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020" yWindow="210" windowWidth="9825" windowHeight="7080" tabRatio="839" firstSheet="56" activeTab="56"/>
  </bookViews>
  <sheets>
    <sheet name="ปก" sheetId="5" r:id="rId1"/>
    <sheet name="บันทึก (2)" sheetId="46" r:id="rId2"/>
    <sheet name="ผัง" sheetId="65" r:id="rId3"/>
    <sheet name="แผนยุทธศาสตร์" sheetId="68" r:id="rId4"/>
    <sheet name="แผนภูมิปรับ" sheetId="142" r:id="rId5"/>
    <sheet name="planfin" sheetId="48" r:id="rId6"/>
    <sheet name="ปัญหา(1)" sheetId="6" r:id="rId7"/>
    <sheet name="ปัญหา(2)" sheetId="50" r:id="rId8"/>
    <sheet name="ปัญหา(3)" sheetId="49" r:id="rId9"/>
    <sheet name="ตาราง1" sheetId="23" r:id="rId10"/>
    <sheet name="ตาราง1ปรับ" sheetId="141" r:id="rId11"/>
    <sheet name="ตาราง2" sheetId="22" r:id="rId12"/>
    <sheet name="ตาราง3" sheetId="69" r:id="rId13"/>
    <sheet name="คีย์แผน" sheetId="144" r:id="rId14"/>
    <sheet name="สรุปงบที่จว.เปลี่ยน" sheetId="136" r:id="rId15"/>
    <sheet name="แผ่นคั่น" sheetId="70" r:id="rId16"/>
    <sheet name="A1pcu" sheetId="4" r:id="rId17"/>
    <sheet name="A2pcu1" sheetId="74" r:id="rId18"/>
    <sheet name="A3ตัด" sheetId="71" r:id="rId19"/>
    <sheet name="A3สูงอายุ" sheetId="75" r:id="rId20"/>
    <sheet name="A4พชอ" sheetId="76" r:id="rId21"/>
    <sheet name="A5ภาวะฉุกเฉิน-โรคติดต่อ" sheetId="77" r:id="rId22"/>
    <sheet name="A7ตัด" sheetId="78" r:id="rId23"/>
    <sheet name="A6NCD" sheetId="79" r:id="rId24"/>
    <sheet name="A9ตัด" sheetId="80" r:id="rId25"/>
    <sheet name="A7คุ้มครอง" sheetId="81" r:id="rId26"/>
    <sheet name="A8G&amp;C" sheetId="82" r:id="rId27"/>
    <sheet name="A9มลพิษ-ขยะติดเชื้อ" sheetId="83" r:id="rId28"/>
    <sheet name="A10PCC" sheetId="84" r:id="rId29"/>
    <sheet name="A11อสม" sheetId="108" r:id="rId30"/>
    <sheet name="A12สาขาNCD" sheetId="85" r:id="rId31"/>
    <sheet name="A13RDU" sheetId="86" r:id="rId32"/>
    <sheet name="A14ส่งต่อ" sheetId="87" r:id="rId33"/>
    <sheet name="A15ทารก" sheetId="88" r:id="rId34"/>
    <sheet name="A16Palliative" sheetId="89" r:id="rId35"/>
    <sheet name="A17แผนไทย" sheetId="90" r:id="rId36"/>
    <sheet name="A18สุขภาพจิต" sheetId="91" r:id="rId37"/>
    <sheet name="A19เซอวีส5สาขาหลัก" sheetId="92" r:id="rId38"/>
    <sheet name="A20หัวใจ" sheetId="93" r:id="rId39"/>
    <sheet name="A21มะเร็ง" sheetId="94" r:id="rId40"/>
    <sheet name="A22ไต" sheetId="95" r:id="rId41"/>
    <sheet name="A23จักษุ" sheetId="96" r:id="rId42"/>
    <sheet name="A24ปลูกถ่าย" sheetId="97" r:id="rId43"/>
    <sheet name="A25ยาเสพติด" sheetId="98" r:id="rId44"/>
    <sheet name="A26Intermediate" sheetId="99" r:id="rId45"/>
    <sheet name="A27OR" sheetId="100" r:id="rId46"/>
    <sheet name="A28ฉุกเฉินส่งต่อ" sheetId="102" r:id="rId47"/>
    <sheet name="A29เฉลิมพระเกียรติTB" sheetId="103" r:id="rId48"/>
    <sheet name="A30ท่องเที่ยวเมืองสมุนไพร" sheetId="105" r:id="rId49"/>
    <sheet name="A31กำลังคนประชุม-อบรม" sheetId="106" r:id="rId50"/>
    <sheet name="A32HappyMOPH" sheetId="107" r:id="rId51"/>
    <sheet name="A33คุณธรรมโปร่งใส-ยา" sheetId="109" r:id="rId52"/>
    <sheet name="A34HAพัฒนาทุกงาน" sheetId="110" r:id="rId53"/>
    <sheet name="A35NHISยุทธ-คอม" sheetId="111" r:id="rId54"/>
    <sheet name="A36SmartHos-คอม" sheetId="112" r:id="rId55"/>
    <sheet name="A37สามกองทุนประกัน-pcu" sheetId="113" r:id="rId56"/>
    <sheet name="A38การเงินการคลัง" sheetId="114" r:id="rId57"/>
    <sheet name="A39วิจัย-นวตกรรม" sheetId="115" r:id="rId58"/>
    <sheet name="A40กม" sheetId="116" r:id="rId59"/>
    <sheet name="A41บริหารจัดการพื้นฐาน" sheetId="146" r:id="rId60"/>
    <sheet name="A30ตัด" sheetId="101" r:id="rId61"/>
    <sheet name="A33ตัด" sheetId="104" r:id="rId62"/>
    <sheet name="คั่น" sheetId="138" r:id="rId63"/>
    <sheet name="1NCD" sheetId="117" r:id="rId64"/>
    <sheet name="2Ageing" sheetId="118" r:id="rId65"/>
    <sheet name="3PCUโรคติดต่อ" sheetId="119" r:id="rId66"/>
    <sheet name="4อสม" sheetId="120" r:id="rId67"/>
    <sheet name="5G&amp;C" sheetId="121" r:id="rId68"/>
    <sheet name="6คลินิกนอกเวลา" sheetId="122" r:id="rId69"/>
    <sheet name="7SmartHosHA" sheetId="123" r:id="rId70"/>
    <sheet name="8ชายแดน" sheetId="124" r:id="rId71"/>
    <sheet name="9แผนไทย" sheetId="125" r:id="rId72"/>
    <sheet name="10บริการมูลค่าเพิ่ม" sheetId="126" r:id="rId73"/>
    <sheet name="11ยุทธศาส-พชอ" sheetId="127" r:id="rId74"/>
    <sheet name="12ดิจิตอล-วิจัย" sheetId="128" r:id="rId75"/>
    <sheet name="13smartoffice" sheetId="129" r:id="rId76"/>
    <sheet name="14HRd" sheetId="130" r:id="rId77"/>
    <sheet name="คั่นเชิงรุก" sheetId="139" r:id="rId78"/>
    <sheet name="รุกภาพรวม" sheetId="140" r:id="rId79"/>
    <sheet name="ประมาณการรายรับ" sheetId="147" r:id="rId80"/>
  </sheets>
  <definedNames>
    <definedName name="_xlnm.Print_Titles" localSheetId="72">'10บริการมูลค่าเพิ่ม'!$11:$12</definedName>
    <definedName name="_xlnm.Print_Titles" localSheetId="73">'11ยุทธศาส-พชอ'!$11:$12</definedName>
    <definedName name="_xlnm.Print_Titles" localSheetId="74">'12ดิจิตอล-วิจัย'!$11:$12</definedName>
    <definedName name="_xlnm.Print_Titles" localSheetId="75">'13smartoffice'!$9:$10</definedName>
    <definedName name="_xlnm.Print_Titles" localSheetId="76">'14HRd'!$10:$11</definedName>
    <definedName name="_xlnm.Print_Titles" localSheetId="63">'1NCD'!$12:$13</definedName>
    <definedName name="_xlnm.Print_Titles" localSheetId="64">'2Ageing'!$10:$11</definedName>
    <definedName name="_xlnm.Print_Titles" localSheetId="65">'3PCUโรคติดต่อ'!$12:$13</definedName>
    <definedName name="_xlnm.Print_Titles" localSheetId="66">'4อสม'!$10:$11</definedName>
    <definedName name="_xlnm.Print_Titles" localSheetId="67">'5G&amp;C'!$11:$12</definedName>
    <definedName name="_xlnm.Print_Titles" localSheetId="68">'6คลินิกนอกเวลา'!$11:$12</definedName>
    <definedName name="_xlnm.Print_Titles" localSheetId="69">'7SmartHosHA'!$9:$10</definedName>
    <definedName name="_xlnm.Print_Titles" localSheetId="70">'8ชายแดน'!$10:$11</definedName>
    <definedName name="_xlnm.Print_Titles" localSheetId="71">'9แผนไทย'!$12:$13</definedName>
    <definedName name="_xlnm.Print_Titles" localSheetId="28">A10PCC!$11:$12</definedName>
    <definedName name="_xlnm.Print_Titles" localSheetId="29">A11อสม!$9:$10</definedName>
    <definedName name="_xlnm.Print_Titles" localSheetId="30">A12สาขาNCD!$17:$18</definedName>
    <definedName name="_xlnm.Print_Titles" localSheetId="31">A13RDU!$10:$11</definedName>
    <definedName name="_xlnm.Print_Titles" localSheetId="32">A14ส่งต่อ!$11:$12</definedName>
    <definedName name="_xlnm.Print_Titles" localSheetId="33">A15ทารก!$11:$12</definedName>
    <definedName name="_xlnm.Print_Titles" localSheetId="34">A16Palliative!$9:$10</definedName>
    <definedName name="_xlnm.Print_Titles" localSheetId="35">A17แผนไทย!$11:$12</definedName>
    <definedName name="_xlnm.Print_Titles" localSheetId="36">A18สุขภาพจิต!$11:$12</definedName>
    <definedName name="_xlnm.Print_Titles" localSheetId="37">A19เซอวีส5สาขาหลัก!$13:$14</definedName>
    <definedName name="_xlnm.Print_Titles" localSheetId="16">A1pcu!$13:$14</definedName>
    <definedName name="_xlnm.Print_Titles" localSheetId="38">A20หัวใจ!$11:$12</definedName>
    <definedName name="_xlnm.Print_Titles" localSheetId="39">A21มะเร็ง!$12:$13</definedName>
    <definedName name="_xlnm.Print_Titles" localSheetId="40">A22ไต!$11:$12</definedName>
    <definedName name="_xlnm.Print_Titles" localSheetId="41">A23จักษุ!$9:$10</definedName>
    <definedName name="_xlnm.Print_Titles" localSheetId="42">A24ปลูกถ่าย!$11:$12</definedName>
    <definedName name="_xlnm.Print_Titles" localSheetId="43">A25ยาเสพติด!$10:$11</definedName>
    <definedName name="_xlnm.Print_Titles" localSheetId="44">A26Intermediate!$13:$14</definedName>
    <definedName name="_xlnm.Print_Titles" localSheetId="45">A27OR!$11:$12</definedName>
    <definedName name="_xlnm.Print_Titles" localSheetId="46">A28ฉุกเฉินส่งต่อ!$11:$12</definedName>
    <definedName name="_xlnm.Print_Titles" localSheetId="47">A29เฉลิมพระเกียรติTB!$10:$11</definedName>
    <definedName name="_xlnm.Print_Titles" localSheetId="17">A2pcu1!$13:$14</definedName>
    <definedName name="_xlnm.Print_Titles" localSheetId="60">A30ตัด!$11:$12</definedName>
    <definedName name="_xlnm.Print_Titles" localSheetId="48">A30ท่องเที่ยวเมืองสมุนไพร!$13:$14</definedName>
    <definedName name="_xlnm.Print_Titles" localSheetId="49">'A31กำลังคนประชุม-อบรม'!$11:$12</definedName>
    <definedName name="_xlnm.Print_Titles" localSheetId="50">A32HappyMOPH!$10:$11</definedName>
    <definedName name="_xlnm.Print_Titles" localSheetId="51">'A33คุณธรรมโปร่งใส-ยา'!$10:$11</definedName>
    <definedName name="_xlnm.Print_Titles" localSheetId="61">A33ตัด!$11:$12</definedName>
    <definedName name="_xlnm.Print_Titles" localSheetId="52">A34HAพัฒนาทุกงาน!$13:$14</definedName>
    <definedName name="_xlnm.Print_Titles" localSheetId="53">'A35NHISยุทธ-คอม'!$1:$10</definedName>
    <definedName name="_xlnm.Print_Titles" localSheetId="54">'A36SmartHos-คอม'!$11:$12</definedName>
    <definedName name="_xlnm.Print_Titles" localSheetId="55">'A37สามกองทุนประกัน-pcu'!$12:$13</definedName>
    <definedName name="_xlnm.Print_Titles" localSheetId="56">A38การเงินการคลัง!$10:$11</definedName>
    <definedName name="_xlnm.Print_Titles" localSheetId="57">'A39วิจัย-นวตกรรม'!$11:$12</definedName>
    <definedName name="_xlnm.Print_Titles" localSheetId="18">A3ตัด!$11:$12</definedName>
    <definedName name="_xlnm.Print_Titles" localSheetId="19">A3สูงอายุ!$11:$12</definedName>
    <definedName name="_xlnm.Print_Titles" localSheetId="58">A40กม!$12:$13</definedName>
    <definedName name="_xlnm.Print_Titles" localSheetId="59">A41บริหารจัดการพื้นฐาน!$10:$11</definedName>
    <definedName name="_xlnm.Print_Titles" localSheetId="20">A4พชอ!$11:$12</definedName>
    <definedName name="_xlnm.Print_Titles" localSheetId="21">'A5ภาวะฉุกเฉิน-โรคติดต่อ'!$11:$12</definedName>
    <definedName name="_xlnm.Print_Titles" localSheetId="23">A6NCD!$15:$16</definedName>
    <definedName name="_xlnm.Print_Titles" localSheetId="25">A7คุ้มครอง!$11:$12</definedName>
    <definedName name="_xlnm.Print_Titles" localSheetId="22">A7ตัด!$11:$12</definedName>
    <definedName name="_xlnm.Print_Titles" localSheetId="26">'A8G&amp;C'!$11:$12</definedName>
    <definedName name="_xlnm.Print_Titles" localSheetId="24">A9ตัด!$11:$12</definedName>
    <definedName name="_xlnm.Print_Titles" localSheetId="27">'A9มลพิษ-ขยะติดเชื้อ'!$11:$12</definedName>
    <definedName name="_xlnm.Print_Titles" localSheetId="5">planfin!$1:$4</definedName>
    <definedName name="_xlnm.Print_Titles" localSheetId="12">ตาราง3!$4:$5</definedName>
    <definedName name="_xlnm.Print_Titles" localSheetId="6">'ปัญหา(1)'!$3:$5</definedName>
    <definedName name="_xlnm.Print_Titles" localSheetId="7">'ปัญหา(2)'!$3:$3</definedName>
    <definedName name="_xlnm.Print_Titles" localSheetId="8">'ปัญหา(3)'!$3:$5</definedName>
    <definedName name="_xlnm.Print_Titles" localSheetId="78">รุกภาพรวม!$2:$3</definedName>
  </definedNames>
  <calcPr calcId="144525"/>
</workbook>
</file>

<file path=xl/calcChain.xml><?xml version="1.0" encoding="utf-8"?>
<calcChain xmlns="http://schemas.openxmlformats.org/spreadsheetml/2006/main">
  <c r="E14" i="111" l="1"/>
  <c r="D12" i="141"/>
  <c r="E13" i="141" l="1"/>
  <c r="F13" i="141"/>
  <c r="G13" i="141"/>
  <c r="E12" i="141"/>
  <c r="F12" i="141"/>
  <c r="G12" i="141"/>
  <c r="E11" i="141"/>
  <c r="F11" i="141"/>
  <c r="G11" i="141"/>
  <c r="E46" i="69" l="1"/>
  <c r="F46" i="69"/>
  <c r="G46" i="69"/>
  <c r="D46" i="69"/>
  <c r="E45" i="69"/>
  <c r="F45" i="69"/>
  <c r="G45" i="69"/>
  <c r="D45" i="69"/>
  <c r="E43" i="69"/>
  <c r="F43" i="69"/>
  <c r="G43" i="69"/>
  <c r="D43" i="69"/>
  <c r="E42" i="69"/>
  <c r="F42" i="69"/>
  <c r="G42" i="69"/>
  <c r="D42" i="69"/>
  <c r="E41" i="69"/>
  <c r="F41" i="69"/>
  <c r="G41" i="69"/>
  <c r="D41" i="69"/>
  <c r="E40" i="69"/>
  <c r="F40" i="69"/>
  <c r="G40" i="69"/>
  <c r="D40" i="69"/>
  <c r="E39" i="69"/>
  <c r="F39" i="69"/>
  <c r="G39" i="69"/>
  <c r="D39" i="69"/>
  <c r="E38" i="69"/>
  <c r="F38" i="69"/>
  <c r="G38" i="69"/>
  <c r="D38" i="69"/>
  <c r="E37" i="69"/>
  <c r="F37" i="69"/>
  <c r="G37" i="69"/>
  <c r="D37" i="69"/>
  <c r="E36" i="69"/>
  <c r="F36" i="69"/>
  <c r="G36" i="69"/>
  <c r="D36" i="69"/>
  <c r="E35" i="69"/>
  <c r="F35" i="69"/>
  <c r="G35" i="69"/>
  <c r="D35" i="69"/>
  <c r="E34" i="69"/>
  <c r="F34" i="69"/>
  <c r="G34" i="69"/>
  <c r="D34" i="69"/>
  <c r="E33" i="69"/>
  <c r="F33" i="69"/>
  <c r="G33" i="69"/>
  <c r="D33" i="69"/>
  <c r="E32" i="69"/>
  <c r="F32" i="69"/>
  <c r="G32" i="69"/>
  <c r="D32" i="69"/>
  <c r="E31" i="69"/>
  <c r="F31" i="69"/>
  <c r="G31" i="69"/>
  <c r="D31" i="69"/>
  <c r="E30" i="69"/>
  <c r="F30" i="69"/>
  <c r="G30" i="69"/>
  <c r="D30" i="69"/>
  <c r="E29" i="69"/>
  <c r="F29" i="69"/>
  <c r="G29" i="69"/>
  <c r="D29" i="69"/>
  <c r="E28" i="69"/>
  <c r="F28" i="69"/>
  <c r="G28" i="69"/>
  <c r="D28" i="69"/>
  <c r="E27" i="69"/>
  <c r="F27" i="69"/>
  <c r="G27" i="69"/>
  <c r="D27" i="69"/>
  <c r="E26" i="69"/>
  <c r="F26" i="69"/>
  <c r="G26" i="69"/>
  <c r="D26" i="69"/>
  <c r="E25" i="69"/>
  <c r="F25" i="69"/>
  <c r="G25" i="69"/>
  <c r="D25" i="69"/>
  <c r="E24" i="69"/>
  <c r="F24" i="69"/>
  <c r="G24" i="69"/>
  <c r="D24" i="69"/>
  <c r="E23" i="69"/>
  <c r="F23" i="69"/>
  <c r="G23" i="69"/>
  <c r="D23" i="69"/>
  <c r="E22" i="69"/>
  <c r="F22" i="69"/>
  <c r="G22" i="69"/>
  <c r="D22" i="69"/>
  <c r="E21" i="69"/>
  <c r="F21" i="69"/>
  <c r="G21" i="69"/>
  <c r="D21" i="69"/>
  <c r="E20" i="69"/>
  <c r="F20" i="69"/>
  <c r="G20" i="69"/>
  <c r="D20" i="69"/>
  <c r="E19" i="69"/>
  <c r="F19" i="69"/>
  <c r="G19" i="69"/>
  <c r="D19" i="69"/>
  <c r="E18" i="69"/>
  <c r="F18" i="69"/>
  <c r="G18" i="69"/>
  <c r="D18" i="69"/>
  <c r="E17" i="69"/>
  <c r="F17" i="69"/>
  <c r="G17" i="69"/>
  <c r="D17" i="69"/>
  <c r="E16" i="69"/>
  <c r="F16" i="69"/>
  <c r="G16" i="69"/>
  <c r="D16" i="69"/>
  <c r="E15" i="69"/>
  <c r="F15" i="69"/>
  <c r="G15" i="69"/>
  <c r="D15" i="69"/>
  <c r="E14" i="69"/>
  <c r="F14" i="69"/>
  <c r="G14" i="69"/>
  <c r="D14" i="69"/>
  <c r="E13" i="69"/>
  <c r="F13" i="69"/>
  <c r="G13" i="69"/>
  <c r="D13" i="69"/>
  <c r="E12" i="69"/>
  <c r="F12" i="69"/>
  <c r="G12" i="69"/>
  <c r="D12" i="69"/>
  <c r="E11" i="69"/>
  <c r="F11" i="69"/>
  <c r="G11" i="69"/>
  <c r="D11" i="69"/>
  <c r="E10" i="69"/>
  <c r="F10" i="69"/>
  <c r="G10" i="69"/>
  <c r="D10" i="69"/>
  <c r="E9" i="69"/>
  <c r="F9" i="69"/>
  <c r="G9" i="69"/>
  <c r="D9" i="69"/>
  <c r="E8" i="69"/>
  <c r="F8" i="69"/>
  <c r="G8" i="69"/>
  <c r="D8" i="69"/>
  <c r="E7" i="69"/>
  <c r="F7" i="69"/>
  <c r="G7" i="69"/>
  <c r="D7" i="69"/>
  <c r="E6" i="69"/>
  <c r="F6" i="69"/>
  <c r="G6" i="69"/>
  <c r="D6" i="69"/>
  <c r="E13" i="123" l="1"/>
  <c r="E12" i="123"/>
  <c r="E23" i="115"/>
  <c r="E22" i="115"/>
  <c r="E21" i="115"/>
  <c r="E20" i="115"/>
  <c r="E19" i="122"/>
  <c r="E27" i="120"/>
  <c r="E25" i="120"/>
  <c r="F31" i="120"/>
  <c r="G31" i="120"/>
  <c r="H31" i="120"/>
  <c r="I31" i="120"/>
  <c r="E14" i="120"/>
  <c r="E13" i="120"/>
  <c r="E12" i="120"/>
  <c r="E27" i="124"/>
  <c r="E28" i="124"/>
  <c r="E19" i="124"/>
  <c r="E20" i="124"/>
  <c r="E21" i="124"/>
  <c r="E22" i="124"/>
  <c r="E23" i="124"/>
  <c r="E35" i="102"/>
  <c r="E29" i="85"/>
  <c r="E28" i="85"/>
  <c r="E27" i="85"/>
  <c r="E26" i="85"/>
  <c r="E25" i="85"/>
  <c r="E24" i="85"/>
  <c r="E23" i="85"/>
  <c r="E22" i="85"/>
  <c r="E21" i="85"/>
  <c r="E20" i="85"/>
  <c r="E44" i="85"/>
  <c r="E43" i="85"/>
  <c r="E42" i="85"/>
  <c r="E41" i="85"/>
  <c r="E40" i="85"/>
  <c r="E39" i="85"/>
  <c r="E38" i="85"/>
  <c r="E37" i="85"/>
  <c r="E36" i="85"/>
  <c r="E35" i="85"/>
  <c r="E34" i="85"/>
  <c r="E33" i="85"/>
  <c r="E32" i="85"/>
  <c r="E31" i="85"/>
  <c r="E47" i="85"/>
  <c r="E46" i="85"/>
  <c r="E40" i="81"/>
  <c r="E39" i="81"/>
  <c r="E38" i="81"/>
  <c r="E26" i="81"/>
  <c r="E25" i="81"/>
  <c r="E24" i="81"/>
  <c r="E23" i="81"/>
  <c r="E22" i="81"/>
  <c r="E21" i="81"/>
  <c r="E45" i="77"/>
  <c r="E46" i="77"/>
  <c r="E47" i="77"/>
  <c r="E48" i="77"/>
  <c r="E49" i="77"/>
  <c r="E50" i="77"/>
  <c r="E17" i="77"/>
  <c r="E18" i="77"/>
  <c r="E19" i="77"/>
  <c r="E20" i="77"/>
  <c r="E21" i="77"/>
  <c r="E22" i="77"/>
  <c r="E23" i="77"/>
  <c r="E24" i="77"/>
  <c r="E25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16" i="77"/>
  <c r="I17" i="147" l="1"/>
  <c r="C24" i="147"/>
  <c r="C26" i="147" s="1"/>
  <c r="E21" i="147" l="1"/>
  <c r="E20" i="147"/>
  <c r="I16" i="147"/>
  <c r="H17" i="147"/>
  <c r="J15" i="147"/>
  <c r="J14" i="147"/>
  <c r="J13" i="147"/>
  <c r="J12" i="147"/>
  <c r="I11" i="147"/>
  <c r="J10" i="147"/>
  <c r="J9" i="147"/>
  <c r="J8" i="147"/>
  <c r="J7" i="147"/>
  <c r="J5" i="147"/>
  <c r="J11" i="147" l="1"/>
  <c r="J16" i="147"/>
  <c r="J17" i="147" s="1"/>
  <c r="C17" i="147"/>
  <c r="D13" i="147"/>
  <c r="E13" i="147" s="1"/>
  <c r="E12" i="147"/>
  <c r="E11" i="147"/>
  <c r="E10" i="147"/>
  <c r="E9" i="147"/>
  <c r="E8" i="147"/>
  <c r="E7" i="147"/>
  <c r="E6" i="147"/>
  <c r="E5" i="147"/>
  <c r="D17" i="147" l="1"/>
  <c r="E17" i="147" s="1"/>
  <c r="H22" i="140"/>
  <c r="H21" i="140"/>
  <c r="H14" i="48"/>
  <c r="H31" i="48"/>
  <c r="G31" i="48"/>
  <c r="H26" i="48"/>
  <c r="D34" i="48"/>
  <c r="C34" i="48"/>
  <c r="C31" i="48"/>
  <c r="J132" i="146" l="1"/>
  <c r="F132" i="146"/>
  <c r="G132" i="146"/>
  <c r="E132" i="146"/>
  <c r="E131" i="146"/>
  <c r="E130" i="146"/>
  <c r="E129" i="146"/>
  <c r="E128" i="146"/>
  <c r="E125" i="146"/>
  <c r="E122" i="146"/>
  <c r="J119" i="146"/>
  <c r="F119" i="146"/>
  <c r="G119" i="146"/>
  <c r="E119" i="146"/>
  <c r="J99" i="146"/>
  <c r="F99" i="146"/>
  <c r="G99" i="146"/>
  <c r="E99" i="146"/>
  <c r="E89" i="146"/>
  <c r="E77" i="146"/>
  <c r="F91" i="146"/>
  <c r="J91" i="146" s="1"/>
  <c r="G91" i="146"/>
  <c r="E88" i="146"/>
  <c r="E87" i="146"/>
  <c r="E86" i="146"/>
  <c r="E85" i="146"/>
  <c r="E84" i="146"/>
  <c r="E83" i="146"/>
  <c r="E82" i="146"/>
  <c r="E81" i="146"/>
  <c r="E80" i="146"/>
  <c r="E79" i="146"/>
  <c r="E91" i="146" s="1"/>
  <c r="G77" i="146"/>
  <c r="F77" i="146"/>
  <c r="J77" i="146" s="1"/>
  <c r="H16" i="140" l="1"/>
  <c r="H17" i="140"/>
  <c r="H15" i="140"/>
  <c r="H32" i="48" l="1"/>
  <c r="G32" i="48"/>
  <c r="H15" i="48"/>
  <c r="H17" i="48" s="1"/>
  <c r="G15" i="48"/>
  <c r="G17" i="48" s="1"/>
  <c r="I17" i="48" l="1"/>
  <c r="H34" i="48"/>
  <c r="G34" i="48"/>
  <c r="J8" i="50"/>
  <c r="J7" i="50"/>
  <c r="J6" i="50"/>
  <c r="J5" i="50"/>
  <c r="J4" i="50"/>
  <c r="D31" i="48" l="1"/>
  <c r="E42" i="106"/>
  <c r="E44" i="106"/>
  <c r="E43" i="106"/>
  <c r="D13" i="141" l="1"/>
  <c r="E15" i="117"/>
  <c r="E16" i="117"/>
  <c r="E26" i="48" l="1"/>
  <c r="J10" i="49" l="1"/>
  <c r="J9" i="49"/>
  <c r="J8" i="49"/>
  <c r="J7" i="49"/>
  <c r="D26" i="48"/>
  <c r="E18" i="125" l="1"/>
  <c r="E25" i="123"/>
  <c r="E16" i="121"/>
  <c r="E43" i="146"/>
  <c r="E44" i="146"/>
  <c r="E45" i="146"/>
  <c r="E46" i="146"/>
  <c r="E47" i="146"/>
  <c r="E48" i="146"/>
  <c r="E49" i="146"/>
  <c r="E50" i="146"/>
  <c r="E51" i="146"/>
  <c r="E52" i="146"/>
  <c r="E17" i="111"/>
  <c r="E30" i="110"/>
  <c r="E23" i="109"/>
  <c r="E24" i="109"/>
  <c r="E24" i="105"/>
  <c r="E25" i="105"/>
  <c r="E26" i="105"/>
  <c r="E37" i="90"/>
  <c r="E36" i="90"/>
  <c r="E17" i="86"/>
  <c r="E35" i="84"/>
  <c r="E40" i="79"/>
  <c r="F52" i="77"/>
  <c r="G52" i="77"/>
  <c r="H52" i="77"/>
  <c r="I52" i="77"/>
  <c r="E14" i="77"/>
  <c r="E15" i="77"/>
  <c r="E41" i="77"/>
  <c r="E42" i="77"/>
  <c r="E43" i="77"/>
  <c r="E44" i="77"/>
  <c r="E51" i="77"/>
  <c r="E13" i="77"/>
  <c r="E52" i="77" s="1"/>
  <c r="E22" i="76"/>
  <c r="E17" i="76"/>
  <c r="E18" i="76"/>
  <c r="E19" i="76"/>
  <c r="E14" i="76"/>
  <c r="E43" i="75"/>
  <c r="E44" i="75"/>
  <c r="E45" i="75"/>
  <c r="E32" i="75"/>
  <c r="E33" i="75"/>
  <c r="E29" i="75"/>
  <c r="E21" i="75"/>
  <c r="E22" i="75"/>
  <c r="E23" i="75"/>
  <c r="E24" i="75"/>
  <c r="E25" i="75"/>
  <c r="E44" i="71"/>
  <c r="E34" i="71"/>
  <c r="E35" i="71"/>
  <c r="E36" i="71"/>
  <c r="E40" i="71"/>
  <c r="E42" i="74"/>
  <c r="E43" i="74"/>
  <c r="E44" i="74"/>
  <c r="E45" i="74"/>
  <c r="E38" i="74"/>
  <c r="E39" i="74"/>
  <c r="E36" i="74"/>
  <c r="E27" i="74"/>
  <c r="E28" i="74"/>
  <c r="E29" i="74"/>
  <c r="E30" i="74"/>
  <c r="E31" i="74"/>
  <c r="E32" i="74"/>
  <c r="E33" i="74"/>
  <c r="E52" i="4"/>
  <c r="E53" i="4"/>
  <c r="E54" i="4"/>
  <c r="E50" i="4"/>
  <c r="E35" i="4"/>
  <c r="E36" i="4"/>
  <c r="E37" i="4"/>
  <c r="E38" i="4"/>
  <c r="E39" i="4"/>
  <c r="E40" i="4"/>
  <c r="E41" i="4"/>
  <c r="E42" i="4"/>
  <c r="E43" i="4"/>
  <c r="E44" i="4"/>
  <c r="E45" i="4"/>
  <c r="D14" i="48"/>
  <c r="D11" i="144" l="1"/>
  <c r="J52" i="77"/>
  <c r="E55" i="146" l="1"/>
  <c r="E67" i="106"/>
  <c r="E28" i="110"/>
  <c r="E20" i="110"/>
  <c r="E22" i="109"/>
  <c r="F48" i="90" l="1"/>
  <c r="F35" i="130" l="1"/>
  <c r="G35" i="130"/>
  <c r="E8" i="141" s="1"/>
  <c r="H35" i="130"/>
  <c r="F8" i="141" s="1"/>
  <c r="I35" i="130"/>
  <c r="G8" i="141" s="1"/>
  <c r="E19" i="86"/>
  <c r="E21" i="121"/>
  <c r="E14" i="119"/>
  <c r="E15" i="119"/>
  <c r="E16" i="119"/>
  <c r="E17" i="119"/>
  <c r="E18" i="119"/>
  <c r="E19" i="119"/>
  <c r="E20" i="119"/>
  <c r="E21" i="119"/>
  <c r="E22" i="119"/>
  <c r="E23" i="119"/>
  <c r="E24" i="119"/>
  <c r="E25" i="119"/>
  <c r="E26" i="119"/>
  <c r="E27" i="119"/>
  <c r="E28" i="119"/>
  <c r="E29" i="119"/>
  <c r="E30" i="119"/>
  <c r="F31" i="119"/>
  <c r="G31" i="119"/>
  <c r="H31" i="119"/>
  <c r="F10" i="22" s="1"/>
  <c r="I31" i="119"/>
  <c r="G10" i="22" s="1"/>
  <c r="E12" i="118"/>
  <c r="E13" i="118"/>
  <c r="E14" i="118"/>
  <c r="E15" i="118"/>
  <c r="E16" i="118"/>
  <c r="E17" i="118"/>
  <c r="E18" i="118"/>
  <c r="E19" i="118"/>
  <c r="F20" i="118"/>
  <c r="G20" i="118"/>
  <c r="H20" i="118"/>
  <c r="I20" i="118"/>
  <c r="E15" i="120"/>
  <c r="E16" i="120"/>
  <c r="E17" i="120"/>
  <c r="E18" i="120"/>
  <c r="E19" i="120"/>
  <c r="E20" i="120"/>
  <c r="E21" i="120"/>
  <c r="E22" i="120"/>
  <c r="E23" i="120"/>
  <c r="E24" i="120"/>
  <c r="E26" i="120"/>
  <c r="E28" i="120"/>
  <c r="E29" i="120"/>
  <c r="E30" i="120"/>
  <c r="E13" i="121"/>
  <c r="E14" i="121"/>
  <c r="E15" i="121"/>
  <c r="E17" i="121"/>
  <c r="E18" i="121"/>
  <c r="E19" i="121"/>
  <c r="E20" i="121"/>
  <c r="E22" i="121"/>
  <c r="E23" i="121"/>
  <c r="E24" i="121"/>
  <c r="E25" i="121"/>
  <c r="E26" i="121"/>
  <c r="E17" i="122"/>
  <c r="E18" i="122"/>
  <c r="E20" i="122"/>
  <c r="E21" i="122"/>
  <c r="E22" i="122"/>
  <c r="E23" i="122"/>
  <c r="E24" i="122"/>
  <c r="E25" i="122"/>
  <c r="E26" i="122"/>
  <c r="E27" i="122"/>
  <c r="E28" i="122"/>
  <c r="E39" i="122"/>
  <c r="E40" i="122"/>
  <c r="E41" i="122"/>
  <c r="E42" i="122"/>
  <c r="E43" i="122"/>
  <c r="E44" i="122"/>
  <c r="E45" i="122"/>
  <c r="E46" i="122"/>
  <c r="E47" i="122"/>
  <c r="E30" i="122"/>
  <c r="E31" i="122"/>
  <c r="E32" i="122"/>
  <c r="E33" i="122"/>
  <c r="E34" i="122"/>
  <c r="E35" i="122"/>
  <c r="E36" i="122"/>
  <c r="E37" i="122"/>
  <c r="E38" i="122"/>
  <c r="E48" i="122"/>
  <c r="F49" i="122"/>
  <c r="G49" i="122"/>
  <c r="H49" i="122"/>
  <c r="I49" i="122"/>
  <c r="E14" i="123"/>
  <c r="E15" i="123"/>
  <c r="E16" i="123"/>
  <c r="E17" i="123"/>
  <c r="E18" i="123"/>
  <c r="E19" i="123"/>
  <c r="E20" i="123"/>
  <c r="E21" i="123"/>
  <c r="E22" i="123"/>
  <c r="E23" i="123"/>
  <c r="E24" i="123"/>
  <c r="E26" i="123"/>
  <c r="E27" i="123"/>
  <c r="E28" i="123"/>
  <c r="E29" i="123"/>
  <c r="E30" i="123"/>
  <c r="E31" i="123"/>
  <c r="E32" i="123"/>
  <c r="E33" i="123"/>
  <c r="E36" i="123"/>
  <c r="F37" i="123"/>
  <c r="G37" i="123"/>
  <c r="H37" i="123"/>
  <c r="I37" i="123"/>
  <c r="J20" i="118" l="1"/>
  <c r="E31" i="119"/>
  <c r="J31" i="119"/>
  <c r="E10" i="22"/>
  <c r="E31" i="120"/>
  <c r="J37" i="123"/>
  <c r="E37" i="123"/>
  <c r="J49" i="122"/>
  <c r="E49" i="122"/>
  <c r="J31" i="120"/>
  <c r="E20" i="118"/>
  <c r="E58" i="106" l="1"/>
  <c r="F28" i="121" l="1"/>
  <c r="G28" i="121"/>
  <c r="H28" i="121"/>
  <c r="I28" i="121"/>
  <c r="E27" i="121"/>
  <c r="E24" i="113" l="1"/>
  <c r="E25" i="113"/>
  <c r="E26" i="113"/>
  <c r="E27" i="113"/>
  <c r="E28" i="113"/>
  <c r="E19" i="113"/>
  <c r="E20" i="113"/>
  <c r="E21" i="113"/>
  <c r="E22" i="113"/>
  <c r="E62" i="106"/>
  <c r="E63" i="106"/>
  <c r="E22" i="83"/>
  <c r="F38" i="126" l="1"/>
  <c r="G38" i="126"/>
  <c r="H38" i="126"/>
  <c r="I38" i="126"/>
  <c r="E14" i="126"/>
  <c r="E15" i="126"/>
  <c r="E16" i="126"/>
  <c r="E17" i="126"/>
  <c r="E18" i="126"/>
  <c r="E19" i="126"/>
  <c r="E20" i="126"/>
  <c r="E21" i="126"/>
  <c r="E22" i="126"/>
  <c r="E23" i="126"/>
  <c r="E24" i="126"/>
  <c r="E25" i="126"/>
  <c r="E26" i="126"/>
  <c r="E27" i="126"/>
  <c r="E28" i="126"/>
  <c r="E29" i="126"/>
  <c r="E30" i="126"/>
  <c r="E31" i="126"/>
  <c r="E32" i="126"/>
  <c r="E33" i="126"/>
  <c r="E34" i="126"/>
  <c r="E35" i="126"/>
  <c r="E36" i="126"/>
  <c r="E37" i="126"/>
  <c r="F40" i="124"/>
  <c r="G40" i="124"/>
  <c r="H40" i="124"/>
  <c r="I40" i="124"/>
  <c r="E39" i="124"/>
  <c r="E38" i="124"/>
  <c r="E36" i="124"/>
  <c r="E35" i="124"/>
  <c r="E34" i="124"/>
  <c r="E33" i="124"/>
  <c r="E32" i="124"/>
  <c r="E31" i="124"/>
  <c r="E30" i="124"/>
  <c r="E29" i="124"/>
  <c r="E26" i="124"/>
  <c r="E25" i="124"/>
  <c r="E24" i="124"/>
  <c r="E18" i="124"/>
  <c r="E17" i="124"/>
  <c r="E16" i="124"/>
  <c r="E15" i="124"/>
  <c r="E14" i="124"/>
  <c r="E13" i="124"/>
  <c r="E37" i="124"/>
  <c r="E18" i="113"/>
  <c r="E17" i="113"/>
  <c r="E61" i="106"/>
  <c r="E19" i="104"/>
  <c r="E20" i="104"/>
  <c r="E27" i="104"/>
  <c r="E28" i="104"/>
  <c r="E17" i="115"/>
  <c r="E28" i="128"/>
  <c r="E40" i="124" l="1"/>
  <c r="E19" i="112"/>
  <c r="E15" i="112"/>
  <c r="E16" i="112"/>
  <c r="E17" i="112"/>
  <c r="E13" i="111"/>
  <c r="E15" i="111"/>
  <c r="E16" i="111"/>
  <c r="F69" i="106" l="1"/>
  <c r="G69" i="106"/>
  <c r="H69" i="106"/>
  <c r="I69" i="106"/>
  <c r="E14" i="106"/>
  <c r="E15" i="106"/>
  <c r="E16" i="106"/>
  <c r="E17" i="106"/>
  <c r="E18" i="106"/>
  <c r="E19" i="106"/>
  <c r="E20" i="106"/>
  <c r="E21" i="106"/>
  <c r="E22" i="106"/>
  <c r="E23" i="106"/>
  <c r="E24" i="106"/>
  <c r="E25" i="106"/>
  <c r="E41" i="106"/>
  <c r="E46" i="106"/>
  <c r="E47" i="106"/>
  <c r="E48" i="106"/>
  <c r="E49" i="106"/>
  <c r="E50" i="106"/>
  <c r="E51" i="106"/>
  <c r="E52" i="106"/>
  <c r="E53" i="106"/>
  <c r="E54" i="106"/>
  <c r="E55" i="106"/>
  <c r="E56" i="106"/>
  <c r="E57" i="106"/>
  <c r="E59" i="106"/>
  <c r="E60" i="106"/>
  <c r="E39" i="106"/>
  <c r="E40" i="106"/>
  <c r="E26" i="106"/>
  <c r="E27" i="106"/>
  <c r="E28" i="106"/>
  <c r="E29" i="106"/>
  <c r="E30" i="106"/>
  <c r="E31" i="106"/>
  <c r="E32" i="106"/>
  <c r="E33" i="106"/>
  <c r="E34" i="106"/>
  <c r="E35" i="106"/>
  <c r="E36" i="106"/>
  <c r="E37" i="106"/>
  <c r="E38" i="106"/>
  <c r="E45" i="106"/>
  <c r="E64" i="106"/>
  <c r="E65" i="106"/>
  <c r="E66" i="106"/>
  <c r="E68" i="106"/>
  <c r="E29" i="128" l="1"/>
  <c r="E31" i="128"/>
  <c r="E22" i="128"/>
  <c r="E21" i="128"/>
  <c r="E20" i="128"/>
  <c r="E19" i="128"/>
  <c r="E18" i="128"/>
  <c r="E17" i="128"/>
  <c r="E14" i="128"/>
  <c r="E25" i="115"/>
  <c r="E15" i="115"/>
  <c r="E18" i="115"/>
  <c r="E27" i="128"/>
  <c r="E37" i="79" l="1"/>
  <c r="E38" i="79"/>
  <c r="E39" i="79"/>
  <c r="E41" i="79"/>
  <c r="E42" i="79"/>
  <c r="E43" i="79"/>
  <c r="E15" i="113" l="1"/>
  <c r="E17" i="110"/>
  <c r="E19" i="108"/>
  <c r="E20" i="108"/>
  <c r="E17" i="108"/>
  <c r="E12" i="108"/>
  <c r="E13" i="108"/>
  <c r="E42" i="103"/>
  <c r="E43" i="103"/>
  <c r="E19" i="103"/>
  <c r="E20" i="103"/>
  <c r="E21" i="103"/>
  <c r="E22" i="103"/>
  <c r="E13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19" i="96"/>
  <c r="E20" i="96"/>
  <c r="F43" i="91"/>
  <c r="G43" i="91"/>
  <c r="H43" i="91"/>
  <c r="I4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14" i="88"/>
  <c r="F40" i="84"/>
  <c r="G40" i="84"/>
  <c r="H40" i="84"/>
  <c r="I40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6" i="84"/>
  <c r="E37" i="84"/>
  <c r="E38" i="84"/>
  <c r="E39" i="84"/>
  <c r="F26" i="83"/>
  <c r="G26" i="83"/>
  <c r="H26" i="83"/>
  <c r="I26" i="83"/>
  <c r="E14" i="83"/>
  <c r="E15" i="83"/>
  <c r="E16" i="83"/>
  <c r="E17" i="83"/>
  <c r="E18" i="83"/>
  <c r="E19" i="83"/>
  <c r="E20" i="83"/>
  <c r="E21" i="83"/>
  <c r="E23" i="83"/>
  <c r="E24" i="83"/>
  <c r="E25" i="83"/>
  <c r="F36" i="82"/>
  <c r="G36" i="82"/>
  <c r="H36" i="82"/>
  <c r="I36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4" i="82"/>
  <c r="E35" i="82"/>
  <c r="F32" i="80"/>
  <c r="G32" i="80"/>
  <c r="H32" i="80"/>
  <c r="I32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1" i="80"/>
  <c r="F48" i="79"/>
  <c r="G48" i="79"/>
  <c r="H48" i="79"/>
  <c r="I48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44" i="79"/>
  <c r="E45" i="79"/>
  <c r="E47" i="79"/>
  <c r="F50" i="78"/>
  <c r="G50" i="78"/>
  <c r="H50" i="78"/>
  <c r="I50" i="78"/>
  <c r="E38" i="78"/>
  <c r="E39" i="78"/>
  <c r="E40" i="78"/>
  <c r="E41" i="78"/>
  <c r="E42" i="78"/>
  <c r="E49" i="78"/>
  <c r="F47" i="75"/>
  <c r="G47" i="75"/>
  <c r="H47" i="75"/>
  <c r="I47" i="75"/>
  <c r="E14" i="75"/>
  <c r="E15" i="75"/>
  <c r="E16" i="75"/>
  <c r="E17" i="75"/>
  <c r="E18" i="75"/>
  <c r="E19" i="75"/>
  <c r="E20" i="75"/>
  <c r="E26" i="75"/>
  <c r="E27" i="75"/>
  <c r="E28" i="75"/>
  <c r="E30" i="75"/>
  <c r="E31" i="75"/>
  <c r="E34" i="75"/>
  <c r="E35" i="75"/>
  <c r="E36" i="75"/>
  <c r="E37" i="75"/>
  <c r="E38" i="75"/>
  <c r="E39" i="75"/>
  <c r="E40" i="75"/>
  <c r="E41" i="75"/>
  <c r="E42" i="75"/>
  <c r="E46" i="75"/>
  <c r="F45" i="71"/>
  <c r="G45" i="71"/>
  <c r="H45" i="71"/>
  <c r="I4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41" i="71"/>
  <c r="E42" i="71"/>
  <c r="E43" i="71"/>
  <c r="F47" i="74"/>
  <c r="G47" i="74"/>
  <c r="H47" i="74"/>
  <c r="I47" i="74"/>
  <c r="E17" i="74"/>
  <c r="E18" i="74"/>
  <c r="E19" i="74"/>
  <c r="E20" i="74"/>
  <c r="E21" i="74"/>
  <c r="E22" i="74"/>
  <c r="E23" i="74"/>
  <c r="E24" i="74"/>
  <c r="E25" i="74"/>
  <c r="E26" i="74"/>
  <c r="E34" i="74"/>
  <c r="E35" i="74"/>
  <c r="E37" i="74"/>
  <c r="E40" i="74"/>
  <c r="E41" i="74"/>
  <c r="E46" i="74"/>
  <c r="F61" i="4"/>
  <c r="G61" i="4"/>
  <c r="H61" i="4"/>
  <c r="I61" i="4"/>
  <c r="E17" i="4"/>
  <c r="E18" i="4"/>
  <c r="E19" i="4"/>
  <c r="E20" i="4"/>
  <c r="E21" i="4"/>
  <c r="E22" i="4"/>
  <c r="E23" i="4"/>
  <c r="E24" i="4"/>
  <c r="E25" i="4"/>
  <c r="E26" i="4"/>
  <c r="E27" i="4"/>
  <c r="E28" i="4"/>
  <c r="E30" i="4"/>
  <c r="E29" i="4"/>
  <c r="E31" i="4"/>
  <c r="E32" i="4"/>
  <c r="E33" i="4"/>
  <c r="E34" i="4"/>
  <c r="E46" i="4"/>
  <c r="E47" i="4"/>
  <c r="E48" i="4"/>
  <c r="E49" i="4"/>
  <c r="E51" i="4"/>
  <c r="E55" i="4"/>
  <c r="E56" i="4"/>
  <c r="E57" i="4"/>
  <c r="E58" i="4"/>
  <c r="E59" i="4"/>
  <c r="D10" i="22" l="1"/>
  <c r="E20" i="129"/>
  <c r="E19" i="129"/>
  <c r="E15" i="129"/>
  <c r="E14" i="129"/>
  <c r="F22" i="96" l="1"/>
  <c r="G22" i="96"/>
  <c r="H22" i="96"/>
  <c r="I22" i="96"/>
  <c r="E12" i="96"/>
  <c r="E13" i="96"/>
  <c r="E14" i="96"/>
  <c r="E15" i="96"/>
  <c r="E16" i="96"/>
  <c r="E17" i="96"/>
  <c r="E18" i="96"/>
  <c r="E21" i="96"/>
  <c r="G66" i="146"/>
  <c r="H66" i="146"/>
  <c r="I66" i="146"/>
  <c r="E13" i="146"/>
  <c r="E14" i="146"/>
  <c r="E15" i="146"/>
  <c r="E16" i="146"/>
  <c r="E17" i="146"/>
  <c r="E18" i="146"/>
  <c r="E19" i="146"/>
  <c r="E20" i="146"/>
  <c r="E21" i="146"/>
  <c r="E22" i="146"/>
  <c r="C5" i="136" s="1"/>
  <c r="E23" i="146"/>
  <c r="E24" i="146"/>
  <c r="E25" i="146"/>
  <c r="E26" i="146"/>
  <c r="E27" i="146"/>
  <c r="E28" i="146"/>
  <c r="E29" i="146"/>
  <c r="E30" i="146"/>
  <c r="E31" i="146"/>
  <c r="C8" i="136" s="1"/>
  <c r="E32" i="146"/>
  <c r="E33" i="146"/>
  <c r="E34" i="146"/>
  <c r="E35" i="146"/>
  <c r="E36" i="146"/>
  <c r="E37" i="146"/>
  <c r="E38" i="146"/>
  <c r="E39" i="146"/>
  <c r="E40" i="146"/>
  <c r="E41" i="146"/>
  <c r="E57" i="146"/>
  <c r="E59" i="146"/>
  <c r="E60" i="146"/>
  <c r="E61" i="146"/>
  <c r="E62" i="146"/>
  <c r="E63" i="146"/>
  <c r="E64" i="146"/>
  <c r="E56" i="146"/>
  <c r="E53" i="146"/>
  <c r="E65" i="146"/>
  <c r="F32" i="110"/>
  <c r="G32" i="110"/>
  <c r="H32" i="110"/>
  <c r="I32" i="110"/>
  <c r="E18" i="110"/>
  <c r="E19" i="110"/>
  <c r="E21" i="110"/>
  <c r="E22" i="110"/>
  <c r="E23" i="110"/>
  <c r="E24" i="110"/>
  <c r="E25" i="110"/>
  <c r="E26" i="110"/>
  <c r="E27" i="110"/>
  <c r="E29" i="110"/>
  <c r="E31" i="110"/>
  <c r="C7" i="136" l="1"/>
  <c r="E26" i="128"/>
  <c r="E33" i="102"/>
  <c r="E31" i="102"/>
  <c r="E30" i="102"/>
  <c r="E29" i="102"/>
  <c r="E28" i="102"/>
  <c r="F45" i="103" l="1"/>
  <c r="G45" i="103"/>
  <c r="H45" i="103"/>
  <c r="I45" i="103"/>
  <c r="E13" i="103"/>
  <c r="E14" i="103"/>
  <c r="E15" i="103"/>
  <c r="E16" i="103"/>
  <c r="E17" i="103"/>
  <c r="E18" i="103"/>
  <c r="E23" i="103"/>
  <c r="E24" i="103"/>
  <c r="E25" i="103"/>
  <c r="E26" i="103"/>
  <c r="E27" i="103"/>
  <c r="E28" i="103"/>
  <c r="E29" i="103"/>
  <c r="E30" i="103"/>
  <c r="E31" i="103"/>
  <c r="E32" i="103"/>
  <c r="E33" i="103"/>
  <c r="E34" i="103"/>
  <c r="E35" i="103"/>
  <c r="E36" i="103"/>
  <c r="E37" i="103"/>
  <c r="E38" i="103"/>
  <c r="E39" i="103"/>
  <c r="E40" i="103"/>
  <c r="E41" i="103"/>
  <c r="E44" i="103"/>
  <c r="F38" i="102"/>
  <c r="G38" i="102"/>
  <c r="H38" i="102"/>
  <c r="I38" i="102"/>
  <c r="E14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37" i="102"/>
  <c r="F24" i="99"/>
  <c r="G24" i="99"/>
  <c r="H24" i="99"/>
  <c r="I24" i="99"/>
  <c r="E16" i="99"/>
  <c r="E17" i="99"/>
  <c r="E18" i="99"/>
  <c r="E19" i="99"/>
  <c r="E20" i="99"/>
  <c r="E21" i="99"/>
  <c r="E22" i="99"/>
  <c r="E23" i="99"/>
  <c r="F33" i="98"/>
  <c r="G33" i="98"/>
  <c r="H33" i="98"/>
  <c r="I33" i="98"/>
  <c r="E32" i="98"/>
  <c r="F18" i="95" l="1"/>
  <c r="G18" i="95"/>
  <c r="H18" i="95"/>
  <c r="I18" i="95"/>
  <c r="E14" i="95"/>
  <c r="E18" i="95" s="1"/>
  <c r="E15" i="95"/>
  <c r="E16" i="95"/>
  <c r="E17" i="95"/>
  <c r="F23" i="94"/>
  <c r="G23" i="94"/>
  <c r="H23" i="94"/>
  <c r="I23" i="94"/>
  <c r="E15" i="94"/>
  <c r="E16" i="94"/>
  <c r="E17" i="94"/>
  <c r="E18" i="94"/>
  <c r="E19" i="94"/>
  <c r="E20" i="94"/>
  <c r="E21" i="94"/>
  <c r="E22" i="94"/>
  <c r="F23" i="93"/>
  <c r="G23" i="93"/>
  <c r="J23" i="93" s="1"/>
  <c r="H23" i="93"/>
  <c r="I23" i="93"/>
  <c r="E15" i="93"/>
  <c r="E16" i="93"/>
  <c r="E17" i="93"/>
  <c r="E18" i="93"/>
  <c r="E19" i="93"/>
  <c r="E20" i="93"/>
  <c r="E21" i="93"/>
  <c r="E22" i="93"/>
  <c r="F33" i="92"/>
  <c r="G33" i="92"/>
  <c r="H33" i="92"/>
  <c r="I33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F25" i="89"/>
  <c r="G25" i="89"/>
  <c r="H25" i="89"/>
  <c r="I25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F18" i="88"/>
  <c r="G18" i="88"/>
  <c r="H18" i="88"/>
  <c r="I18" i="88"/>
  <c r="E15" i="88"/>
  <c r="E16" i="88"/>
  <c r="E17" i="88"/>
  <c r="F34" i="87"/>
  <c r="G34" i="87"/>
  <c r="H34" i="87"/>
  <c r="I34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F51" i="85"/>
  <c r="G51" i="85"/>
  <c r="H51" i="85"/>
  <c r="I51" i="85"/>
  <c r="E30" i="85"/>
  <c r="E45" i="85"/>
  <c r="E48" i="85"/>
  <c r="E49" i="85"/>
  <c r="E50" i="85"/>
  <c r="E26" i="109" l="1"/>
  <c r="E27" i="109"/>
  <c r="E28" i="109"/>
  <c r="E29" i="109"/>
  <c r="E30" i="109"/>
  <c r="E31" i="109"/>
  <c r="E32" i="109"/>
  <c r="C6" i="136" l="1"/>
  <c r="F27" i="125"/>
  <c r="D7" i="141" s="1"/>
  <c r="G27" i="125"/>
  <c r="E7" i="141" s="1"/>
  <c r="H27" i="125"/>
  <c r="F7" i="141" s="1"/>
  <c r="I27" i="125"/>
  <c r="G7" i="141" s="1"/>
  <c r="E19" i="125"/>
  <c r="E20" i="125"/>
  <c r="E21" i="125"/>
  <c r="E22" i="125"/>
  <c r="E23" i="125"/>
  <c r="E24" i="125"/>
  <c r="E25" i="125"/>
  <c r="E46" i="90"/>
  <c r="G48" i="90"/>
  <c r="H48" i="90"/>
  <c r="I48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14" i="90"/>
  <c r="E38" i="90"/>
  <c r="E39" i="90"/>
  <c r="E40" i="90"/>
  <c r="E41" i="90"/>
  <c r="E42" i="90"/>
  <c r="E43" i="90"/>
  <c r="E44" i="90"/>
  <c r="E45" i="90"/>
  <c r="E47" i="90"/>
  <c r="E19" i="115"/>
  <c r="F37" i="109"/>
  <c r="D11" i="141" s="1"/>
  <c r="G37" i="109"/>
  <c r="H37" i="109"/>
  <c r="I37" i="109"/>
  <c r="E21" i="109"/>
  <c r="E25" i="109"/>
  <c r="F28" i="105"/>
  <c r="G28" i="105"/>
  <c r="H28" i="105"/>
  <c r="I28" i="105"/>
  <c r="E20" i="105"/>
  <c r="E21" i="105"/>
  <c r="E22" i="105"/>
  <c r="E23" i="105"/>
  <c r="E14" i="93"/>
  <c r="C11" i="136" l="1"/>
  <c r="F20" i="86"/>
  <c r="G20" i="86"/>
  <c r="H20" i="86"/>
  <c r="I20" i="86"/>
  <c r="E16" i="86"/>
  <c r="E15" i="86"/>
  <c r="E14" i="86"/>
  <c r="E13" i="86"/>
  <c r="E28" i="81"/>
  <c r="E29" i="81"/>
  <c r="E32" i="81"/>
  <c r="E33" i="81"/>
  <c r="E34" i="81"/>
  <c r="E35" i="81"/>
  <c r="E36" i="81"/>
  <c r="E37" i="81"/>
  <c r="E14" i="81"/>
  <c r="E15" i="81"/>
  <c r="E16" i="81"/>
  <c r="E17" i="81"/>
  <c r="E18" i="81"/>
  <c r="E19" i="81"/>
  <c r="E20" i="81"/>
  <c r="E32" i="130" l="1"/>
  <c r="E33" i="130"/>
  <c r="E29" i="130"/>
  <c r="E30" i="130"/>
  <c r="E23" i="130"/>
  <c r="E24" i="130"/>
  <c r="E25" i="130"/>
  <c r="E26" i="130"/>
  <c r="E27" i="130"/>
  <c r="E31" i="130"/>
  <c r="E28" i="130"/>
  <c r="E22" i="130"/>
  <c r="E21" i="130"/>
  <c r="E20" i="130"/>
  <c r="E19" i="130"/>
  <c r="E18" i="130"/>
  <c r="E17" i="130"/>
  <c r="E16" i="130"/>
  <c r="E15" i="130"/>
  <c r="E14" i="130"/>
  <c r="E13" i="130"/>
  <c r="E12" i="130"/>
  <c r="F58" i="146"/>
  <c r="E58" i="146" s="1"/>
  <c r="F66" i="146" l="1"/>
  <c r="E54" i="146"/>
  <c r="E21" i="114"/>
  <c r="E19" i="114"/>
  <c r="E17" i="114"/>
  <c r="E13" i="114"/>
  <c r="E14" i="114"/>
  <c r="E15" i="114"/>
  <c r="E34" i="109"/>
  <c r="E35" i="109"/>
  <c r="E13" i="109"/>
  <c r="E14" i="109"/>
  <c r="E15" i="109"/>
  <c r="E16" i="109"/>
  <c r="E17" i="109"/>
  <c r="E18" i="109"/>
  <c r="E19" i="109"/>
  <c r="E17" i="107"/>
  <c r="E18" i="107"/>
  <c r="E19" i="107"/>
  <c r="E20" i="107"/>
  <c r="E21" i="107"/>
  <c r="E15" i="107"/>
  <c r="E13" i="107"/>
  <c r="E16" i="74" l="1"/>
  <c r="E16" i="4"/>
  <c r="E61" i="4" s="1"/>
  <c r="D51" i="144" l="1"/>
  <c r="E12" i="146" l="1"/>
  <c r="E66" i="146" s="1"/>
  <c r="E17" i="129"/>
  <c r="E16" i="129"/>
  <c r="E13" i="129"/>
  <c r="E12" i="129"/>
  <c r="E11" i="129"/>
  <c r="E13" i="128"/>
  <c r="E15" i="128"/>
  <c r="E16" i="128"/>
  <c r="E23" i="128"/>
  <c r="E24" i="128"/>
  <c r="E25" i="128"/>
  <c r="E30" i="128"/>
  <c r="E18" i="127"/>
  <c r="E17" i="127"/>
  <c r="E16" i="127"/>
  <c r="E15" i="127"/>
  <c r="E13" i="127"/>
  <c r="E13" i="126"/>
  <c r="E38" i="126" s="1"/>
  <c r="E16" i="125"/>
  <c r="E15" i="125"/>
  <c r="E14" i="125"/>
  <c r="E28" i="121"/>
  <c r="E22" i="117"/>
  <c r="E21" i="117"/>
  <c r="E19" i="117"/>
  <c r="E18" i="117"/>
  <c r="E17" i="117"/>
  <c r="E14" i="117"/>
  <c r="E26" i="115"/>
  <c r="E24" i="115"/>
  <c r="E16" i="115"/>
  <c r="E13" i="115"/>
  <c r="E20" i="114"/>
  <c r="E18" i="114"/>
  <c r="E12" i="114"/>
  <c r="E23" i="113"/>
  <c r="E16" i="113"/>
  <c r="E14" i="113"/>
  <c r="E18" i="112"/>
  <c r="E13" i="112"/>
  <c r="E19" i="111"/>
  <c r="E18" i="111"/>
  <c r="E11" i="111"/>
  <c r="E20" i="109"/>
  <c r="E12" i="109"/>
  <c r="E21" i="108"/>
  <c r="E18" i="108"/>
  <c r="E16" i="108"/>
  <c r="E11" i="108"/>
  <c r="E16" i="107"/>
  <c r="E12" i="107"/>
  <c r="E13" i="106"/>
  <c r="E27" i="105"/>
  <c r="E18" i="105"/>
  <c r="E17" i="105"/>
  <c r="E16" i="105"/>
  <c r="E15" i="105"/>
  <c r="E13" i="104"/>
  <c r="E12" i="103"/>
  <c r="E45" i="103" s="1"/>
  <c r="E38" i="102"/>
  <c r="E15" i="99"/>
  <c r="E24" i="99" s="1"/>
  <c r="E12" i="98"/>
  <c r="E33" i="98" s="1"/>
  <c r="E11" i="96"/>
  <c r="E22" i="96" s="1"/>
  <c r="E14" i="94"/>
  <c r="E23" i="94" s="1"/>
  <c r="E13" i="93"/>
  <c r="E13" i="95"/>
  <c r="E15" i="92"/>
  <c r="E33" i="92" s="1"/>
  <c r="E43" i="91"/>
  <c r="E13" i="90"/>
  <c r="E48" i="90" s="1"/>
  <c r="E11" i="89"/>
  <c r="E25" i="89" s="1"/>
  <c r="E13" i="87"/>
  <c r="E34" i="87" s="1"/>
  <c r="E13" i="88"/>
  <c r="E18" i="88" s="1"/>
  <c r="E19" i="85"/>
  <c r="E51" i="85" s="1"/>
  <c r="E13" i="84"/>
  <c r="E40" i="84" s="1"/>
  <c r="E13" i="83"/>
  <c r="E26" i="83" s="1"/>
  <c r="E13" i="82"/>
  <c r="E36" i="82" s="1"/>
  <c r="E42" i="81"/>
  <c r="E31" i="81"/>
  <c r="E27" i="81"/>
  <c r="E13" i="81"/>
  <c r="E13" i="80"/>
  <c r="E32" i="80" s="1"/>
  <c r="E17" i="79"/>
  <c r="E48" i="79" s="1"/>
  <c r="C14" i="136" s="1"/>
  <c r="E13" i="78"/>
  <c r="E50" i="78" s="1"/>
  <c r="E23" i="76"/>
  <c r="E20" i="76"/>
  <c r="E16" i="76"/>
  <c r="E13" i="76"/>
  <c r="E13" i="75"/>
  <c r="E47" i="75" s="1"/>
  <c r="E13" i="71"/>
  <c r="E45" i="71" s="1"/>
  <c r="E51" i="144" l="1"/>
  <c r="G51" i="144"/>
  <c r="F51" i="144"/>
  <c r="J66" i="146"/>
  <c r="D111" i="144"/>
  <c r="E111" i="144"/>
  <c r="F111" i="144"/>
  <c r="G111" i="144"/>
  <c r="C111" i="144"/>
  <c r="D110" i="144"/>
  <c r="E110" i="144"/>
  <c r="F110" i="144"/>
  <c r="G110" i="144"/>
  <c r="D109" i="144"/>
  <c r="E109" i="144"/>
  <c r="F109" i="144"/>
  <c r="G109" i="144"/>
  <c r="D107" i="144"/>
  <c r="E107" i="144"/>
  <c r="F107" i="144"/>
  <c r="G107" i="144"/>
  <c r="C51" i="144" l="1"/>
  <c r="H107" i="144"/>
  <c r="H110" i="144"/>
  <c r="H111" i="144"/>
  <c r="H109" i="144"/>
  <c r="C107" i="144" l="1"/>
  <c r="D105" i="144"/>
  <c r="E105" i="144"/>
  <c r="F105" i="144"/>
  <c r="G105" i="144"/>
  <c r="H105" i="144" l="1"/>
  <c r="C110" i="144"/>
  <c r="D108" i="144"/>
  <c r="E108" i="144"/>
  <c r="F108" i="144"/>
  <c r="G108" i="144"/>
  <c r="C108" i="144"/>
  <c r="C109" i="144"/>
  <c r="H108" i="144" l="1"/>
  <c r="D104" i="144"/>
  <c r="F104" i="144"/>
  <c r="D103" i="144"/>
  <c r="F103" i="144"/>
  <c r="C104" i="144"/>
  <c r="D106" i="144"/>
  <c r="E106" i="144"/>
  <c r="F106" i="144"/>
  <c r="G106" i="144"/>
  <c r="C105" i="144"/>
  <c r="E104" i="144"/>
  <c r="G104" i="144"/>
  <c r="E103" i="144"/>
  <c r="G103" i="144"/>
  <c r="C106" i="144"/>
  <c r="G112" i="144" l="1"/>
  <c r="C103" i="144"/>
  <c r="E112" i="144"/>
  <c r="C112" i="144"/>
  <c r="F112" i="144"/>
  <c r="D112" i="144"/>
  <c r="H103" i="144"/>
  <c r="H104" i="144"/>
  <c r="H106" i="144"/>
  <c r="C99" i="144"/>
  <c r="C98" i="144"/>
  <c r="C97" i="144"/>
  <c r="C96" i="144"/>
  <c r="C95" i="144"/>
  <c r="C94" i="144"/>
  <c r="C93" i="144"/>
  <c r="C92" i="144"/>
  <c r="C91" i="144"/>
  <c r="C90" i="144"/>
  <c r="C89" i="144"/>
  <c r="C88" i="144"/>
  <c r="C87" i="144"/>
  <c r="C86" i="144"/>
  <c r="C85" i="144"/>
  <c r="C84" i="144"/>
  <c r="C83" i="144"/>
  <c r="C82" i="144"/>
  <c r="C81" i="144"/>
  <c r="C80" i="144"/>
  <c r="C79" i="144"/>
  <c r="C78" i="144"/>
  <c r="C77" i="144"/>
  <c r="C76" i="144"/>
  <c r="C75" i="144"/>
  <c r="C74" i="144"/>
  <c r="C73" i="144"/>
  <c r="C72" i="144"/>
  <c r="C71" i="144"/>
  <c r="C70" i="144"/>
  <c r="C69" i="144"/>
  <c r="C68" i="144"/>
  <c r="C67" i="144"/>
  <c r="C66" i="144"/>
  <c r="C65" i="144"/>
  <c r="C64" i="144"/>
  <c r="C63" i="144"/>
  <c r="H112" i="144" l="1"/>
  <c r="E100" i="144"/>
  <c r="F100" i="144"/>
  <c r="G100" i="144"/>
  <c r="C62" i="144"/>
  <c r="C100" i="144" s="1"/>
  <c r="C53" i="144"/>
  <c r="D100" i="144" l="1"/>
  <c r="H100" i="144" l="1"/>
  <c r="K25" i="89"/>
  <c r="C10" i="141" l="1"/>
  <c r="C11" i="141"/>
  <c r="C12" i="141"/>
  <c r="C13" i="141"/>
  <c r="C14" i="141"/>
  <c r="F153" i="111"/>
  <c r="H11" i="140"/>
  <c r="H13" i="140"/>
  <c r="H20" i="140"/>
  <c r="H10" i="140"/>
  <c r="H14" i="140"/>
  <c r="H9" i="140"/>
  <c r="H8" i="140"/>
  <c r="H7" i="140"/>
  <c r="H6" i="140"/>
  <c r="H5" i="140"/>
  <c r="E153" i="111" l="1"/>
  <c r="E38" i="111"/>
  <c r="E30" i="111"/>
  <c r="E51" i="103"/>
  <c r="E48" i="91"/>
  <c r="E57" i="85"/>
  <c r="E43" i="82"/>
  <c r="E52" i="71"/>
  <c r="E74" i="4"/>
  <c r="E12" i="111"/>
  <c r="E32" i="48" l="1"/>
  <c r="E33" i="48"/>
  <c r="F40" i="144" l="1"/>
  <c r="D40" i="144"/>
  <c r="G40" i="144"/>
  <c r="E40" i="144"/>
  <c r="C40" i="144" l="1"/>
  <c r="E15" i="48"/>
  <c r="E13" i="48" l="1"/>
  <c r="E16" i="48"/>
  <c r="E17" i="48"/>
  <c r="C18" i="48"/>
  <c r="F21" i="112" l="1"/>
  <c r="D46" i="144" s="1"/>
  <c r="G21" i="112"/>
  <c r="E46" i="144" s="1"/>
  <c r="H21" i="112"/>
  <c r="F46" i="144" s="1"/>
  <c r="I21" i="112"/>
  <c r="G46" i="144" s="1"/>
  <c r="D39" i="144"/>
  <c r="E39" i="144"/>
  <c r="F39" i="144"/>
  <c r="G39" i="144"/>
  <c r="D7" i="144"/>
  <c r="E7" i="144"/>
  <c r="F7" i="144"/>
  <c r="G7" i="144"/>
  <c r="D6" i="144"/>
  <c r="E6" i="144"/>
  <c r="F6" i="144"/>
  <c r="G6" i="144"/>
  <c r="C46" i="144" l="1"/>
  <c r="C39" i="144"/>
  <c r="C6" i="144"/>
  <c r="C7" i="144"/>
  <c r="D28" i="144" l="1"/>
  <c r="E28" i="144"/>
  <c r="F28" i="144"/>
  <c r="G28" i="144"/>
  <c r="C13" i="22"/>
  <c r="C14" i="22"/>
  <c r="C28" i="144" l="1"/>
  <c r="D24" i="144"/>
  <c r="E24" i="144"/>
  <c r="F24" i="144"/>
  <c r="G24" i="144"/>
  <c r="C24" i="144" l="1"/>
  <c r="C10" i="23"/>
  <c r="C48" i="69" l="1"/>
  <c r="G25" i="144" l="1"/>
  <c r="E25" i="144"/>
  <c r="F25" i="144"/>
  <c r="D25" i="144"/>
  <c r="C25" i="144" s="1"/>
  <c r="C25" i="69"/>
  <c r="F24" i="117" l="1"/>
  <c r="G24" i="117"/>
  <c r="E6" i="141" s="1"/>
  <c r="H24" i="117"/>
  <c r="F6" i="141" s="1"/>
  <c r="I24" i="117"/>
  <c r="G6" i="141" s="1"/>
  <c r="E23" i="117"/>
  <c r="E20" i="117"/>
  <c r="G8" i="144" l="1"/>
  <c r="E8" i="144"/>
  <c r="F8" i="144"/>
  <c r="D8" i="144"/>
  <c r="C8" i="144" s="1"/>
  <c r="E24" i="117"/>
  <c r="J24" i="117"/>
  <c r="C8" i="69"/>
  <c r="E18" i="86"/>
  <c r="F43" i="81"/>
  <c r="G43" i="81"/>
  <c r="H43" i="81"/>
  <c r="I43" i="81"/>
  <c r="E30" i="81"/>
  <c r="D14" i="144"/>
  <c r="E14" i="144"/>
  <c r="F14" i="144"/>
  <c r="G14" i="144"/>
  <c r="D6" i="23" l="1"/>
  <c r="D6" i="141"/>
  <c r="G20" i="144"/>
  <c r="E20" i="144"/>
  <c r="F20" i="144"/>
  <c r="C20" i="69"/>
  <c r="D20" i="144"/>
  <c r="C20" i="144" s="1"/>
  <c r="F15" i="144"/>
  <c r="D15" i="144"/>
  <c r="G15" i="144"/>
  <c r="E15" i="144"/>
  <c r="C14" i="144"/>
  <c r="E43" i="81"/>
  <c r="C15" i="136" s="1"/>
  <c r="E20" i="86"/>
  <c r="G11" i="22"/>
  <c r="E11" i="22"/>
  <c r="F11" i="22"/>
  <c r="D11" i="22"/>
  <c r="E31" i="48"/>
  <c r="E30" i="48"/>
  <c r="E29" i="48"/>
  <c r="E28" i="48"/>
  <c r="E27" i="48"/>
  <c r="E25" i="48"/>
  <c r="E24" i="48"/>
  <c r="E23" i="48"/>
  <c r="E22" i="48"/>
  <c r="E21" i="48"/>
  <c r="E20" i="48"/>
  <c r="E19" i="48"/>
  <c r="E12" i="48"/>
  <c r="E11" i="48"/>
  <c r="E10" i="48"/>
  <c r="E9" i="48"/>
  <c r="E8" i="48"/>
  <c r="E7" i="48"/>
  <c r="C6" i="141" l="1"/>
  <c r="C15" i="69"/>
  <c r="C15" i="144"/>
  <c r="D18" i="48"/>
  <c r="E14" i="48"/>
  <c r="C14" i="69"/>
  <c r="C11" i="22"/>
  <c r="E6" i="48"/>
  <c r="E18" i="48" l="1"/>
  <c r="F18" i="48"/>
  <c r="E34" i="130"/>
  <c r="E35" i="130" s="1"/>
  <c r="F22" i="129"/>
  <c r="G22" i="129"/>
  <c r="H22" i="129"/>
  <c r="I22" i="129"/>
  <c r="E21" i="129"/>
  <c r="E18" i="129"/>
  <c r="F32" i="128"/>
  <c r="D47" i="69" s="1"/>
  <c r="G32" i="128"/>
  <c r="E47" i="69" s="1"/>
  <c r="H32" i="128"/>
  <c r="F47" i="69" s="1"/>
  <c r="I32" i="128"/>
  <c r="G47" i="69" s="1"/>
  <c r="E32" i="128"/>
  <c r="C10" i="136" s="1"/>
  <c r="F20" i="127"/>
  <c r="G20" i="127"/>
  <c r="H20" i="127"/>
  <c r="I20" i="127"/>
  <c r="E19" i="127"/>
  <c r="E14" i="127"/>
  <c r="E26" i="125"/>
  <c r="E17" i="125"/>
  <c r="F19" i="116"/>
  <c r="G19" i="116"/>
  <c r="H19" i="116"/>
  <c r="I19" i="116"/>
  <c r="E18" i="116"/>
  <c r="E17" i="116"/>
  <c r="E16" i="116"/>
  <c r="E15" i="116"/>
  <c r="F27" i="115"/>
  <c r="D44" i="69" s="1"/>
  <c r="G27" i="115"/>
  <c r="E44" i="69" s="1"/>
  <c r="H27" i="115"/>
  <c r="F44" i="69" s="1"/>
  <c r="I27" i="115"/>
  <c r="G44" i="69" s="1"/>
  <c r="E14" i="115"/>
  <c r="F23" i="114"/>
  <c r="G23" i="114"/>
  <c r="H23" i="114"/>
  <c r="I23" i="114"/>
  <c r="E22" i="114"/>
  <c r="E16" i="114"/>
  <c r="F30" i="113"/>
  <c r="G30" i="113"/>
  <c r="H30" i="113"/>
  <c r="I30" i="113"/>
  <c r="E29" i="113"/>
  <c r="E20" i="112"/>
  <c r="E14" i="112"/>
  <c r="E21" i="112" s="1"/>
  <c r="F20" i="111"/>
  <c r="G20" i="111"/>
  <c r="H20" i="111"/>
  <c r="I20" i="111"/>
  <c r="E32" i="110"/>
  <c r="E36" i="109"/>
  <c r="E33" i="109"/>
  <c r="F22" i="108"/>
  <c r="G22" i="108"/>
  <c r="H22" i="108"/>
  <c r="I22" i="108"/>
  <c r="E14" i="108"/>
  <c r="F22" i="107"/>
  <c r="D8" i="141" s="1"/>
  <c r="G22" i="107"/>
  <c r="H22" i="107"/>
  <c r="I22" i="107"/>
  <c r="E14" i="107"/>
  <c r="E22" i="107" s="1"/>
  <c r="E69" i="106"/>
  <c r="E19" i="105"/>
  <c r="E28" i="105" s="1"/>
  <c r="F29" i="104"/>
  <c r="G29" i="104"/>
  <c r="H29" i="104"/>
  <c r="I29" i="104"/>
  <c r="F16" i="101"/>
  <c r="G16" i="101"/>
  <c r="H16" i="101"/>
  <c r="I16" i="101"/>
  <c r="E15" i="101"/>
  <c r="E14" i="101"/>
  <c r="F16" i="100"/>
  <c r="D34" i="144" s="1"/>
  <c r="C34" i="144" s="1"/>
  <c r="G16" i="100"/>
  <c r="E34" i="144" s="1"/>
  <c r="H16" i="100"/>
  <c r="F34" i="144" s="1"/>
  <c r="I16" i="100"/>
  <c r="G34" i="144" s="1"/>
  <c r="E15" i="100"/>
  <c r="E14" i="100"/>
  <c r="F15" i="97"/>
  <c r="G15" i="97"/>
  <c r="H15" i="97"/>
  <c r="I15" i="97"/>
  <c r="E14" i="97"/>
  <c r="E23" i="93"/>
  <c r="J20" i="86"/>
  <c r="D16" i="144"/>
  <c r="D12" i="144"/>
  <c r="E12" i="144"/>
  <c r="F12" i="144"/>
  <c r="G12" i="144"/>
  <c r="E11" i="144"/>
  <c r="F11" i="144"/>
  <c r="G11" i="144"/>
  <c r="F24" i="76"/>
  <c r="D10" i="144" s="1"/>
  <c r="G24" i="76"/>
  <c r="E10" i="144" s="1"/>
  <c r="H24" i="76"/>
  <c r="F10" i="144" s="1"/>
  <c r="I24" i="76"/>
  <c r="G10" i="144" s="1"/>
  <c r="E21" i="76"/>
  <c r="E24" i="76" s="1"/>
  <c r="J45" i="71"/>
  <c r="J47" i="74"/>
  <c r="E47" i="74"/>
  <c r="C13" i="136" s="1"/>
  <c r="C18" i="136" l="1"/>
  <c r="C7" i="141"/>
  <c r="F15" i="141"/>
  <c r="G6" i="22"/>
  <c r="G15" i="141"/>
  <c r="E6" i="22"/>
  <c r="E15" i="141"/>
  <c r="C8" i="141"/>
  <c r="D15" i="141"/>
  <c r="H15" i="141" s="1"/>
  <c r="D35" i="48"/>
  <c r="E37" i="109"/>
  <c r="G35" i="144"/>
  <c r="E35" i="144"/>
  <c r="F35" i="144"/>
  <c r="D35" i="144"/>
  <c r="C35" i="144" s="1"/>
  <c r="E16" i="100"/>
  <c r="G31" i="144"/>
  <c r="E31" i="144"/>
  <c r="F31" i="144"/>
  <c r="D31" i="144"/>
  <c r="C31" i="144" s="1"/>
  <c r="G50" i="144"/>
  <c r="E50" i="144"/>
  <c r="F50" i="144"/>
  <c r="D50" i="144"/>
  <c r="C50" i="144" s="1"/>
  <c r="E22" i="129"/>
  <c r="E27" i="125"/>
  <c r="C16" i="136" s="1"/>
  <c r="D43" i="144"/>
  <c r="D9" i="23"/>
  <c r="F6" i="22"/>
  <c r="D6" i="22"/>
  <c r="G43" i="144"/>
  <c r="G9" i="23"/>
  <c r="E43" i="144"/>
  <c r="E9" i="23"/>
  <c r="F43" i="144"/>
  <c r="F9" i="23"/>
  <c r="G52" i="144"/>
  <c r="E52" i="144"/>
  <c r="F52" i="144"/>
  <c r="D52" i="144"/>
  <c r="G49" i="144"/>
  <c r="E49" i="144"/>
  <c r="F49" i="144"/>
  <c r="D49" i="144"/>
  <c r="C49" i="144" s="1"/>
  <c r="G48" i="144"/>
  <c r="F48" i="144"/>
  <c r="D48" i="144"/>
  <c r="E48" i="144"/>
  <c r="F47" i="144"/>
  <c r="D47" i="144"/>
  <c r="G47" i="144"/>
  <c r="E47" i="144"/>
  <c r="F45" i="144"/>
  <c r="G45" i="144"/>
  <c r="E45" i="144"/>
  <c r="F44" i="144"/>
  <c r="D44" i="144"/>
  <c r="G44" i="144"/>
  <c r="E44" i="144"/>
  <c r="F42" i="144"/>
  <c r="D42" i="144"/>
  <c r="G42" i="144"/>
  <c r="E42" i="144"/>
  <c r="G41" i="144"/>
  <c r="E41" i="144"/>
  <c r="F41" i="144"/>
  <c r="C41" i="69"/>
  <c r="D41" i="144"/>
  <c r="C41" i="144" s="1"/>
  <c r="E38" i="144"/>
  <c r="F38" i="144"/>
  <c r="D38" i="144"/>
  <c r="G38" i="144"/>
  <c r="E37" i="144"/>
  <c r="F37" i="144"/>
  <c r="D37" i="144"/>
  <c r="G37" i="144"/>
  <c r="F36" i="144"/>
  <c r="D36" i="144"/>
  <c r="G36" i="144"/>
  <c r="E36" i="144"/>
  <c r="E33" i="144"/>
  <c r="F33" i="144"/>
  <c r="D33" i="144"/>
  <c r="G33" i="144"/>
  <c r="F30" i="144"/>
  <c r="G30" i="144"/>
  <c r="E30" i="144"/>
  <c r="C30" i="69"/>
  <c r="D30" i="144"/>
  <c r="E27" i="144"/>
  <c r="F27" i="144"/>
  <c r="D27" i="144"/>
  <c r="G27" i="144"/>
  <c r="D26" i="144"/>
  <c r="G26" i="144"/>
  <c r="E26" i="144"/>
  <c r="F26" i="144"/>
  <c r="E23" i="144"/>
  <c r="F23" i="144"/>
  <c r="D23" i="144"/>
  <c r="G23" i="144"/>
  <c r="G22" i="144"/>
  <c r="E22" i="144"/>
  <c r="F22" i="144"/>
  <c r="C22" i="69"/>
  <c r="D22" i="144"/>
  <c r="C22" i="144" s="1"/>
  <c r="G21" i="144"/>
  <c r="E21" i="144"/>
  <c r="F21" i="144"/>
  <c r="D21" i="144"/>
  <c r="D19" i="144"/>
  <c r="G19" i="144"/>
  <c r="E19" i="144"/>
  <c r="F19" i="144"/>
  <c r="G18" i="144"/>
  <c r="F18" i="144"/>
  <c r="D18" i="144"/>
  <c r="E18" i="144"/>
  <c r="G17" i="144"/>
  <c r="F17" i="144"/>
  <c r="D17" i="144"/>
  <c r="E17" i="144"/>
  <c r="F16" i="144"/>
  <c r="G16" i="144"/>
  <c r="E16" i="144"/>
  <c r="C16" i="144" s="1"/>
  <c r="C12" i="144"/>
  <c r="C11" i="144"/>
  <c r="C10" i="144"/>
  <c r="F9" i="144"/>
  <c r="D9" i="144"/>
  <c r="G9" i="144"/>
  <c r="E9" i="144"/>
  <c r="D45" i="144"/>
  <c r="G32" i="144"/>
  <c r="E32" i="144"/>
  <c r="F32" i="144"/>
  <c r="C32" i="69"/>
  <c r="D32" i="144"/>
  <c r="G29" i="144"/>
  <c r="E29" i="144"/>
  <c r="F29" i="144"/>
  <c r="C29" i="69"/>
  <c r="D29" i="144"/>
  <c r="C29" i="144" s="1"/>
  <c r="G13" i="144"/>
  <c r="E13" i="144"/>
  <c r="F13" i="144"/>
  <c r="C13" i="69"/>
  <c r="D13" i="144"/>
  <c r="E20" i="127"/>
  <c r="E23" i="114"/>
  <c r="E22" i="108"/>
  <c r="E30" i="113"/>
  <c r="E19" i="116"/>
  <c r="E27" i="115"/>
  <c r="E20" i="111"/>
  <c r="D9" i="22"/>
  <c r="C7" i="69"/>
  <c r="F7" i="22"/>
  <c r="D7" i="22"/>
  <c r="J36" i="82"/>
  <c r="J23" i="94"/>
  <c r="J16" i="100"/>
  <c r="J22" i="108"/>
  <c r="F9" i="22"/>
  <c r="G9" i="22"/>
  <c r="E9" i="22"/>
  <c r="G7" i="22"/>
  <c r="E7" i="22"/>
  <c r="J24" i="76"/>
  <c r="J26" i="83"/>
  <c r="C21" i="69"/>
  <c r="C28" i="69"/>
  <c r="E15" i="97"/>
  <c r="E16" i="101"/>
  <c r="C39" i="69"/>
  <c r="C42" i="69"/>
  <c r="J20" i="127"/>
  <c r="C35" i="69"/>
  <c r="J16" i="101"/>
  <c r="G12" i="22"/>
  <c r="E12" i="22"/>
  <c r="F12" i="22"/>
  <c r="D12" i="22"/>
  <c r="C34" i="69"/>
  <c r="J33" i="98"/>
  <c r="J19" i="116"/>
  <c r="F8" i="23"/>
  <c r="D8" i="23"/>
  <c r="G8" i="23"/>
  <c r="E8" i="23"/>
  <c r="J15" i="97"/>
  <c r="C31" i="69"/>
  <c r="G6" i="23"/>
  <c r="E6" i="23"/>
  <c r="F6" i="23"/>
  <c r="J50" i="78"/>
  <c r="J27" i="125"/>
  <c r="G7" i="23"/>
  <c r="E7" i="23"/>
  <c r="F7" i="23"/>
  <c r="D7" i="23"/>
  <c r="C24" i="69"/>
  <c r="J21" i="112"/>
  <c r="C46" i="69"/>
  <c r="J28" i="121"/>
  <c r="J28" i="105"/>
  <c r="J35" i="130"/>
  <c r="J22" i="129"/>
  <c r="J23" i="114"/>
  <c r="J37" i="109"/>
  <c r="J22" i="107"/>
  <c r="J69" i="106"/>
  <c r="J40" i="124"/>
  <c r="J38" i="126"/>
  <c r="J30" i="113"/>
  <c r="J20" i="111"/>
  <c r="E29" i="104"/>
  <c r="J29" i="104"/>
  <c r="J27" i="115"/>
  <c r="J32" i="110"/>
  <c r="J45" i="103"/>
  <c r="J38" i="102"/>
  <c r="J24" i="99"/>
  <c r="J22" i="96"/>
  <c r="J18" i="95"/>
  <c r="J33" i="92"/>
  <c r="J25" i="89"/>
  <c r="J18" i="88"/>
  <c r="J34" i="87"/>
  <c r="J51" i="85"/>
  <c r="J48" i="79"/>
  <c r="J61" i="4"/>
  <c r="J47" i="75"/>
  <c r="J40" i="84"/>
  <c r="J43" i="91"/>
  <c r="J32" i="128"/>
  <c r="J48" i="90"/>
  <c r="J43" i="81"/>
  <c r="J32" i="80"/>
  <c r="C15" i="141" l="1"/>
  <c r="C45" i="69"/>
  <c r="C45" i="144"/>
  <c r="C38" i="69"/>
  <c r="C32" i="144"/>
  <c r="C18" i="69"/>
  <c r="C17" i="69"/>
  <c r="C30" i="144"/>
  <c r="C44" i="69"/>
  <c r="C33" i="69"/>
  <c r="C9" i="69"/>
  <c r="C43" i="144"/>
  <c r="C27" i="69"/>
  <c r="C19" i="69"/>
  <c r="C23" i="69"/>
  <c r="C26" i="69"/>
  <c r="C16" i="69"/>
  <c r="C36" i="69"/>
  <c r="C37" i="69"/>
  <c r="C21" i="144"/>
  <c r="C33" i="144"/>
  <c r="E54" i="144"/>
  <c r="C52" i="144"/>
  <c r="G54" i="144"/>
  <c r="F54" i="144"/>
  <c r="C48" i="144"/>
  <c r="C47" i="144"/>
  <c r="C44" i="144"/>
  <c r="C42" i="144"/>
  <c r="C38" i="144"/>
  <c r="C37" i="144"/>
  <c r="C36" i="144"/>
  <c r="C27" i="144"/>
  <c r="C26" i="144"/>
  <c r="C23" i="144"/>
  <c r="C19" i="144"/>
  <c r="C18" i="144"/>
  <c r="C17" i="144"/>
  <c r="C9" i="144"/>
  <c r="G49" i="69"/>
  <c r="F49" i="69"/>
  <c r="C13" i="144"/>
  <c r="D54" i="144"/>
  <c r="C12" i="69"/>
  <c r="C47" i="69"/>
  <c r="E49" i="69"/>
  <c r="C6" i="22"/>
  <c r="G15" i="22"/>
  <c r="E15" i="22"/>
  <c r="F15" i="22"/>
  <c r="E11" i="23"/>
  <c r="C10" i="22"/>
  <c r="C7" i="22"/>
  <c r="C6" i="69"/>
  <c r="D49" i="69"/>
  <c r="C11" i="69"/>
  <c r="C10" i="69"/>
  <c r="C9" i="22"/>
  <c r="D15" i="22"/>
  <c r="C12" i="22"/>
  <c r="C8" i="23"/>
  <c r="C40" i="69"/>
  <c r="C6" i="23"/>
  <c r="G11" i="23"/>
  <c r="C7" i="23"/>
  <c r="F11" i="23"/>
  <c r="C9" i="23"/>
  <c r="D11" i="23"/>
  <c r="C43" i="69"/>
  <c r="H15" i="22" l="1"/>
  <c r="H54" i="144"/>
  <c r="C54" i="144"/>
  <c r="H49" i="69"/>
  <c r="C49" i="69"/>
  <c r="H11" i="23"/>
  <c r="C11" i="23"/>
  <c r="C15" i="22"/>
  <c r="C35" i="48"/>
  <c r="E34" i="48"/>
  <c r="E35" i="48" s="1"/>
</calcChain>
</file>

<file path=xl/comments1.xml><?xml version="1.0" encoding="utf-8"?>
<comments xmlns="http://schemas.openxmlformats.org/spreadsheetml/2006/main">
  <authors>
    <author>Private</author>
  </authors>
  <commentList>
    <comment ref="B11" authorId="0">
      <text>
        <r>
          <rPr>
            <b/>
            <sz val="10"/>
            <color indexed="81"/>
            <rFont val="Tahoma"/>
            <family val="2"/>
          </rPr>
          <t>Private: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0"/>
            <rFont val="Tahoma"/>
            <family val="2"/>
          </rPr>
          <t>-อายุรกรรม Sepsisมีอัตราการเสียชีวิตสูง
-ศัลยกรรมไม่มีการทำAppendectomyในรพ.ขนาดเล็ก
-กุมารฯ รพ.ขนาดเล็กไม่สามารถดูแลผู้ป่ วยใช้เคร􀀶ืองช่วย
หายใจได้
- สูตินรีเวชฯ มีการผ่าตัด C/S จำนวนมากในรพ.ขนาดใหญ่
- ออร์โธฯไม่มีความมัน􀀶 ใจในการดูแล Pt. Non displace
fracture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K3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Key ในโปรแกรมแผน ใช้คอลัมภ์นี้</t>
        </r>
      </text>
    </comment>
  </commentList>
</comments>
</file>

<file path=xl/comments3.xml><?xml version="1.0" encoding="utf-8"?>
<comments xmlns="http://schemas.openxmlformats.org/spreadsheetml/2006/main">
  <authors>
    <author>Windows 8.1</author>
    <author>User</author>
  </authors>
  <commentList>
    <comment ref="F33" authorId="0">
      <text>
        <r>
          <rPr>
            <b/>
            <sz val="9"/>
            <color indexed="81"/>
            <rFont val="Tahoma"/>
            <family val="2"/>
          </rPr>
          <t>Windows 8.1:</t>
        </r>
        <r>
          <rPr>
            <sz val="9"/>
            <color indexed="81"/>
            <rFont val="Tahoma"/>
            <family val="2"/>
          </rPr>
          <t xml:space="preserve">
1. X-ray 60 บาท/case = 900,000 บาท
2. เบี้ยเลี้ยง จนท. 120 บาท/คน/วัน x 25 คน/วัน x 50 วัน = 150,000 บาท
3. ค่าตอบแทนแพทย์ 40 บาท/case  = 600,000 บาท
4. ค่าวัสดุสำนักงาน = 50,000 บาท
     - กระดาษ A4 จำนวน 95 รีม x 120 = 11,400 บาท
     - กระโปสเตอร์แข็ง 180 แกรม A4 จำนวน 40 รีม x 110 = 4,400 บาท
     - ปากกาเคมี จำนวน 10 โหล x 144 = 1,440 บาท
     - กระดาษ Copy จำนวน 15 กล่อง x 120 = 1,800 บาท
     - MAX เบอร์ 10 จำนวน 10 ตัว x 70 = 700 บาท
     - ลูก MAX เบอร์ 10 จำนวน 10 โหล x 7 = 70 บาท
     - ลวดหนีบกระดาษเล็กตราม้า  จำนวน 30 กล่อง x 8 = 240 บาท
     - ถ้วยตรวจปัสสาวะ จำนวน 300 แถว x 13 = 3,900 บาท
     - แก้วน้ำ จำนวน 300 แถว x 17 = 5,100 บาท
     - กล่องใส่เข็มติดเชื้อ จำนวน 10 กล่อง x 64.20 = 642 บาท
     - ใบเสร็จรับเงิน จำนวน 200 เล่ม x 75 = 15,000 บาท
     - ปากกาน้ำเงิน จำนวน 1 กล่อง x 200 = 200 บาท
     - หมึกปริ้นท์สี จำนวน 2 ชุด x 1,000 = 2,000 บาท
     - อื่นๆ = 3,108 บาท</t>
        </r>
      </text>
    </comment>
    <comment ref="I33" authorId="1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งบต่างด้าว สสจ.สนับสนุนเพื่อพัฒนาระบบบริการสุขภาพแรงงานต่างชาติฯ ปี 62</t>
        </r>
      </text>
    </comment>
  </commentList>
</comments>
</file>

<file path=xl/sharedStrings.xml><?xml version="1.0" encoding="utf-8"?>
<sst xmlns="http://schemas.openxmlformats.org/spreadsheetml/2006/main" count="6293" uniqueCount="2568">
  <si>
    <t>ลำดับ</t>
  </si>
  <si>
    <t>งบประมาณ</t>
  </si>
  <si>
    <t>กลุ่มวัย</t>
  </si>
  <si>
    <t>บันทึกข้อความ</t>
  </si>
  <si>
    <t>เรียน  นายแพทย์สาธารณสุขจังหวัดจันทบุรี</t>
  </si>
  <si>
    <t>รวม</t>
  </si>
  <si>
    <t>เงินบำรุง</t>
  </si>
  <si>
    <t>(บาท)</t>
  </si>
  <si>
    <t>อปท./กองทุนตำบล</t>
  </si>
  <si>
    <t>แหล่งอื่น ๆ (ระบุ...)</t>
  </si>
  <si>
    <t>ขนาดของ
ปัญหา
(5)</t>
  </si>
  <si>
    <t>ความเป็นไปได้ในการแก้ไขปัญหา
(5)</t>
  </si>
  <si>
    <t>ความร่วมมือของชุมชน
(5)</t>
  </si>
  <si>
    <t>ผู้รับผิดชอบ</t>
  </si>
  <si>
    <t>แหล่งงบประมาณ</t>
  </si>
  <si>
    <t>เกณฑ์การจัดลำดับความสำคัญ</t>
  </si>
  <si>
    <t>แผนภูมิ :</t>
  </si>
  <si>
    <t>รวมงบประมาณ</t>
  </si>
  <si>
    <t>ยุทธศาสตร์ (E : 4)</t>
  </si>
  <si>
    <t>จำแนกตามยุทธศาสตร์  4 Excellence</t>
  </si>
  <si>
    <t>จำแนกตามภารกิจพื้นฐาน</t>
  </si>
  <si>
    <t>ภารกิจพื้นฐาน</t>
  </si>
  <si>
    <t>บริการ</t>
  </si>
  <si>
    <t>เป้าหมาย / จำนวน</t>
  </si>
  <si>
    <t>ระยะเวลาดำเนินการ</t>
  </si>
  <si>
    <t>(ระบุเดือน)</t>
  </si>
  <si>
    <t>อปท. /กองทุน</t>
  </si>
  <si>
    <t>แหล่งอื่นๆ(ระบุ)</t>
  </si>
  <si>
    <t>ยุทธศาสตร์ 4  Excellence</t>
  </si>
  <si>
    <t>(     ) 4.Govermance Excellence</t>
  </si>
  <si>
    <t>(     ) 1.บริหารจัดการ</t>
  </si>
  <si>
    <t xml:space="preserve">                   (     ) 2.Service Excellence</t>
  </si>
  <si>
    <t xml:space="preserve">                (     ) 3.Peole Excellence</t>
  </si>
  <si>
    <t>กิจกรรมหลักโครงการ (B)</t>
  </si>
  <si>
    <t>K1………………………………………………………………………………………..</t>
  </si>
  <si>
    <t>K2………………………………………………………………………………………..</t>
  </si>
  <si>
    <t>วัตถุประสงค์/ผลสัมฤทธิ์รวมของโครงการ  (   )</t>
  </si>
  <si>
    <t>เกณฑ์ชี้วัดความสำเร็จของโครงการ (   )</t>
  </si>
  <si>
    <t xml:space="preserve">  UC 61 </t>
  </si>
  <si>
    <t>(     ) 1.P P&amp;P Excellence</t>
  </si>
  <si>
    <t>วิสัยทัศน์</t>
  </si>
  <si>
    <t>:</t>
  </si>
  <si>
    <t>เข็มมุ่ง</t>
  </si>
  <si>
    <t>ค่านิยม</t>
  </si>
  <si>
    <t>2) กลุ่มโรคติดต่อ</t>
  </si>
  <si>
    <t>3)กลุ่มโรคไม่ติดต่อ</t>
  </si>
  <si>
    <t>3.5 บริการฟื้นฟูสภาพ</t>
  </si>
  <si>
    <t>จำแนกตามโครงการ</t>
  </si>
  <si>
    <t>โครงการ (A)</t>
  </si>
  <si>
    <t>รวม 46 โครงการ</t>
  </si>
  <si>
    <t>แผนงาน (15)</t>
  </si>
  <si>
    <t>(     ) 2. วิชาการ/พัฒนาศักยภาพบุคลากร</t>
  </si>
  <si>
    <t>(     ) 3.1บริการส่งเสริมป้องกัน</t>
  </si>
  <si>
    <t>(     ) 3.2บริการควบคุมป้องกันโรค</t>
  </si>
  <si>
    <t>(     ) 3.4บริการรักษาพยาบาล</t>
  </si>
  <si>
    <t>(     ) 3.5บริการฟื้นฟูสภาพ</t>
  </si>
  <si>
    <t>(     ) 3.3บริการคุ้มครองผู้บริโภค</t>
  </si>
  <si>
    <t xml:space="preserve"> แผนปฏิบัติการพัฒนาสุขภาพ ของเครือข่ายบริการสุขภาพจังหวัดจันทบุรี</t>
  </si>
  <si>
    <t>A1</t>
  </si>
  <si>
    <t>โครงการพัฒนาและสร้างเสริมศักยภาพคนไทยกลุ่มสตรีและเด็กปฐมวัย</t>
  </si>
  <si>
    <t>A2</t>
  </si>
  <si>
    <t>A3</t>
  </si>
  <si>
    <t>A4</t>
  </si>
  <si>
    <t>A5</t>
  </si>
  <si>
    <t>โครงการพัฒนาคุณภาพชีวิตระดับอำเภอ(พชอ.)</t>
  </si>
  <si>
    <t>A6</t>
  </si>
  <si>
    <t>โครงการพัฒนาระบบการตอบโต้ภาวะฉุกเฉินและภัยสุขภาพ</t>
  </si>
  <si>
    <t>A7</t>
  </si>
  <si>
    <t>โครงการควบคุมโรคติดต่อ</t>
  </si>
  <si>
    <t>A8</t>
  </si>
  <si>
    <t>โครงการควบคุมโรคไม่ติดต่อและภัยสุขภาพ</t>
  </si>
  <si>
    <t>A9</t>
  </si>
  <si>
    <t>โครงการส่งเสริมและพัฒนาความปลอดภัยด้านอาหาร</t>
  </si>
  <si>
    <t>A10</t>
  </si>
  <si>
    <t>โครงการคุ้มครองผู้บริโภคด้านผลิตภัณฑ์สุขภาพและบริการสุขภาพ</t>
  </si>
  <si>
    <t>A11</t>
  </si>
  <si>
    <t>โครงการบริหารจัดการสิ่งแวดล้อม</t>
  </si>
  <si>
    <t>A12</t>
  </si>
  <si>
    <t>A13</t>
  </si>
  <si>
    <t>โครงการพัฒนาระบบการแพทย์ปฐมภูมิ</t>
  </si>
  <si>
    <t>A14</t>
  </si>
  <si>
    <t>โครงการพัฒนาระบบบริการสุขภาพ สาขาโรคไม่ติดต่อเรื้อรัง</t>
  </si>
  <si>
    <t>A15</t>
  </si>
  <si>
    <t>โครงการป้องกันและควบคุมการดื้อยาต้านจุลชีพ และการใช้ยาอย่างสมเหตุสมผล</t>
  </si>
  <si>
    <t>A16</t>
  </si>
  <si>
    <t>โครงการพัฒนาศูนย์ความเป็นเลิศทางการแพทย์</t>
  </si>
  <si>
    <t>A17</t>
  </si>
  <si>
    <t>โครงการพัฒนาระบบบริการสุขภาพสาขาทารกแรกเกิด</t>
  </si>
  <si>
    <t>A18</t>
  </si>
  <si>
    <t>โครงการพัฒนาระบบการดูแลแบบประคับประคอง (Palliative Care)</t>
  </si>
  <si>
    <t>A19</t>
  </si>
  <si>
    <t>โครงการพัฒนาระบบบริการการแพทย์แผนไทยฯ</t>
  </si>
  <si>
    <t>A20</t>
  </si>
  <si>
    <t>โครงการพัฒนาระบบบริการสุขภาพสาขาสุขภาพจิตและจิตเวช</t>
  </si>
  <si>
    <t>A21</t>
  </si>
  <si>
    <t>โครงการพัฒนาระบบบริการการสุขภาพ 5 สาขาหลัก</t>
  </si>
  <si>
    <t>A22</t>
  </si>
  <si>
    <t>โครงการพัฒนาระบบบริการสุขภาพ สาขาโรคหัวใจ</t>
  </si>
  <si>
    <t>A23</t>
  </si>
  <si>
    <t>โครงการพัฒนาระบบบริการสุขภาพ สาขาโรคมะเร็ง</t>
  </si>
  <si>
    <t>A24</t>
  </si>
  <si>
    <t>โครงการพัฒนาระบบบริการสุขภาพ สาขาโรคไต</t>
  </si>
  <si>
    <t>A25</t>
  </si>
  <si>
    <t>โครงการพัฒนาระบบบริการสุขภาพ สาขาจักษุวิทยา</t>
  </si>
  <si>
    <t>A26</t>
  </si>
  <si>
    <t>โครงการพัฒนาระบบบริการสุขภาพ สาขาปลูกถ่ายอวัยวะ</t>
  </si>
  <si>
    <t>A27</t>
  </si>
  <si>
    <t>โครงการพัฒนาระบบบริการบำบัดรักษาผู้ป่วยยาเสพติด</t>
  </si>
  <si>
    <t>A28</t>
  </si>
  <si>
    <t>โครงการพัฒนาระบบบริการดูแลระยะกลาง(Intermediate Care)</t>
  </si>
  <si>
    <t>A29</t>
  </si>
  <si>
    <t xml:space="preserve"> โครงการพัฒนาระบบบริการ One day surgery</t>
  </si>
  <si>
    <t>A30</t>
  </si>
  <si>
    <t>โครงการพัฒนาระบบบริการ Minimally  Invasive Surgery</t>
  </si>
  <si>
    <t>A31</t>
  </si>
  <si>
    <t>โครงการพัฒนาระบบการแพทย์ฉุกเฉินครบวงจรและระบบการส่งต่อ</t>
  </si>
  <si>
    <t>A32</t>
  </si>
  <si>
    <t xml:space="preserve">โครงการเฉลิมพระเกียรติ </t>
  </si>
  <si>
    <t>A33</t>
  </si>
  <si>
    <t>โครงการพัฒนาพื้นที่พิเศษ</t>
  </si>
  <si>
    <t>A34</t>
  </si>
  <si>
    <t>โครงการพัฒนาการท่องเที่ยวเชิงสุขภาพและการแพทย์</t>
  </si>
  <si>
    <t>A35</t>
  </si>
  <si>
    <t>โครงการผลิตและพัฒนากำลังคนด้านสุขภาพสู่ความเป็นมืออาชีพ</t>
  </si>
  <si>
    <t>A36</t>
  </si>
  <si>
    <t>2.โครงการ Happy MOPHกระทรวงสาธารณสุข กระทรวงแห่งความสุข</t>
  </si>
  <si>
    <t>A37</t>
  </si>
  <si>
    <t>โครงการพัฒนาเครือข่ายกำลังคนด้านสุขภาพ</t>
  </si>
  <si>
    <t>A38</t>
  </si>
  <si>
    <t>โครงการประเมินคุณธรรม ความโปร่งใสและบริหารความเสี่ยง</t>
  </si>
  <si>
    <t>A39</t>
  </si>
  <si>
    <t>โครงการพัฒนาองค์กรคุณภาพ</t>
  </si>
  <si>
    <t>A40</t>
  </si>
  <si>
    <t>โครงการพัฒนาระบบข้อมูลข่าวสารเทคโนโลยีสุขภาพแห่งชาติ (NHIS)</t>
  </si>
  <si>
    <t>A41</t>
  </si>
  <si>
    <t>โครงการพัฒนาสุขภาพด้วยเศรษฐกิจดิจิจทัล(Digtal Economy)</t>
  </si>
  <si>
    <t>A42</t>
  </si>
  <si>
    <t>โครงการลดความเหลื่อมล้ำของ 3 กองทุน</t>
  </si>
  <si>
    <t>A43</t>
  </si>
  <si>
    <t>โครงการบริหารจัดการด้านการเงินการคลัง</t>
  </si>
  <si>
    <t>A44</t>
  </si>
  <si>
    <t>โครงการพัฒนางานวิจัยผลิตภัณฑ์สุขภาพและเทคโนโลยีทางการแพทย์</t>
  </si>
  <si>
    <t>A45</t>
  </si>
  <si>
    <t>โครงการปรับโครงสร้างและพัฒนากฎหมายสุขภาพ</t>
  </si>
  <si>
    <t>โครงการพัฒนาและสร้างเสริมศักยภาพคนไทยกลุ่มวัยเรียนและวัยรุ่น</t>
  </si>
  <si>
    <t>โครงการพัฒนาและสร้างเสริมศักยภาพคนไทยกลุ่มวัยทำงาน</t>
  </si>
  <si>
    <t>โครงการพัฒนาและสร้างเสริมศักยภาพคนไทยกลุ่มวัยผู้สูงอายุ</t>
  </si>
  <si>
    <t>โครงการคุ้มครองสุขภาพประชาชนจากมลพิษสิ่งแวดล้อมในพื้นที่เสี่ยง (Hot Zone)</t>
  </si>
  <si>
    <t>A46</t>
  </si>
  <si>
    <t>โครงการขับเคลื่อนยุทธศาสตร์การพัฒนาสุขภาพ จังหวัดจันทบุรี</t>
  </si>
  <si>
    <t>โรค/ประเด็นปัญหา</t>
  </si>
  <si>
    <t>ข้อมูลสนับสนุน / สถานการณ์</t>
  </si>
  <si>
    <t xml:space="preserve">ขนาดของปัญหา         </t>
  </si>
  <si>
    <t>ความรุนแรงของปัญหา</t>
  </si>
  <si>
    <t>การสูญเสียทางเศรษฐกิจ</t>
  </si>
  <si>
    <t>ความเป็นไปได้ในการแก้ไขปัญหา</t>
  </si>
  <si>
    <t>ความร่วมมือของชุมชน</t>
  </si>
  <si>
    <t>คะแนนรวม</t>
  </si>
  <si>
    <t>1.กลุ่มสตรีและเด็กปฐมวัย</t>
  </si>
  <si>
    <t>1.1 การเข้าถึงบริการของหญิงตั้งครรภ์</t>
  </si>
  <si>
    <t>2.กลุ่มเด็กวัยเรียนและวัยรุ่น</t>
  </si>
  <si>
    <t>3.กลุ่มวัยทำงาน</t>
  </si>
  <si>
    <t>3.2อัตราการฆ่าตัวตายสำเร็จ</t>
  </si>
  <si>
    <t>โรค</t>
  </si>
  <si>
    <t>ประเด็นปัญหา</t>
  </si>
  <si>
    <t>ความ
รุนแรงของปัญหา
(5)</t>
  </si>
  <si>
    <t>การสูญเสียทางเศรษฐกิจ(5)</t>
  </si>
  <si>
    <t>โรคไข้เลือดออก</t>
  </si>
  <si>
    <t xml:space="preserve">เป็นพื้นที่เสี่ยงการระบาดโรคไข้เลือดออก และมีปัจจัยเอื้อต่อการแพร่กระจายโรคสูง </t>
  </si>
  <si>
    <t>โรคมือ เท้า ปาก</t>
  </si>
  <si>
    <t>โรคไข้หวัดใหญ่</t>
  </si>
  <si>
    <t>เบาหวาน</t>
  </si>
  <si>
    <t>ความดันโลหิตสูง</t>
  </si>
  <si>
    <t>หัวใจและหลอดเลือด และโรคหลอดเลือดสมอง</t>
  </si>
  <si>
    <t>UC 61</t>
  </si>
  <si>
    <t>A 1 โครงการพัฒนาและสร้างเสริมศักยภาพคนไทยกลุ่มวัยเรียนและวัยรุ่น</t>
  </si>
  <si>
    <t>จัดบริการ/สนับสนุนการสร้างเสริมสุขภาพกลุ่มสตรีและเด็กปฐมวัย</t>
  </si>
  <si>
    <t>พัฒนาคุณภาพและรูปแบบบริการกลุ่มสตรีและเด็กปฐมวัย</t>
  </si>
  <si>
    <t>พัฒนาศักยภาพบุคลากรและทีมงาน</t>
  </si>
  <si>
    <t>พัฒนากลไกการบริหารจัดการกลุ่มสตรีและเด็กปฐมวัย เสริมสร้างความเข้มแข็ง  และการมีส่วนร่วมของภาคีเครือข่าย</t>
  </si>
  <si>
    <t>A 2โครงการพัฒนาและสร้างเสริมศักยภาพคนไทยกลุ่มวัยเรียนและวัยรุ่น</t>
  </si>
  <si>
    <t>จัดบริการ/สนับสนุนสร้างเสริมสุขภาพกลุ่มเด็กวัยเรียนและวัยรุ่น</t>
  </si>
  <si>
    <t>พัฒนาคุณภาพและรูปแบบบริการกลุ่มวัยเรียนและวัยรุ่น</t>
  </si>
  <si>
    <t>พัฒนากลไกการบริหารจัดการกลุ่มวัยเรียนและวัยรุ่น เสริมสร้างความเข้มแข็ง  และการมีส่วนร่วมของภาคีเครือข่าย</t>
  </si>
  <si>
    <t>A 3โครงการพัฒนาและสร้างเสริมศักยภาพคนไทยกลุ่มวัยทำงาน</t>
  </si>
  <si>
    <t>พัฒนาระบบกลไกการบริหารจัดการกลุ่มวัยทำงานเสริมสร้างความเข้มแข็ง  และการมีส่วนร่วมของภาคีเครือข่าย</t>
  </si>
  <si>
    <t>K1ร้อยละ55 ของวัยทำงานอายุ 30-44 ปี มีค่าดัชนีมวลกายปกติ</t>
  </si>
  <si>
    <t>เกณฑ์ชี้วัดความสำเร็จของโครงการ ( 1  )</t>
  </si>
  <si>
    <t>วัตถุประสงค์/ผลสัมฤทธิ์รวมของโครงการ  ( 1  )</t>
  </si>
  <si>
    <t>O3 : การป้องกันควบคุมโรคและลดปัจจัยเสี่ยงด้านสุขภาพ</t>
  </si>
  <si>
    <t>A 7โครงการควบคุมโรคติดต่อ</t>
  </si>
  <si>
    <t xml:space="preserve">จัดบริการ/สนับสนุนการป้องกัน ควบคุมโรคติดต่อ </t>
  </si>
  <si>
    <t xml:space="preserve">พัฒนาคุณภาพและรูปแบบการป้องกัน ควบคุมโรคติดต่อ </t>
  </si>
  <si>
    <t>พัฒนาศักยภาพบุคลากร และทีมงาน</t>
  </si>
  <si>
    <t>A9 โครงการส่งเสริมและพัฒนาความปลอดภัยด้านอาหาร</t>
  </si>
  <si>
    <t>K1ร้อยละ 75 ของผลิตภัณฑ์อาหารสดและอาหารแปรรูปมีความปลอดภัย</t>
  </si>
  <si>
    <t>A 30 โครงการพัฒนาระบบบริการ Minimally  Invasive Surgery</t>
  </si>
  <si>
    <t>K1ร้อยละ 10 ของผู้ป่วยที่เข้ารับการผ่าตัดแบบMinimally  Invasive Surgery</t>
  </si>
  <si>
    <t>A 33 โครงการพัฒนาพื้นที่พิเศษ</t>
  </si>
  <si>
    <t>พัฒนาระบบกลไกการบริหารจัดการสิ่งแวดล้อม เสริมสร้างความเข้มแข็ง  และการมีส่วนร่วมของภาคีเครือข่าย</t>
  </si>
  <si>
    <t xml:space="preserve">พัฒนาศักยภาพบุคลากรและทีมงาน   </t>
  </si>
  <si>
    <t>งบสำรองเพื่อบริหารจัดการ/แก้ไขปัญหาและสนับสนุนนโยบาย</t>
  </si>
  <si>
    <t>..</t>
  </si>
  <si>
    <t>1 : การพัฒนาคุณภาพชีวิตคนไทยทุกกลุ่มวัย(ด้านสุขภาพ)</t>
  </si>
  <si>
    <t>โครงการ (45+1)</t>
  </si>
  <si>
    <t xml:space="preserve">2:  การพัฒนาคุณภาพชีวิตระดับอำเภอ </t>
  </si>
  <si>
    <t>3 : การป้องกันควบคุมโรคและลดปัจจัยเสี่ยงด้านสุขภาพ</t>
  </si>
  <si>
    <t>4 : การบริหารจัดการสิ่งแวดล้อม</t>
  </si>
  <si>
    <t>5 : การพัฒนาระบบการแพทย์ปฐมภูมิ</t>
  </si>
  <si>
    <t>6 : การพัฒนาระบบบริการสุขภาพ (Service Plan)</t>
  </si>
  <si>
    <t>7 : การพัฒนาระบบบริการแพทย์ฉุกเฉินครบวงจรและระบบการส่งต่อ</t>
  </si>
  <si>
    <t>8 : การพัฒนาตามโครงการเฉลิมพรเกียรติและพื้นที่เฉพาะ</t>
  </si>
  <si>
    <t>9 :  อุตสาหกรรมทางการแพทย์</t>
  </si>
  <si>
    <t>10  : การพัฒนาระบบบริหารจัดการกำลังคนด้านสุขภาพ</t>
  </si>
  <si>
    <t>11 : การพัฒนาระบบธรรมาภิบาลและองค์กรคุณภาพ</t>
  </si>
  <si>
    <t>12 : การพัฒนาระบบข้อมูลสารสนเทศด้านสุขภาพ</t>
  </si>
  <si>
    <t>13 : การบริหารจัดการด้านการเงินการคลังสุขภาพ</t>
  </si>
  <si>
    <t>14 : การพัฒนางานวิจัย และนวัตกรรมด้านสุขภาพ</t>
  </si>
  <si>
    <t>15 : การปรับโครงสร้างฯ</t>
  </si>
  <si>
    <t>พัฒนาระบบบริหารจัดการกองทุนสุขภาพ</t>
  </si>
  <si>
    <t>C1ระบบบริการของสถานบริการสาธารณสุขทุกระดับได้มาตรฐานอนามัยแม่และเด็กคุณภาพ  กลุ่มสตรีและเด็กปฐมวัยได้รับการดูแลที่ครบถ้วน และต่อเนื่อง</t>
  </si>
  <si>
    <t>จัดบริการ/สนับสนุนสร้างเสริมสุขภาพกลุ่มวัยทำงาน</t>
  </si>
  <si>
    <t>พัฒนาคุณภาพและรูปแบบบริการกลุ่มวัยทำงาน</t>
  </si>
  <si>
    <t>C1กลุ่มวัยทำงานมีสุขภาพดี</t>
  </si>
  <si>
    <t>แต่งตั้ง/ประชุมคณะกรรมการพชอ.</t>
  </si>
  <si>
    <t>จัดทำแผนและคัดเลือกประเด็นสำคัญอย่างน้อย 2 เรื่องต่ออำเภอ</t>
  </si>
  <si>
    <t>ดำเนินการตามแผน</t>
  </si>
  <si>
    <t>ประเมินประเด็นปัญหาคุณภาพชีวิตและผลลัพธ์การพัฒนาตามกรอบUCCARE</t>
  </si>
  <si>
    <t xml:space="preserve">จัดตั้งและดำเนินการตามภารกิจของทีมปฏิบัติการชุดต่างๆ </t>
  </si>
  <si>
    <t>พัฒนาระบบกลไก การบริหารจัดการ</t>
  </si>
  <si>
    <t>พัฒนาระบบกลไกการบริหารจัดการควบคุมโรคติดต่อ และเสริมสร้างความเข้มแข็ง  การมีส่วนร่วมของภาคีเครือข่าย</t>
  </si>
  <si>
    <t>Cมีระบบเครือข่ายเฝ้าระวังควบคุมป้องกันโรคที่มีคุณภาพมาตรฐาน</t>
  </si>
  <si>
    <t>K1ร้อยละของอำเภอผ่านเกณฑ์อำเภอควบคุมโรคเข้มแข็ง  และมีทีมSRRT ระดับดีขึ้นไป</t>
  </si>
  <si>
    <t xml:space="preserve">จัดบริการ/สนับสนุนการป้องกัน ควบคุมโรคไม่ติดต่อ </t>
  </si>
  <si>
    <t xml:space="preserve">พัฒนาคุณภาพและรูปแบบการป้องกัน ควบคุมโรคไม่ติดต่อ </t>
  </si>
  <si>
    <t>พัฒนาระบบกลไกการบริหารจัดการควบคุมโรคไม่ติดต่อ และเสริมสร้างความเข้มแข็ง  การมีส่วนร่วมของภาคีเครือข่าย</t>
  </si>
  <si>
    <t>จัดบริการและสนับสนุนการดำเนินงานด้านอาหารปลอดภัย</t>
  </si>
  <si>
    <t>พัฒนาคุณภาพและรูปแบบการจัดการด้านอาหารปลอดภัย</t>
  </si>
  <si>
    <t>พัฒนาระบบกลไกการส่งเสริมและเสริมสร้างความเข้มแข็งและการมีส่วนร่วมของภาคีเครือข่าย</t>
  </si>
  <si>
    <t>C1ผู้บริโภคได้รับอาหารที่มีความปลอดภัย</t>
  </si>
  <si>
    <t>จัดบริการและสนับสนุนการดำเนินงานคุ้มครองผู้บริโภคด้านผลิตภัณฑ์สุขภาพและบริการสุขภาพ</t>
  </si>
  <si>
    <t>พัฒนาคุณภาพและรูปแบบการจัดการด้านคุ้มครองผู้บริโภคฯ</t>
  </si>
  <si>
    <t>พัฒนากลไกการบริหารจัดการส่งเสริมและเสริมสร้างความเข้มแข็งและการมีส่วนร่วมของภาคีเครือข่าย</t>
  </si>
  <si>
    <t>ส่งเสริมให้สถานบริการสุขภาพ/หน่วยงาน/ชุมชน มีการพัฒนาอนามัยสิ่งแวดล้อมตามเกณฑ์มาตรฐาน  GREEN &amp; CLEAN Hospital</t>
  </si>
  <si>
    <t>พัฒนาคุณภาพและรูปแบบการจัดการสิ่งแวดล้อม</t>
  </si>
  <si>
    <t>C1ร้อยละของโรงพยาบาลที่พัฒนาอนามัยสิ่งแวดล้อมได้ตามเกณฑ์ GREEN &amp; CLEAN Hospital (สตป)</t>
  </si>
  <si>
    <t>พัฒนาระบบฐานข้อมูล</t>
  </si>
  <si>
    <t>พัฒนากลไกการจัดการปัจจัยเสี่ยงจากมลพิษสิ่งแวดล้อมอย่างบูรณาการ</t>
  </si>
  <si>
    <t>พัฒนาระบบและกลไกการสนับสนุนการจัดการมูลฝอยติดเฃื้อของสถานบริการสุขภาพ</t>
  </si>
  <si>
    <t>ส่งเสริมให้ชุมชน / ท้องถิ่นมีการจัดบริการอยนามัยสิ่งแวดล้อมที่ได้มาตรฐาน</t>
  </si>
  <si>
    <t>จัดบริการ/สนับสนุนการดำเนินงานคลินิคหมอครอบครัว</t>
  </si>
  <si>
    <t>พัฒนาคุณภาพและรูปแบบการจัดบริการระดับปฐมภูมิ</t>
  </si>
  <si>
    <t>พัฒนาระบบกลไกการบริหารจัดการสร้างเสริมความร่วมมือกับภาคีเครือข่าย</t>
  </si>
  <si>
    <t>จัดบริการ/สนับสนุนพัฒนาระบบบริการสุขภาพ สาขาโรคไม่ติดต่อเรื้อรัง</t>
  </si>
  <si>
    <t>พัฒนาคุณภาพและรูปแบบการจัดบริการสุขภาพ สาขาโรคไม่ติดต่อเรื้อรัง</t>
  </si>
  <si>
    <t>จัดตั้งและดำเนินการคณะกรรมการขับเคลื่อนRDU</t>
  </si>
  <si>
    <t>พัฒนาระบบสารสนเทศการจัดเก็บข้อมูล</t>
  </si>
  <si>
    <t xml:space="preserve">พัฒนาศูนย์ประสานการส่งต่อ </t>
  </si>
  <si>
    <t>พัฒนาระบบเทคโนโลยีสารสนเทศในการส่งต่อ</t>
  </si>
  <si>
    <t>จัดทำเครือข่ายผู้เชี่ยวชาญและระบบการส่งต่อ</t>
  </si>
  <si>
    <t>พัฒนาระบบกลไกการบริหารจัดการระบบส่งต่อ</t>
  </si>
  <si>
    <t>พัฒนาระบบบริการสุขภาพตาม SERVICE  PLAN และเกณฑ์การประเมิน</t>
  </si>
  <si>
    <t>จัดบริการ/สนับสนุนการจัดบริการการแพทย์แผนไทยฯ</t>
  </si>
  <si>
    <t>พัฒนาคุณภาพและรูปแบบการจัดบริการการแพทย์แผนไทยฯ</t>
  </si>
  <si>
    <t>จัดบริการ/สนับสนุนการจัดระบบบริการสุขภาพสาขาสุขภาพจิตและจิตเวช</t>
  </si>
  <si>
    <t>พัฒนาคุณภาพและรูปแบบการจัดบริการสาขาสุขภาพจิตและจิตเวช</t>
  </si>
  <si>
    <t xml:space="preserve">  1) ผู้ป่วยCapture the fractureที่มีภาวะกระดูกหักซ้ำ(Refracture) น้อยกว่าร้อยละ30</t>
  </si>
  <si>
    <t xml:space="preserve">  2) ผู้ป่วยCapture the fractureที่มีได้รับการผ่าตัดภายใน 72 ชม.หลังจากได้รับการรักษาในโรงพยาบาล(Early surgery) มากกว่าร้อยละ50</t>
  </si>
  <si>
    <t>ส่งเสริม  ป้องกันและลดปัญหายาเสพติดตามโครงการ To Be Number  One</t>
  </si>
  <si>
    <t>พัฒนาคุณภาพและรูปแบบบริการบำบัดรักษาผู้ป่วยยาเสพติด</t>
  </si>
  <si>
    <t>พัฒนาระบบข้อมูล/กลไกการบริหารจัดการระบบบริการบำบัดรักษาผู้ป่วยยาเสพติด</t>
  </si>
  <si>
    <t>C1…ลดความแออัดและระยะเวลารอคอยการผ่าตัดของผู้ป่วยกลุ่มเป้าหมาย</t>
  </si>
  <si>
    <t>จัดบริการ/สนับสนุนการจัดบริการรักษาผู้ป่วยวัณโรคแบบครบวงจร</t>
  </si>
  <si>
    <t>พัฒนาคุณภาพและรูปแบบบริการให้สอดคล้องกับกลุ่มเป้าหมาย</t>
  </si>
  <si>
    <t>การขับเคลื่องเมืองบริการสุขภาพอาเซียน</t>
  </si>
  <si>
    <t>การขับเคลื่อนงานสาธารณสุขชายทะเล</t>
  </si>
  <si>
    <t xml:space="preserve">การขับเคลื่อนงานสาธารณสุขชายแดน/ แรงงานต่างด้าว  </t>
  </si>
  <si>
    <t>การขับเคลื่อนงานโครงการพระราชดำเริ/เฉลิมพระเกียรติ</t>
  </si>
  <si>
    <t>C1โครงการบรรลุผลสัมฤทธิ์ของการดำเนินงานตามวัตถุประสงค์และเป้าหมายของโครงการ</t>
  </si>
  <si>
    <t>สร้างความเข้มแข็งของการบริหารและนโยบายของรัฐเพื่อการขับเคลื่อนพื้นที่ฐานรากอย่างยั่งยืน</t>
  </si>
  <si>
    <t>พัฒนาวัตถุดิบสมุนไพรยกระดับมูลค่าผลผลิตให้กับเกษตรกร</t>
  </si>
  <si>
    <t>ขยายช่องทางการใช้ประโยชน์ เพิ่มมูลค่าและการตลาด</t>
  </si>
  <si>
    <t>ส่งเสริมการใช้สมุนไพร่ในระบบบริการ</t>
  </si>
  <si>
    <t xml:space="preserve"> - มูลค่าการตลาดของผลิตภัณฑ์สมุนไพรรวมเพิ่มขึ้น ไม่น้อยกว่าร้อยละ 10</t>
  </si>
  <si>
    <t xml:space="preserve"> - มูลค่าของการใช้สมุนไพรในสถานบริการสาธารณสุขเพิ่มขึ้นร้อยละ 20</t>
  </si>
  <si>
    <t xml:space="preserve"> - ผู้ป่วยนอกได้รับบริการด้านการแพทย์แผนไทยและการแพทย์ทางเลือกที่ได้มาตรฐาน ร้อยละ 20</t>
  </si>
  <si>
    <t>การวางแผนการผลิตและพัฒนากำลังคน</t>
  </si>
  <si>
    <t>การสร้างความร่วมมือด้านการผลิตและการพัฒนากำลังคน</t>
  </si>
  <si>
    <t>การบริหารงบประมาณด้านการผลิตและการพัฒนากำลังคน</t>
  </si>
  <si>
    <t>การบริหารจัดการด้านการผลิตและการพัฒนากำลังคน</t>
  </si>
  <si>
    <t>การประเมินผลกระทบระบบบริหารจัดการการผลิตและพัฒนากำลังคน</t>
  </si>
  <si>
    <t>การพัฒนาบุคลากรตามแผนบริหารทรัพยากรบุคคล</t>
  </si>
  <si>
    <t>ชี้แจงแนวทางการวัดดัชนีความสุขและนำไปใช้</t>
  </si>
  <si>
    <t>การสำรวจข้อมูล</t>
  </si>
  <si>
    <t>การวิเคราะห์  สังเคราะห์ข้อมูล และนำเสนอต่อผู้บริหาร</t>
  </si>
  <si>
    <t>การทำแผนพัฒนาความสุขคนทำงาน</t>
  </si>
  <si>
    <t>การใช้แผนพัฒนาความสุขคนทำงาน</t>
  </si>
  <si>
    <t>คัดเลือกและพัฒนาอาสาสมัครประจำครัวเรือน</t>
  </si>
  <si>
    <t>การขึ้นทะเบียนอสค.</t>
  </si>
  <si>
    <t>สนับสนุนและส่งเสริมให้อสค.แสดงบทบาทและทำหน้าที่ดูแลสุขภาพของสมาชิกในครอบครัว</t>
  </si>
  <si>
    <t>การประเมินศักยภาพครอบครัวอสค.</t>
  </si>
  <si>
    <t>การประเมินตนเอง และปรับปรุง พัฒนากระบวนการปฏิบัติตามเกณฑ์</t>
  </si>
  <si>
    <t xml:space="preserve">พัฒนาระบบบริหารจัดการด้านยาและเวชภัณฑ์ที่มิใช่ยา </t>
  </si>
  <si>
    <t xml:space="preserve">การจัดซื้อยารวม / สนับสนุนยาและเวชภัณฑ์ที่มิใช่ยา </t>
  </si>
  <si>
    <t>จัดวางระบบการควบคุมภายใน  พัฒนาและประเมินผลการควบคุมภายในตามเกณฑ์ที่สตง.กำหนด 5 ระดับ</t>
  </si>
  <si>
    <t>พัฒนาคุณภาพการบริหารจัดการของหน่วยงานตามกระบวนการและเกณฑ์ที่กำหนด</t>
  </si>
  <si>
    <t>พัฒนานโยบายและยุทธศาสตร์สุขภาพ</t>
  </si>
  <si>
    <t>การพัฒนาระบบข้อมูลและเทคโนโลยีสารสนเทศ</t>
  </si>
  <si>
    <t xml:space="preserve">พัฒนาระบบควบคุมกำกับติดตามประเมินผล </t>
  </si>
  <si>
    <t xml:space="preserve">พัฒนาระบบบริหารจัดการทรัพยากรด้านสุขภาพ และบริหารทั่วไป </t>
  </si>
  <si>
    <t xml:space="preserve">การจัดเก็บและส่งข้อมูลในระบบ HDC  SERVICE </t>
  </si>
  <si>
    <t xml:space="preserve">การพัฒนาศูนย์ข้อมูลกลาง   </t>
  </si>
  <si>
    <t xml:space="preserve">การเผยแพร่ข้อมูลข่าวสารและองค์ความรู้ด้านสุขภาพผ่านระบบเทคโนโลยีดิจิทัล </t>
  </si>
  <si>
    <t>พัฒนาระบบบริหารจัดการข้อมูลผู้มีสิทธิ การคุ้มครองสิทธิ์และรับเรื่องร้องเรียน</t>
  </si>
  <si>
    <t>พัฒนาระบบบริหารการชดเชยและตรวจสอบเวชระเบียน</t>
  </si>
  <si>
    <t>เพิ่มประสิทธิภาพระบบข้อมูลการบริการผู้ป่วยฉุกเฉินวิกฤต</t>
  </si>
  <si>
    <t>เพิ่มศักยภาพกลไกการบริหารจัดการด้านการเงินการคลัง</t>
  </si>
  <si>
    <t>การบริการและกำกับแผนการเงิน (Planfin)</t>
  </si>
  <si>
    <t>พัฒนาระบบบัญชี</t>
  </si>
  <si>
    <t>พัฒนาเครือข่ายและศักยภาพบุคลากรด้านการเงินการคลัง</t>
  </si>
  <si>
    <t>เพิ่มประสิทธิภาพกลไกการพัฒนางานวิจัย และองค์ความรู้ด้านสุขภาพ</t>
  </si>
  <si>
    <t>การสร้างเครือข่ายนักวิจัยและทีมนำด้านงานวิจัยและการจัดการความรู้</t>
  </si>
  <si>
    <t>การสนับสนุนให้เกิดผลงานวิจัยและการนำผลงานวิจัยไปใช้ประโยชน์</t>
  </si>
  <si>
    <t>การพัฒนาระบบฐานข้อมูลงานวิจัยและการเผยแพร่ผลงานผ่านระบบดิจิทัล</t>
  </si>
  <si>
    <t>วางแผนการบังคับใช้กฏหมาย</t>
  </si>
  <si>
    <t>การพัฒนาความรู้ในการบังคับใช้กฏหมาย</t>
  </si>
  <si>
    <t>การสร้างเครือข่ายการบังคับใช้กฏหมาย</t>
  </si>
  <si>
    <t>การบังคับใช้กฏหมาย</t>
  </si>
  <si>
    <t xml:space="preserve">  - ระดับความสำเร็จของการบังคับใช้กฏหมายที่อยู่ในอำนาจหน้าที่ของกระทรวงสาธารณสุข</t>
  </si>
  <si>
    <t>การสร้างเสริมสุขภาพกลุ่มสตรีและเด็กปฐมวัย</t>
  </si>
  <si>
    <t>การสร้างเสริมสุขภาพกลุ่มเด็กวัยเรียนและวัยรุ่น</t>
  </si>
  <si>
    <t>PCU/LR/ทันตะ</t>
  </si>
  <si>
    <t>PCU</t>
  </si>
  <si>
    <t>(Emergency Operations Center, EOC) หมายถึงสถานที่ที่ใช้ในการปฏิบัติงานร่วมกันของกลุ่มภารกิจต่างๆภายใต้ระบบบัญชาการเหตุการณ์เพื่อสนับสนุนการบริหารสั่งการประสานงานแลกเปลี่ยนข้อมูลและทรัพยากรให้เกิดขึ้นอย่างสะดวกรวดเร็วในภาวะฉุกเฉินในที่นี้นอกเหนือจากจะหมายถึงห้องท่างานและอุปกรณ์ที่ใช้ในการทำงานแล้วยังหมายรวมถึงระบบงานและบุคลากรที่ร่วมปฏิบัติงานในการตอบโต้ภาวะฉุกเฉินด้วย</t>
  </si>
  <si>
    <t>กลุ่มการ /ER/คลินิก/Ward</t>
  </si>
  <si>
    <t>PCU/งานคุ้มครอง</t>
  </si>
  <si>
    <t>งานคุ้มครอง</t>
  </si>
  <si>
    <t>สมบัติ/บริหาร/PCU/โรงครัว</t>
  </si>
  <si>
    <t>สมบัติ/PCU - สนับสนุนชุมชน/ท้องถิ่น</t>
  </si>
  <si>
    <t>คลินิก(DM,HT,Stroke)</t>
  </si>
  <si>
    <t>กลุ่มงานเภสัชฯ</t>
  </si>
  <si>
    <t>Service Plan ทารกแรกเกิด /LR/PCU</t>
  </si>
  <si>
    <t>กลุ่มการพยาบาล W1/W2</t>
  </si>
  <si>
    <t>แพทย์แผนไทย</t>
  </si>
  <si>
    <t>รพศ.</t>
  </si>
  <si>
    <t>กลุ่มการ ER/Ward/Refer/PCU</t>
  </si>
  <si>
    <t>OR</t>
  </si>
  <si>
    <t>รพศ</t>
  </si>
  <si>
    <t>ER</t>
  </si>
  <si>
    <t>เอนก</t>
  </si>
  <si>
    <t>แพทย์แผนไทย/เภสัช</t>
  </si>
  <si>
    <t>บริหาร/HRD</t>
  </si>
  <si>
    <t>บริหาร</t>
  </si>
  <si>
    <t>พัฒนาคุณภาพ HA</t>
  </si>
  <si>
    <t>บริหาร/CFO รพ.</t>
  </si>
  <si>
    <t>บริหาร(สสจ.จบ.)</t>
  </si>
  <si>
    <t>ยุทธศษสตร์/PCU(ER/EMS)</t>
  </si>
  <si>
    <t>การสร้างเสริมสุขภาพกลุ่มวัยทำงาน  PCU/ทันตะ/กายภาพ</t>
  </si>
  <si>
    <t>การสร้างเสริมสุขภาพกลุ่มผู้สูงอายุ ผู้พิการ  ผู้ด้อยโอกาส PCU/ทันตะ/กายภาพ</t>
  </si>
  <si>
    <t>งานสุขภาพจิต อรัญญา/PCU</t>
  </si>
  <si>
    <t>กลุ่มการ/Ward/LR</t>
  </si>
  <si>
    <t>กลุ่มการ/เภสัช/ER</t>
  </si>
  <si>
    <t>กลุ่มการ/PCU</t>
  </si>
  <si>
    <t>กลุ่มการ/คลินิก</t>
  </si>
  <si>
    <t>กลุ่มการ/คลินิก/PCU</t>
  </si>
  <si>
    <t>วัชรี/PCU</t>
  </si>
  <si>
    <t>อรัญญา/PCU</t>
  </si>
  <si>
    <t>กลุ่มการ/บงกต</t>
  </si>
  <si>
    <t>ก.พ 61</t>
  </si>
  <si>
    <t>200คน</t>
  </si>
  <si>
    <t>โรงพยาบาลโป่งน้ำร้อน</t>
  </si>
  <si>
    <t>สตรีอายุ 30-60 ปี/2554คน</t>
  </si>
  <si>
    <t>จัดบริการ/สนับสนุนส่งเสริมสุขภาพผู้สูงอายุกลุ่มActive Aging</t>
  </si>
  <si>
    <t>พัฒนาคุณภาพและรูปแบบบริการกลุ่มผู้สูงอายุ  ผู้พิการ  ผู้ด้อยโอกาสในชุมชน</t>
  </si>
  <si>
    <t>พัฒนาระบบกลไกการบริหารจัดการกลุ่มผู้สูงอายุ  ผู้พิการ  ผู้ด้อยโอกาสเสริมสร้างความเข้มแข็ง  และการมีส่วนร่วมของภาคีเครือข่าย</t>
  </si>
  <si>
    <t>50 คน</t>
  </si>
  <si>
    <t>100 คน</t>
  </si>
  <si>
    <t xml:space="preserve"> 1 คน</t>
  </si>
  <si>
    <t>40 คน</t>
  </si>
  <si>
    <t>ประชาชนตำบลทับไทร</t>
  </si>
  <si>
    <t>กลุ่มงานเวชฯ / จารวี</t>
  </si>
  <si>
    <t>กลุ่มงานเวชฯ / จุติพร</t>
  </si>
  <si>
    <t>กลยุทธ</t>
  </si>
  <si>
    <t>1. เพิ่มประสิทธิภาพและพัฒนารูปแบบการจัดการปัญหาสุขภาพของพื้นที่ให้สอดคล้องกับบริบทและประชาชนทุกกลุ่มวัย</t>
  </si>
  <si>
    <t xml:space="preserve">2.โครงการเมืองสุขภาพผู้สูงอายุ(Healthy Agint) </t>
  </si>
  <si>
    <t>1.ผู้สูงอายุมีคุณภาพชีวิตที่ดี  ได้รับบริการสุขภาพและการดูแลที่เหมาะสมและตรงกับสภาพปัญหา โดยการมีส่วนร่วมของครอบครัว  ชุมชนและท้องถิ่น</t>
  </si>
  <si>
    <t>ขับเคลื่อนการดำเนินงานระบบการดูแลผู้สูงอายุระยะยาว (Long Term Care)ในชุมชน โดยกลไก DHS/พชอ</t>
  </si>
  <si>
    <t>อบรมผู้ดูแลผู้สูงอายุ (Care giver)</t>
  </si>
  <si>
    <t>อบรมเตรียมพร้อมก่อนสูงวัย (Pre Aging)</t>
  </si>
  <si>
    <t xml:space="preserve">2. สร้างเสริมสุขภาพตามวิถีของชุมชน ด้วยวัฒนธรรม  และสิ่งแวดล้อมทางสุขภาพที่เอื้อต่อการมีสุขภาพดี  </t>
  </si>
  <si>
    <t>3.โครงการป้องกัน ควบคุมโรคติดต่อภายใต้ระบบสุขภาพหนึ่งเดียว (One Health)</t>
  </si>
  <si>
    <t>1.มีระบบเครือข่ายเฝ้าระวัง ป้องกันโรคและภัยสุขภาพ ที่มีคุณภาพและมาตราฐานโดยกระบวนการมีส่วนร่วมภายใต้ความคิดระบบสุขภาพหนึ่งเดี่ยว</t>
  </si>
  <si>
    <t>2.อัตราป่วยด้วยโรคติดต่อที่สำคัญของพื้นที่ลดลง</t>
  </si>
  <si>
    <t xml:space="preserve"> - อัตราป่วยด้วยโรคไข้เลือดออก ลดลงจากค่าเฉลี่ย 5 ปีย้อนหลัง</t>
  </si>
  <si>
    <t xml:space="preserve">พัฒนาขีดความสามารถของอาสาสมัครหมู่บ้านและจิตอาสาชุมชนในการเป็นผู้เฝ้าระวังภัยคุกคามทางสุขภาพ      </t>
  </si>
  <si>
    <t xml:space="preserve">พัฒนาระบบการสื่อสารความรู้ผ่านหอกระจายข่าว ในระดับหมู่บ้าน                                                     </t>
  </si>
  <si>
    <t xml:space="preserve">สนับสนุนการจัดทำวาระหมู่บ้านด้านการป้องกันควบคุมโรคและภัยสุขภาพ        </t>
  </si>
  <si>
    <t xml:space="preserve">4.โครงการสร้างวัฒนธรรมการจัดการสุขภาพโดยจิตอาสาชุมชน  </t>
  </si>
  <si>
    <t xml:space="preserve">จัดตั้ง/ พัฒนาศูนย์เรียนรู้การจัดการสุขภาพชุมชนแบบครบวงจรโดยกระบวนการมีส่วนร่วม                                 </t>
  </si>
  <si>
    <t xml:space="preserve">สนับสนุนการจัดทำนโยบายสุขภาพในชุมชนด้วยธรรมนูญสุขภาพ </t>
  </si>
  <si>
    <t>สร้างค่านิยมและวัฒนธรรมทางสุขภาพในชุมชน</t>
  </si>
  <si>
    <t>5.โครงการจันทบุรีเมืองน่าอยู่ (GREEN &amp; CLEAN CITY)</t>
  </si>
  <si>
    <t>1…ทุกภาคส่วน ทั้งภาครัฐ ชุมชน ท้องถิ่น  และภาคประชาสังคม มีส่วนร่วมในการสร้างสภาพแวดล้อมที่เอื้อต่อการมีสุขภาพดี</t>
  </si>
  <si>
    <t>PCU/ทีมENV</t>
  </si>
  <si>
    <t xml:space="preserve">ส่งเสริมการจัดการสิ่งแวดล้อมและภัยสุขภาพภาคประชาชน  ชุมชนและหน่วยงาน                                                        </t>
  </si>
  <si>
    <t xml:space="preserve"> การกำหนดมาตรการทางสังคม ชุมชน และท้องถิ่น              </t>
  </si>
  <si>
    <t>การบังคับใช้กฎหมายข้อกำหนด/ ระเบียบของท้องถิ่น/ ชุมชน</t>
  </si>
  <si>
    <t xml:space="preserve"> เพิ่มประสิทธิภาพการจัดการสิ่งแวดล้อม ระบบEHA </t>
  </si>
  <si>
    <t xml:space="preserve">3. พัฒนาระบบบริการแบบไร้รอยต่อ ไม่รอนาน และมีความสุขระหว่างรอรับบริการ ลดต้นทุน และภาระสุขภาพแก่ประชาชน </t>
  </si>
  <si>
    <t xml:space="preserve">6.โครงการระบบสุขภาพเป็นเลิศและสากล (Service excllent) </t>
  </si>
  <si>
    <t>1.ระบบบริการสุขภาพมีความเป็นเลิศ บูรณาการเชื่อมโยงไร้รอยต่อ</t>
  </si>
  <si>
    <t>กลุ่มการพยาบาล</t>
  </si>
  <si>
    <t>งานบริการทุกจุด/Refer</t>
  </si>
  <si>
    <t>6.1.</t>
  </si>
  <si>
    <t>4. ยกระดับคุณภาพการบริการในหน่วยบริการสุขภาพทุกระดับให้มีความปลอดภัย และได้มาตรฐานตามเกณฑ์ที่กำหนด</t>
  </si>
  <si>
    <t>HA ทีมคุณภาพ</t>
  </si>
  <si>
    <t>กลุ่มการ</t>
  </si>
  <si>
    <t xml:space="preserve">5. ส่งเสริมการจัดบริการสุขภาพด้วยการผสมผสานกับภูมิปัญญาไทย และพัฒนาแพทย์แผนไทย แพทย์ทางเลือกให้เข้มแข็ง มีมาตรฐาน </t>
  </si>
  <si>
    <t xml:space="preserve">9.โครงการเมืองสมุนไพรจังหวัดจันทบุรี (Herbal City) </t>
  </si>
  <si>
    <t xml:space="preserve">1.จังหวัดจันทบุรีเป็นศูนย์กลางสมุนไพร เพื่อสุขภาพและความมั่นคงทางเศรษฐกิจของชาติ </t>
  </si>
  <si>
    <t>สร้างความเข้มแข็งของกลไกการบริหารจัดการเพื่อการขับเคลื่อนพื้นที่ฐานรากอย่างยั่งยืน</t>
  </si>
  <si>
    <t>พัฒนาคุณภาพวัตถุดิบสมุนไพรยกระดับมูลค่าผลผลิตให้กับเกษตรกร</t>
  </si>
  <si>
    <t>ขยายช่องทางการใช้ประโยชน์การเพิ่มมูลค่าและการตลาด</t>
  </si>
  <si>
    <t>ส่งเสริมการใช้สมุนไพรในระบบบริการสุขภาพ</t>
  </si>
  <si>
    <t>6.เสริมสร้างความเข้มแข็งของเมืองบริการสุขภาพอาเซียน  ผ่านความร่วมมือกับภาคีทุกภาคส่วนทั้งในและต่างประเทศ</t>
  </si>
  <si>
    <t>10. โครงการเมืองบริการสุขภาพอาเซียน</t>
  </si>
  <si>
    <t>1.ผู้รับบริการเชื่อมั่นและวางใจในระบบบริการสุขภาพ บริการสุขภาพเพิ่มมูลค่าต่อการพัฒนาจังหวัด</t>
  </si>
  <si>
    <t>งานประกัน(เอนก)</t>
  </si>
  <si>
    <t>การพัฒนาโครงสร้างและกลไกการขับเคลื่อนงาน</t>
  </si>
  <si>
    <t xml:space="preserve"> การพัฒนาศักยภาพสถานบริการ</t>
  </si>
  <si>
    <t xml:space="preserve"> การสร้างมูลค่าเพิ่มในการให้บริการ</t>
  </si>
  <si>
    <t xml:space="preserve"> การพัฒนาศักยภาพบุคลากรสาธารณสุขให้มีความเชี่ยวชาญและสมรรถนะสากล</t>
  </si>
  <si>
    <t>การประสานความร่วมมือระหว่างประเทศทั้งด้านบริการและวิชาการ</t>
  </si>
  <si>
    <t>7. พัฒนาระบบการขับเคลื่อนนโยบายสาธารณสุขในทุกระดับให้มีความเข้มแข็ง เสริมสร้างระบบการวางแผนและการบริหารจัดการทรัพยากรสุขภาพให้มีประสิทธิภาพ</t>
  </si>
  <si>
    <t xml:space="preserve">11. โครงการสร้างเอกภาพในการบริหารจัดการเพื่อการขับเคลื่อนนโยบายและยุทธศาสตร์(One Province One Strategy) </t>
  </si>
  <si>
    <t>1.กลไกการขับเคลื่อนนโยบายและยุทธศาสตร์มีประสิทธิภาพ และเป็นเอกภาพ</t>
  </si>
  <si>
    <t>งานประกัน</t>
  </si>
  <si>
    <t>พัฒนาศักยภาพทีมบริหารเพื่อการนำองค์กรและเสริมสร้างขีดความสามารถในการนำพาองค์กรก้าวสู่ประชาคมอาเซียน</t>
  </si>
  <si>
    <t xml:space="preserve">สร้างทีมนำในการขับเคลื่อนยุทธศาสตร์ขององค์กร </t>
  </si>
  <si>
    <t xml:space="preserve"> การบริหารยุทธศาสตร์สุขภาพแบบหนึ่งเดียวเชื่อมโยงในทุกระดับ</t>
  </si>
  <si>
    <t xml:space="preserve"> พัฒนาระบบข้อมูลสารสนเทศและศูนย์ข้อมูลกลางด้านสุขภาพ</t>
  </si>
  <si>
    <t xml:space="preserve"> ผลักดันปัญหาและผลกระทบต่อสุขภาพเป็นวาระระดับจังหวัด อำเภอ ตำบล </t>
  </si>
  <si>
    <t>8. สร้างสรรค์องค์ความรู้ นวัตกรรม และพัฒนาระบบข้อมูลสารสนเทศทางสุขภาพให้มีคุณภาพ ทันสมัย เชื่อมโยงอย่างเป็นระบบ</t>
  </si>
  <si>
    <t>12.โครงการจันทบุรี 4.0</t>
  </si>
  <si>
    <t>1.มีองค์ความรู้นวัตกรรมทางสุขภาพและระบบข้อมูลสารสนเทศสุขภาพรองรับระบบบริการและระบบบริหาร พัฒนาสู่จันทบุรี 4.0</t>
  </si>
  <si>
    <t>ทีมวิจัย</t>
  </si>
  <si>
    <t>สร้างคลังสารสนเทศเพื่อพัฒนาสู่องค์กรแห่งการเรียนรู้ผ่านระบบดิจิทัล</t>
  </si>
  <si>
    <t>9. พัฒนาหน่วยงานสาธารณสุข ให้มีสมรรถนะสูง บริหารแบบธรรมาภิบาล  โดยยึดหลักปรัชญาของเศรษฐกิจพอเพียง</t>
  </si>
  <si>
    <t>13. โครงการองค์กรสู่สมรรถนะสูง (Smart  Offiice)</t>
  </si>
  <si>
    <t>1…หน่วยงานสาธารณสุข  มีการพัฒนาสู่องค์กรสมรรถนะสูง</t>
  </si>
  <si>
    <t>เพิ่มประสิทธิภาพการนำองค์กรด้วยทีมนำที่มีคุณภาพสูงและใช้แผนยุทธศาสตร์ในการขับเคลื่อนองค์กร</t>
  </si>
  <si>
    <t xml:space="preserve"> พัฒนาการบริหารตามแนวทางเกณฑ์รางวัลคุณภาพแห่งชาติ ตามแนวทาง Governance Excellence</t>
  </si>
  <si>
    <t xml:space="preserve"> สร้างธรรมาภิบาลในองค์กรและความเข้มแข็งทางการเงินการคลังด้วยหลักปรัชญาเศรษฐกิจพอเพียง</t>
  </si>
  <si>
    <t>ประยุกต์และสอดแทรกหลักปรัชญาเศรษฐกิจพอเพียงในแผนงาน/ โครงการของหน่วยงาน</t>
  </si>
  <si>
    <t xml:space="preserve"> ส่งเสริม สนับสนุนการแสวงหาความร่วมมือจากองค์กรสุขภาพ และองค์กรที่เกี่ยวข้องทั้งในและต่างประเทศ</t>
  </si>
  <si>
    <t xml:space="preserve"> การบริหารจัดการความเสี่ยงและเพิ่มประสิทธิภาพระบบควบคุมกำกับ</t>
  </si>
  <si>
    <t xml:space="preserve">10. เสริมสร้างขีดความสามารถของบุคลากรให้มีความเชี่ยวชาญในการจัดบริการสุขภาพ    บุคลากรมีความสุขและเป็นต้นแบบคนสุขภาพดี </t>
  </si>
  <si>
    <t>14.โครงการบุคลากรสาธารณสุขยอดเยี่ยม (Smart Officer)</t>
  </si>
  <si>
    <t>1.บุคลากรทางการแพทย์ และทีมสาธารณสุขมีสมรรถนะสูง มีความสุขและเป็นต้นแบบคน สุขภาพดีมีวัฒนธรรมองค์กรที่เข้มแข็ง</t>
  </si>
  <si>
    <t>จัดทำแผนแม่บทการพัฒนาบุคลากรสาธารณสุขของจังหวัด ระยะ 5 ปี และสอดคล้องกับการพัฒนาตามแผนบริการของจังหวัด</t>
  </si>
  <si>
    <t>สร้างรูปแบบการใช้ประโยชน์ร่วมกันของบุคลากรที่มีความรู้ความสามารถสูงทั้งบุคลากรทางการแพทย์และบุคลากรสายสนับสนุนในรูปแบบ HR Sharing</t>
  </si>
  <si>
    <t>พัฒนาระบบบริหารและทรัพยากรบุคคลโดยให้ความสำคัญกับการเสริมสร้างสมรรถนะการพัฒนาผลการปฏิบัติงาน</t>
  </si>
  <si>
    <t xml:space="preserve">พัฒนาหลักสูตรที่มีความจำเป็นของภารกิจ รองรับยุทธศาสตร์การพัฒนาของจังหวัด ตาม Service plan </t>
  </si>
  <si>
    <t>สร้างและพัฒนาLearning center ระดับจังหวัด</t>
  </si>
  <si>
    <t>สร้างเสริมพฤติกรรมสุขภาพที่เป็นแบบอย่าง และการคุ้มครองสุขภาวะของบุคลากรจากการปฏิบัติงาน</t>
  </si>
  <si>
    <t>ยกย่องเชิดชูเกียรติแก่บุคลากรคุณภาพ</t>
  </si>
  <si>
    <t>สร้างระบบการรับผิดชอบต่อสังคมผ่านกิจกรรมการบริการสุขภาพและกิจกรรมอื่นๆ ที่มีศักยภาพ ตามแนวทางเราทำดีด้วยหัวใจของสมเด็จพระเจ้าอยู่หัวรัชกาลที่10 (คนสาธารณสุขจิตอาสาทั้งจังหวัด)</t>
  </si>
  <si>
    <t>กิจกรรม</t>
  </si>
  <si>
    <t>ประชาชนอายุมากกว่า15ปี</t>
  </si>
  <si>
    <t>ผู้สูงอายุ</t>
  </si>
  <si>
    <t>มค.-มีค61</t>
  </si>
  <si>
    <t xml:space="preserve">  เครือข่ายบริการสุขภาพ อำเภอโป่งน้ำร้อน จังหวัดจันทบุรี</t>
  </si>
  <si>
    <t>รายการ</t>
  </si>
  <si>
    <t>โรงพยาบาล</t>
  </si>
  <si>
    <t>รพ.สต.</t>
  </si>
  <si>
    <t xml:space="preserve">ประมาณการรายได้       </t>
  </si>
  <si>
    <t>รายได้ UC</t>
  </si>
  <si>
    <t>รายได้จาก EMS</t>
  </si>
  <si>
    <t>รายได้ค่ารักษา อปท.</t>
  </si>
  <si>
    <t>รายได้ค่ารักษาเบิกจ่ายตรงกรมบัญชีกลาง</t>
  </si>
  <si>
    <t>รายได้ประกันสังคม</t>
  </si>
  <si>
    <t>รายได้แรงงานต่างด้าว</t>
  </si>
  <si>
    <t>รายได้ค่ารักษาและบริการอื่น ๆ</t>
  </si>
  <si>
    <t>รายได้อื่น</t>
  </si>
  <si>
    <t>รวมประมาณการรายรับ</t>
  </si>
  <si>
    <t>ประมาณการรายจ่าย</t>
  </si>
  <si>
    <t>ต้นทุนยา</t>
  </si>
  <si>
    <t>ต้นทุนวัสดุทันตกรรม</t>
  </si>
  <si>
    <t>ต้นทุนวัสดุวิทยาศาสตร์การแพทย์</t>
  </si>
  <si>
    <t>ค่าจ้างชั่วคราว</t>
  </si>
  <si>
    <t>ค่าตอบแทน</t>
  </si>
  <si>
    <t>ค่าใช้จ่ายบุคลากรอื่น</t>
  </si>
  <si>
    <t>ค่าใช้สอย</t>
  </si>
  <si>
    <t>ค่าสาธารณูปโภค</t>
  </si>
  <si>
    <t>หนี้สูญและสงสัยจะสูญ</t>
  </si>
  <si>
    <t>ค่าใช้จ่ายอื่น</t>
  </si>
  <si>
    <t>แผนยุทธศาสตร์ / กรอบทิศทางการพัฒนาเครือข่ายบริการสุขภาพอำเภอโป่งน้ำร้อน</t>
  </si>
  <si>
    <t>เป็นเครือข่ายบริการสุขภาพชายแดน ที่มีคุณภาพ ประชาชนสุขภาพดี ภาคีเครือข่ายเข้มแข็ง</t>
  </si>
  <si>
    <t>1. พัฒนามาตรฐานคุณภาพบริการ ให้ได้มาตรฐานตามเกณฑ์ทุกแห่ง</t>
  </si>
  <si>
    <t>2. ลดโรคที่เป็นปัญหาสำคัญในพื้นที่</t>
  </si>
  <si>
    <t>3. บริการสุขภาพแรงงานต่างด้าว</t>
  </si>
  <si>
    <t>7 ประการ</t>
  </si>
  <si>
    <t>1. ทำงานเป็นทีม</t>
  </si>
  <si>
    <t>2. ดูแลผู้รับบริการแบบองค์รวม และด้วยใจของความเป็นมนุษย์</t>
  </si>
  <si>
    <t>3. มุ่งความสำเร็จทุกเป้าหมาย</t>
  </si>
  <si>
    <t>4. มีความเชี่ยวชาญในหน้าที่การงาน</t>
  </si>
  <si>
    <t>5. ให้บริการด้วยใจ และผู้รับบริการปลอดภัย</t>
  </si>
  <si>
    <t>6. เสริมศักยภาพบุคลากร</t>
  </si>
  <si>
    <t>7. องค์กรโปร่งใส และเท่าเทียมกัน</t>
  </si>
  <si>
    <t>การจัดเครือข่ายบริการสุขภาพอำเภอโป่งน้ำร้อน</t>
  </si>
  <si>
    <t xml:space="preserve">1.โครงการสุขภาพดีด้วยวิถีคนจันท์  </t>
  </si>
  <si>
    <t>1.ทุกภาคส่วนมีส่วนร่วมในการดำเนินงานสร้างสุขภาพดีด้วยวิถีคนจันท์ โดยกลไก DHS/ พชอ</t>
  </si>
  <si>
    <t>2..ผู้ป่วยโรคเบาหวาน     และโรคความดันโลหิตสูงรายใหม่ลดลง</t>
  </si>
  <si>
    <t>1.ทุกอำเภอมีตำบล ต้นแบบ “สุขภาพดีวิถีคนจันท์” อย่างน้อย 1 ตำบล</t>
  </si>
  <si>
    <t>2.มีรูปแบบการจัดการปัญหาสุขภาพ/ นวัตกรรมที่สอดคล้องกับบริบทของพื้นที่ อย่างน้อยอำเภอละ 1 Model</t>
  </si>
  <si>
    <t>PCU/ทีมดูแลผู้ป่วยที่บ้าน</t>
  </si>
  <si>
    <t>3.อัตราป่วยรายใหม่โรคเบาหวาน ลดลงร้อยละ 10 จากปีที่ผ่านมา</t>
  </si>
  <si>
    <t>4.อัตราป่วยรายใหม่โรคความดันโลหิตสูงลดลงร้อยละ 10 จากปีที่ผ่านมา</t>
  </si>
  <si>
    <t>.เสริมสร้างความร่วมมือกับภาคีเครือข่ายโดยกลไก DHS ในการจัดการปัญหาสุขภาพ</t>
  </si>
  <si>
    <t xml:space="preserve">พัฒนาเครือข่ายสุขภาพระดับตำบล    ( primary care cluster) ให้เข็มแข็งและผลักดันให้เป็นวาระสุขภาพของทุกระดับ </t>
  </si>
  <si>
    <t>พัฒนาความรู้ ความเข้าใจและทักษะในการดูแลสุขภาพให้แก่ทีมหมอครอบครัวตามเกณฑ์มาตรฐาน</t>
  </si>
  <si>
    <t>พัฒนาประสิทธิภาพการวินิจฉัยโรค การรักษา และการฟื้นฟูสุขภาพ ด้วยความเชี่ยวชาญของบุคลากรทางการแพทย์ และทีมสหวิชาชีพ</t>
  </si>
  <si>
    <t>สร้างมาตรการเชิงรุกที่สามารถเจาะเข้าถึงในระดับชุมชน ครอบครัว และบุคคล เพื่อการแก้ปัญหา และการป้องกันโรคไม่ติดต่อเรื้อรัง ให้มีหมู่บ้านต้นแบบในทุกตำบลที่เข้าร่วมปฏิบัติการหยุดยั้งโรคเบาหวาน ความดันโลหิตสูง</t>
  </si>
  <si>
    <t>เสริมสร้างวัฒนธรรมการบริโภค ในกลุ่มประชาชนทั่วไป กลุ่มเสี่ยง ผู้ป่วย และครอบครัว เพื่อให้เกิด ค่านิยมสุขภาพ ใหม่ในระดับบุคคล ครอบครัว และชุมชน ให้เกิดผู้นำการเปลี่ยนแปลง (Healthy Change Agent:HCA)</t>
  </si>
  <si>
    <t>ผลักดันวาระ NO NCD ระดับจังหวัด อำเภอ ตำบล</t>
  </si>
  <si>
    <t>สร้างระบบเครือข่ายการเฝ้าระวังและควบคุมป้องกันโรคตามวิถีของชุมชนให้มีคุณภาพมาตรฐาน(A7ข้อ27)</t>
  </si>
  <si>
    <t>เสริมสร้างความร่วมมือกับภาคีเครือข่ายโดยกลไก DHS / พชอ.ในการป้องกัน ควบคุมโรคติดต่อแบบครบวงจร(A7ข้อ27)</t>
  </si>
  <si>
    <t>พัฒนาระบบการเฝ้าระวังและการรายงานโรคของชุมชน(A7ข้อ27)</t>
  </si>
  <si>
    <t>5 คน</t>
  </si>
  <si>
    <t xml:space="preserve"> -</t>
  </si>
  <si>
    <t>แผนไทย</t>
  </si>
  <si>
    <t>ต้นทุนวัสดุการแพทย์</t>
  </si>
  <si>
    <t>30คน</t>
  </si>
  <si>
    <t xml:space="preserve">จัดบริการ/สนับสนุนการบำบัดรักษาผู้ป่วย/ผู้เสพ                 </t>
  </si>
  <si>
    <t xml:space="preserve">ด้วย เครือข่ายบริการสุขภาพอำเภอโป่งน้ำร้อน ประกอบด้วยโรงพยาบาลโป่งน้ำร้อน สำนักงานสาธารณสุขอำเภอโป่งน้ำร้อน และโรงพยาบาลส่งเสริมสุขภาพตำบลในเครือข่าย จำนวน 8 แห่ง </t>
  </si>
  <si>
    <t>สาธารณสุขอำเภอโป่งน้ำร้อน</t>
  </si>
  <si>
    <t>ผู้อำนวยการโรงพยาบาลโป่งน้ำร้อน</t>
  </si>
  <si>
    <t>ประธานเครือข่ายบริการสุขภาพอำเภอโป่งน้ำร้อน</t>
  </si>
  <si>
    <t>(นายลิขิต  บุญปาน)</t>
  </si>
  <si>
    <t>เครือข่ายบริการสุขภาพอำเภอโป่งน้ำร้อน</t>
  </si>
  <si>
    <t>E-mail : ceopongnamron@gmail.com</t>
  </si>
  <si>
    <t xml:space="preserve">ตาราง 1          สรุปงบประมาณแผนปฏิบัติการพัฒนาสุขภาพของเครือข่ายบริการสุขภาพอำเภอโป่งน้ำร้อน  ปีงบประมาณ 2561 </t>
  </si>
  <si>
    <t xml:space="preserve">ตาราง 3    สรุปงบประมาณแผนปฏิบัติการพัฒนาสุขภาพของเครือข่ายบริการสุขภาพอำเภอโป่งน้ำร้อน  ปีงบประมาณ 2561 </t>
  </si>
  <si>
    <t xml:space="preserve">เครือข่ายบริการสุขภาพอำเภอโป่งน้ำร้อน จังหวัดจันทบุรี </t>
  </si>
  <si>
    <t>( / ) 3.1บริการส่งเสริมป้องกัน</t>
  </si>
  <si>
    <t>( / ) 1.P P&amp;P Excellence</t>
  </si>
  <si>
    <t>( /  ) 3.1บริการส่งเสริมป้องกัน</t>
  </si>
  <si>
    <t>( / ) 2. วิชาการ/พัฒนาศักยภาพบุคลากร</t>
  </si>
  <si>
    <t>( / ) 3.2บริการควบคุมป้องกันโรค</t>
  </si>
  <si>
    <t>( / ) 3.3บริการคุ้มครองผู้บริโภค</t>
  </si>
  <si>
    <t xml:space="preserve">                   ( / ) 2.Service Excellence</t>
  </si>
  <si>
    <t>( / ) 1.บริหารจัดการ</t>
  </si>
  <si>
    <t>( / ) 3.4บริการรักษาพยาบาล</t>
  </si>
  <si>
    <t xml:space="preserve">                ( / ) 3.Peole Excellence</t>
  </si>
  <si>
    <t>( / ) 4.Govermance Excellence</t>
  </si>
  <si>
    <t>(  /  ) 1.บริหารจัดการ</t>
  </si>
  <si>
    <t>(  / ) 2. วิชาการ/พัฒนาศักยภาพบุคลากร</t>
  </si>
  <si>
    <t>(/ ) 1.บริหารจัดการ</t>
  </si>
  <si>
    <t>( /  ) 3.2บริการควบคุมป้องกันโรค</t>
  </si>
  <si>
    <t>(/ ) 3.4บริการรักษาพยาบาล</t>
  </si>
  <si>
    <t>กลุ่มงานโภชนศาสตร์</t>
  </si>
  <si>
    <t>รพ.สต.8แห่ง</t>
  </si>
  <si>
    <t>พิมล/สสอ.</t>
  </si>
  <si>
    <t>เงินบำรุงคงเหลือ ณ 30 ก.ย.60</t>
  </si>
  <si>
    <t xml:space="preserve">         1)ปัญหาสาธารณสุขที่สำคัญของแต่ละกลุ่มวัย</t>
  </si>
  <si>
    <t>1.2 การดูแลเด็ก 0-5  ปี</t>
  </si>
  <si>
    <t>2.1 ภาวะโภชนาการ</t>
  </si>
  <si>
    <t>2.2 พบปัญหาการตั้งครรภ์ไม่พร้อมในวัยรุ่น</t>
  </si>
  <si>
    <t>3.1 วัยทำงานมีพฤติกรรมสุขภาพที่ไม่พึงประสงค์</t>
  </si>
  <si>
    <t xml:space="preserve">4. กลุ่มผู้สูงอายุ
</t>
  </si>
  <si>
    <t>4.1 การดูแลสุขภาพผู้สูงอายุ</t>
  </si>
  <si>
    <t>พบการระบาดของโรคมือเท้าปาก ในศูนย์พัฒนาเด็กเล็ก</t>
  </si>
  <si>
    <t>โรคอุจจาระร่วง</t>
  </si>
  <si>
    <t xml:space="preserve">ยังพบผู้ป่วยโรคอุจจาระร่วงต่อเนื่องเป็นประจำตลอดทั้งปี </t>
  </si>
  <si>
    <t>มีอัตราป่วยสูงเป็นอันดับ2 ของพื้นที่ และเชื้อมีโอกาสแพร่กระจายโรคได้ง่ายและรวดเร็ว</t>
  </si>
  <si>
    <t>โรคไตเรื้อรัง</t>
  </si>
  <si>
    <t>โรคจิตเภท</t>
  </si>
  <si>
    <t>มีประชาชนในพื้นที่เกิดปัญหาด้านสุขภาพจิต เครียดจากรายได้ ปัญหาการถูกทอดทิ้ง และยังไม่ได้คัดกรอง</t>
  </si>
  <si>
    <t>โป่งน้ำร้อน</t>
  </si>
  <si>
    <t>ประชาชนกลุ่มเป้าหมาย</t>
  </si>
  <si>
    <t>15 คน</t>
  </si>
  <si>
    <r>
      <t xml:space="preserve">(Situation Awareness Team: SAT) </t>
    </r>
    <r>
      <rPr>
        <sz val="14"/>
        <rFont val="TH SarabunIT๙"/>
        <family val="2"/>
      </rPr>
      <t>หมายถึงทีมปฏิบัติการที่มีความสามารถในการรวบรวมข้อมูลเพื่อติดตามตรวจจับและประเมินสถานการณ์พร้อมทั้งแจ้งเตือนแก่ผู้บริหารและหน่วยงานที่เกี่ยวข้องเพื่อพิจารณาตอบสนองต่อสถานการณ์นั้นๆ</t>
    </r>
  </si>
  <si>
    <t>ค่าใช้จ่ายเงินอปท.</t>
  </si>
  <si>
    <t>วัสดุทั่วไป</t>
  </si>
  <si>
    <t>แผนงาน/โครงการ</t>
  </si>
  <si>
    <t>1) บริหารจัดการ</t>
  </si>
  <si>
    <t xml:space="preserve">    1.1 ค่าตอบแทนนอกเวลา</t>
  </si>
  <si>
    <t xml:space="preserve">    1.2 ค่ายา, เวชภัณฑ์ (วัสดุทันตกรรม, วัสดุวิทยาศาสตร์การแพทย์ ฯลฯ)</t>
  </si>
  <si>
    <t xml:space="preserve">    1.3 ค่าสาธารณูปโภค</t>
  </si>
  <si>
    <t xml:space="preserve">    1.4 ค่าใช้สอยอื่น ๆ </t>
  </si>
  <si>
    <t>2) วิชาการ</t>
  </si>
  <si>
    <t xml:space="preserve">    2.1 วิจัย/พัฒนารูปแบบบริการ</t>
  </si>
  <si>
    <t xml:space="preserve">    2.2 ประชุม/อบรม ฯลฯ</t>
  </si>
  <si>
    <t>3) บริการ</t>
  </si>
  <si>
    <t xml:space="preserve">    3.1 บริการส่งเสริมป้องกัน</t>
  </si>
  <si>
    <t xml:space="preserve">    3.2 บริการควบคุมป้องกันโรค</t>
  </si>
  <si>
    <t xml:space="preserve">    3.3 บริการคุ้มครองผู้บริโภค</t>
  </si>
  <si>
    <t xml:space="preserve">    3.4 บริการรักษาพยาบาล</t>
  </si>
  <si>
    <t xml:space="preserve">    3.5 บริการฟื้นฟู</t>
  </si>
  <si>
    <r>
      <rPr>
        <b/>
        <sz val="16"/>
        <color theme="1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 รายการงบประมาณที่อยู่ใน Planfin แต่ไม่จัดรวมอยู่ในงบดำเนินงาน ได้แก่</t>
    </r>
  </si>
  <si>
    <t xml:space="preserve">              </t>
  </si>
  <si>
    <t>งบประชุม/อบรมจนท. ที่เอาไปใส่ในใบเปลี่ยนของสสจ.จบ</t>
  </si>
  <si>
    <t>ค่าจ้างลูกจ้างชั่วคราว/พกส.)</t>
  </si>
  <si>
    <t>ยา/เวชภัณฑ์มิใช่ยา</t>
  </si>
  <si>
    <t>ค่าตอบแทนนอกเวลา</t>
  </si>
  <si>
    <t>ค่าใช้สอยอื่นๆ</t>
  </si>
  <si>
    <t xml:space="preserve">สรุปงบประมาณแผนปฏิบัติการพัฒนาสุขภาพ เครือข่ายบริการสุขภาพอำเภอโป่งน้ำร้อน </t>
  </si>
  <si>
    <t>A6-8ขับเคลื่อนข้อ3</t>
  </si>
  <si>
    <t>A9-10</t>
  </si>
  <si>
    <t>A14-32/34/ขับเคลื่อนข้อ6-10</t>
  </si>
  <si>
    <t>รวมประมาณการรายจ่าย</t>
  </si>
  <si>
    <t>ประมาณการ</t>
  </si>
  <si>
    <t>งบสำรองเพื่อบริหารจัดการ</t>
  </si>
  <si>
    <t xml:space="preserve">              1. ค่าจ้าง เช่น ลูกจ้างชั่วคราว พกส. </t>
  </si>
  <si>
    <t xml:space="preserve">              2. ค่าตอบแทนตามสิทธิ์ เช่น ฉ.11, ฉ.12, พตส., ไม่ทำเวชฯ </t>
  </si>
  <si>
    <t>โครงการขับเคลื่อนยุทธศาสตร์การพัฒนาสุขภาพ จังหวัดจันทบุรี  14  โครงการ</t>
  </si>
  <si>
    <t xml:space="preserve"> แผนบูรณาการกิจกรรมเชิงรุกในชุมชน</t>
  </si>
  <si>
    <t>จำนวน (คน) / ตำบล</t>
  </si>
  <si>
    <t>ทับไทร</t>
  </si>
  <si>
    <t>หนองตาคง</t>
  </si>
  <si>
    <t>เทพนิมิต</t>
  </si>
  <si>
    <t>คลองใหญ่</t>
  </si>
  <si>
    <t>1. คัดกรองเชิงรุก</t>
  </si>
  <si>
    <t xml:space="preserve">ประชาชนอายุ 15 ปีขึ้นไป </t>
  </si>
  <si>
    <t xml:space="preserve">   - ความดันโลหิตสูง </t>
  </si>
  <si>
    <t xml:space="preserve">   - เบาหวาน </t>
  </si>
  <si>
    <t xml:space="preserve">   - BMI </t>
  </si>
  <si>
    <t xml:space="preserve">ประชาชนทั่วไป/ผู้สูงอายุ/คนพิการ/ผู้ป่วยเรื้อรัง </t>
  </si>
  <si>
    <t xml:space="preserve">เกษตรกร/ปชช.ทั่วไป </t>
  </si>
  <si>
    <t xml:space="preserve">ผู้ป่วยเบาหวาน </t>
  </si>
  <si>
    <t xml:space="preserve"> ANC/ผู้สูงอายุ/นักเรียน </t>
  </si>
  <si>
    <t xml:space="preserve"> นักเรียน </t>
  </si>
  <si>
    <t xml:space="preserve">   - ประเมินค่าดัชนีลูกน้ำยุงลาย </t>
  </si>
  <si>
    <t xml:space="preserve"> ทุกหมู่บ้าน </t>
  </si>
  <si>
    <t>สตรี 30 – 60 ปี</t>
  </si>
  <si>
    <t xml:space="preserve">สตรี 30 – 70 ปี </t>
  </si>
  <si>
    <t xml:space="preserve"> - งบดำเนินการ</t>
  </si>
  <si>
    <t>ด้านบุคลากร</t>
  </si>
  <si>
    <t>ครุภัณฑ์/สิ่งก่อสร้าง</t>
  </si>
  <si>
    <t>1.1 Fix cost</t>
  </si>
  <si>
    <t>1.2 ค่าจ้าง(ลูกจ้างชั่วคราว, พกส.)</t>
  </si>
  <si>
    <t>1.3 ค่าตอบแทน (ฉ.11, พตส. ฯลฯ)</t>
  </si>
  <si>
    <t xml:space="preserve">1.4 อื่นๆ </t>
  </si>
  <si>
    <t>2.1 ยา, เวชภัณฑ์</t>
  </si>
  <si>
    <t>2.2 Central Supply</t>
  </si>
  <si>
    <t>2.3 ขยะติดเชื้อ</t>
  </si>
  <si>
    <t xml:space="preserve">2.4 อื่นๆ </t>
  </si>
  <si>
    <t>3.2 QOF</t>
  </si>
  <si>
    <t xml:space="preserve">3.4 อื่นๆ </t>
  </si>
  <si>
    <t>4.1 งบค่าเสื่อม</t>
  </si>
  <si>
    <t>4.2 เงินบำรุงฯ</t>
  </si>
  <si>
    <t>4.3 เงินบริจาค</t>
  </si>
  <si>
    <t xml:space="preserve">4.4 อื่นๆ </t>
  </si>
  <si>
    <t>3.1 OP/PP</t>
  </si>
  <si>
    <t>3.งบพัฒนาระบบริการ(บาท)</t>
  </si>
  <si>
    <t>4.งบลงทุน(บาท)</t>
  </si>
  <si>
    <t>ทันตะ</t>
  </si>
  <si>
    <t>คีย์ครั้งแรกไปแล้ว</t>
  </si>
  <si>
    <t>คีย์โครงการ</t>
  </si>
  <si>
    <t>เภสัชฯ/พิทยาภรณ์</t>
  </si>
  <si>
    <t>กลุ่มงานประกัน</t>
  </si>
  <si>
    <t>คีย์แผนแบบใหม่</t>
  </si>
  <si>
    <t xml:space="preserve"> สร้างทีมนำด้านวิชาการ งานวิจัย และการจัดการองค์ความรู้</t>
  </si>
  <si>
    <t>จัดให้มี Co-Working Space/ Co-Working Space on Line</t>
  </si>
  <si>
    <t xml:space="preserve">สร้างนวัตกรสุขภาพทุกระดับ                 </t>
  </si>
  <si>
    <t xml:space="preserve"> การสร้างนวัตกรรมสุขภาพ และเพิ่มมูลค่าด้านสุขภาพรองรับสาธารณสุข 4.0</t>
  </si>
  <si>
    <t xml:space="preserve"> พัฒนา Application ที่ตอบสนองระบบสุขภาพ 4.0 </t>
  </si>
  <si>
    <t xml:space="preserve">    - นำระบบ Application Home Health Care มาต่อยอด เช่น ระบบ Digital Home Ward ฯลฯ</t>
  </si>
  <si>
    <t xml:space="preserve"> จัดทำระบบเทคโนโลยีสารสนเทศเพิ่มมาทดแทนการทำงานของบุคลากรทั้งในส่วนที่เป็นบริการหลักและทีมสนับสนุน</t>
  </si>
  <si>
    <t>แหล่งอื่นๆ (ระบุ)</t>
  </si>
  <si>
    <t>บริหารทั่วไป</t>
  </si>
  <si>
    <t>5..ร้อยละ 60 ของตำบลที่มีระบบการส่งเสริมสุขภาพดูแลผู้สูงอายุระยะยาว  (Long Term Care) ในชุมชนผ่านเกณฑ์</t>
  </si>
  <si>
    <t xml:space="preserve">6.ร้อยละของ Healthy Ageing เพิ่มขึ้น (ผู้สูงอายุมีศักยภาพในการดำรงชีวิตตามปกติ)  </t>
  </si>
  <si>
    <t>7.มีพื้นที่/ หน่วยงานต้นแบบหรือรูปแบบ(Model)/นวัตกรรมการดำเนินงานโครงการฯ</t>
  </si>
  <si>
    <t>8.อำเภอผ่านเกณฑ์มาตรฐานการจัดการเฝ้าระวังควบคุมโรคระหว่างประเทศ (IHR2005)* ไม่น้อยกว่าร้อยละ 80</t>
  </si>
  <si>
    <t>9.อัตราป่วยด้วยโรคที่สำคัญ 3 ลำดับแรกลดลงร้อยละ 5</t>
  </si>
  <si>
    <t>10.มีพื้นที่/ หน่วยงานต้นแบบหรือรูปแบบ(Model)/นวัตกรรมการดำเนินงานโครงการฯ</t>
  </si>
  <si>
    <t>11.ครอบครัว/ชุมชนมีศักยภาพในการดูแลสุขภาพตนเองได้ตามเกณฑ์ที่กำหนด  ร้อยละ55</t>
  </si>
  <si>
    <t>พัฒนาจิตอาสาเฉพาะกิจตามแนวทางการทำดีด้วยหัวใจของสมเด็จพระเจ้าอยู่หัวรัชกาลที่ 10</t>
  </si>
  <si>
    <t>การพัฒนาวาระสุขภาพจิตอาสาเพื่อการดูแลสุขภาพผู้มีภาวะพึ่งพิง ทำดีด้วยหัวใจ   ด้วยกลไกประชารัฐ</t>
  </si>
  <si>
    <t xml:space="preserve">สนับสนุนการจัดทำแผนชุมชน   และผลักดันให้บรรจุในแผนพัฒนาท้องถิ่น                                                        </t>
  </si>
  <si>
    <t>การสร้างสุขและเพิ่มคุณค่าระหว่างรอรับบริการ</t>
  </si>
  <si>
    <t xml:space="preserve">การพัฒนาระบบการส่งต่อผู้ป่วยแบบไร้รอยต่อ  </t>
  </si>
  <si>
    <t>จัดระบบบริการเพิ่มเศษ  (Convenience Service) /คลินิกเฉพาะทางนอกเวลา</t>
  </si>
  <si>
    <t>การส่งเสริมในทุกสถานบริการสุขภาพให้มีอัตลักษณ์ของการบริการด้วยหัวใจความเป็นมนุษย์</t>
  </si>
  <si>
    <t>โครงการขับเคลื่อนยุทธศาสตร์การพัฒนาสุขภาพจังหวัดจันทบุรี ปีงบประมาณ 2562</t>
  </si>
  <si>
    <t xml:space="preserve"> การพัฒนาคุณภาพโรงพยาบาลตามมาตรฐานที่กำหนด</t>
  </si>
  <si>
    <t>การพัฒนานวตกรรมและรูปแบบบริการสุขภาพ</t>
  </si>
  <si>
    <r>
      <t xml:space="preserve"> </t>
    </r>
    <r>
      <rPr>
        <sz val="15"/>
        <color rgb="FFFF0000"/>
        <rFont val="TH SarabunPSK"/>
        <family val="2"/>
      </rPr>
      <t xml:space="preserve">การพัฒนาบริการตามแผนพัฒนาระบบบริการสุขภาพ </t>
    </r>
    <r>
      <rPr>
        <sz val="16"/>
        <color rgb="FFFF0000"/>
        <rFont val="TH SarabunPSK"/>
        <family val="2"/>
      </rPr>
      <t xml:space="preserve">(SP)           </t>
    </r>
  </si>
  <si>
    <t>การพัฒนาโครงสร้างและกลไกการบริหารจัดการ</t>
  </si>
  <si>
    <t>เสริมสร้างความร่วมมือกับภาคีเครือข่ายทั้งในและระหว่างประเทศ</t>
  </si>
  <si>
    <t xml:space="preserve"> ในการจัดการปัญหาสุขภาพอันเนื่องมาจากพื้นที่ชายแดน และแรงงานต่างด้าว</t>
  </si>
  <si>
    <t xml:space="preserve">พัฒนาศักยภาพบุคลากรและทีมงาน  ให้มีสมถรรนะสากล                                 </t>
  </si>
  <si>
    <t xml:space="preserve">สำรวจ เฝ้าระวังโรค ควบคุม ป้องกันโรคและภัยสุขภาพ </t>
  </si>
  <si>
    <t>จัดตั้ง/ ดำเนินการ  OSS ตรวจคัดกรองโรค/ ขึ้นทะเบียนแรงงานต่างด้าว  ที่ด่านชายแดนบ้านแหลม โดยกลไกประรัฐ</t>
  </si>
  <si>
    <t xml:space="preserve">จัดตั้ง/ ดำเนินการ ศูนย์ประสานงานนายจ้างแรงงานต่างด้าวที่ รพ.ทุกแห่ง </t>
  </si>
  <si>
    <t>พัฒนาระบบข้อมูล และโปรแกรม</t>
  </si>
  <si>
    <t>PCU/อเนก</t>
  </si>
  <si>
    <t>38.มีพื้นที่/ หน่วยงานต้นแบบหรือรูปแบบ(Model/นวัตกรรมการดำเนินงานโครงการฯ</t>
  </si>
  <si>
    <t xml:space="preserve"> จัดตั้ง/ พัฒนาเครือข่ายคลังสมอง (Knowledge Network)</t>
  </si>
  <si>
    <r>
      <t xml:space="preserve"> </t>
    </r>
    <r>
      <rPr>
        <sz val="16"/>
        <color rgb="FF000000"/>
        <rFont val="TH SarabunPSK"/>
        <family val="2"/>
      </rPr>
      <t xml:space="preserve">สร้างค่านิยมร่วมบุคลากรสาธารณสุขของจังหวัดสู่วัฒนธรรมที่เข้มแข็ง   </t>
    </r>
    <r>
      <rPr>
        <sz val="16"/>
        <color theme="1"/>
        <rFont val="TH SarabunPSK"/>
        <family val="2"/>
      </rPr>
      <t>และความผูกพันในองค์กรผ่านกิจกรรมกลุ่มสัมพันธ์</t>
    </r>
  </si>
  <si>
    <t>แผนปฏิบัติการพัฒนาสุขภาพ เครือข่ายบริการสุขภาพอำเภอโป่งน้ำร้อน จังหวัดจันทบุรี ปีงบประมาณ 2562</t>
  </si>
  <si>
    <t xml:space="preserve">   อบรมฟื้นฟูเจ้าหน้าที่เอกซเรย์</t>
  </si>
  <si>
    <t>1 ครั้ง 1 คน/ปี</t>
  </si>
  <si>
    <t>1 ปี</t>
  </si>
  <si>
    <t>ต.ค.61 - ก.ย.62</t>
  </si>
  <si>
    <t>A47</t>
  </si>
  <si>
    <t>โครงการบริหารจัดการพื้นฐาน</t>
  </si>
  <si>
    <t xml:space="preserve"> - โครงการตรวจสุขภาพช่องปาก,ให้ทันตสุขศึกษาหญิงในคลินิก ANC และสอนวิธีการดูแลสุขภาพช่องปากเด็กทารกในหญิงหลังคลอด</t>
  </si>
  <si>
    <t>หญิงตั้งครรภ์ 100 ราย</t>
  </si>
  <si>
    <t>ตค.61-กย.62</t>
  </si>
  <si>
    <t>กลุ่มงานทันตะ</t>
  </si>
  <si>
    <t xml:space="preserve"> - โครงการส่งเสริมสุขภาพช่องปากใน WBC</t>
  </si>
  <si>
    <t xml:space="preserve"> - โครงการส่งเสริมสุขภาพช่องปากในศพด./รร.อนุบาล (อายุ 3-5 ปี)</t>
  </si>
  <si>
    <t>เด็กในศพด./รร.อนุบาล จำนวน 800 คน</t>
  </si>
  <si>
    <t xml:space="preserve"> -  จัดมหกรรมฟันดีใน WBC และ ศพด.</t>
  </si>
  <si>
    <t>เด็กและผู้ปกครองที่ศพด. จำนวน 50 คู่</t>
  </si>
  <si>
    <t>สค.62</t>
  </si>
  <si>
    <t>เด็กในศพด./รร.อนุบาล จำนวน 50 คน</t>
  </si>
  <si>
    <t>เปิดภาคการศึกษา</t>
  </si>
  <si>
    <t xml:space="preserve"> - ให้บริการรักษาทางทันตกรรมตามสิทธิประกันสุขภาพของหญิงตั้งครรภ์</t>
  </si>
  <si>
    <t>หญิงตั้งครรภ์ 80 ราย</t>
  </si>
  <si>
    <t xml:space="preserve">  - เด็กอายุ 6 เดือน-2 ปี ได้รับการส่งเสริม ป้องกัน และรักษาโรคในช่องปาก โดยเน้นเรื่องการให้ทันตสุขศึกษาและการดูแลอนามัยช่องปากของเด็กที่เหมาะสมแก่ผู้ปกครอง </t>
  </si>
  <si>
    <t>เด็กในคลินิก WCC และผู้ปกครองจำนวน 350 คน</t>
  </si>
  <si>
    <t xml:space="preserve"> -โครงการเคลือบหลุมร่องฟันกรามแท้ซี่แรกในเด็กนักเรียนชั้นประถมศึกษาปีที่ 1 และเคลือบหลุมร่องฟันกรามแท้ซี่ที่ 2 ในเด็กประถม 6</t>
  </si>
  <si>
    <t xml:space="preserve"> - ให้บริการแบบผสมผสาน(comphrehensive treatment) ในเด็กอายุ 12 ปี</t>
  </si>
  <si>
    <t>เด็กอายุ 12 ปีจำนวน 220 คน</t>
  </si>
  <si>
    <t xml:space="preserve"> - โครงการส่งเสริมสุขภาพช่องปากและให้ทันตสุขศึกษาผู้ป่วยเบาหวานและความดันโลหิตสูงในวัยทำงาน</t>
  </si>
  <si>
    <t>ผู้ป่วยวัยทำงานในคลินิก HT/DM ของรพ. จำนวน 300 คน</t>
  </si>
  <si>
    <t xml:space="preserve"> - โครงการส่งเสริมสุขภาพช่องปากในวัยทำงาน</t>
  </si>
  <si>
    <t>ผู้ป่วยวัยทำงานที่มารับบริการในคลินิกทันตกรรมจำนวน 1800 คน</t>
  </si>
  <si>
    <t xml:space="preserve"> - โครงการตรวจ ส่งเสริมสุขภาพช่องปากและให้ทันตสุขศึกษาผู้สูงอายุ</t>
  </si>
  <si>
    <t>ผู้สูงอายุในชมรมผู้สูงอายุ จำนวน 1000 คน</t>
  </si>
  <si>
    <t xml:space="preserve"> - โครงการฟันเทียมพระราชทานเพื่อเพิ่มประสิทธิภาพการบดเคี้ยวและเพิ่มคุณภาพชีวิตในผู้สูงอายุ</t>
  </si>
  <si>
    <t>ผู้สูงอายุจำนวน 36 คน</t>
  </si>
  <si>
    <t>ผู้มารับบริการ จำนวน 60 ราย</t>
  </si>
  <si>
    <t>4 คน</t>
  </si>
  <si>
    <t xml:space="preserve">  2.จัดส่งทันตาภิบาลในหัวเรื่องเกี่ยวกับการเพิ่ม ความรู้ความสามารถและทักษะในการปฎิบัติงาน</t>
  </si>
  <si>
    <t>2 คน</t>
  </si>
  <si>
    <t>3 คน</t>
  </si>
  <si>
    <t>5 ป้าย</t>
  </si>
  <si>
    <t>ต.ค.61-ก.ย.62</t>
  </si>
  <si>
    <t xml:space="preserve"> -  ดำเนินการตาม  โครงการ matching fund 3 ในการเปลี่ยน หลอด LED และ แอร์ที่มีอายุเกิน 10 ปี </t>
  </si>
  <si>
    <t>ENV/บริหาร</t>
  </si>
  <si>
    <t>รพ.โป่งน้ำร้อน</t>
  </si>
  <si>
    <t xml:space="preserve"> -  อบรมพัฒนาเรื่องการประหยัดพลังงาน</t>
  </si>
  <si>
    <t>2 ครั้ง</t>
  </si>
  <si>
    <t>โครงการสรรหาบุคลากรตามกรอบ FTE เพื่อเพิ่มศักยภาพในการจัดบริการ</t>
  </si>
  <si>
    <t xml:space="preserve">      - จ้างลูกจ้างชั่วคราวพยาบาลวิชาชีพ</t>
  </si>
  <si>
    <t>ม.ค.62- ก.ย.62</t>
  </si>
  <si>
    <t>ฝ่ายบริหารทั่วไป</t>
  </si>
  <si>
    <t xml:space="preserve">      - จ้างลูกจ้างชั่วคราวเจ้าพนักงานเวชกิจฉุกเฉิน</t>
  </si>
  <si>
    <t>1 คน</t>
  </si>
  <si>
    <t>พ.ค.62/-ก.ย.62</t>
  </si>
  <si>
    <t xml:space="preserve">      - จ้างลูกจ้างชั่วคราวเจ้าพนักงานเวชสถิติ</t>
  </si>
  <si>
    <t xml:space="preserve">      - จ้างลูกจ้างชั่วคราวเจ้าพนักงานพัสดุ</t>
  </si>
  <si>
    <t>,ม.ค.62/-ก.ย.62</t>
  </si>
  <si>
    <t xml:space="preserve">      - จ้างลูกจ้างชั่วคราวพนักงานขับรถยนต์</t>
  </si>
  <si>
    <t xml:space="preserve">     - พนักงานบริการ แผนไทยให้โรงครัว</t>
  </si>
  <si>
    <t xml:space="preserve">      - จ้างลูกจ้างชั่วคราวคนสวน</t>
  </si>
  <si>
    <t xml:space="preserve">1 คน </t>
  </si>
  <si>
    <t>พ.ย.61/-ก.ย.62</t>
  </si>
  <si>
    <t xml:space="preserve">  -โครงการมอบเงินสนับสนุนทุนการ ศึกษาให้นักศึกษาพยาบาลศาสตร์บัณฑิต จำนวน 3 คน (พยาบาลปี 1จำนวน 2คน,เวชกิจ ปี 3 จำนวน 1 คน)</t>
  </si>
  <si>
    <t>โครงการพัฒนาศักยภาพบุคลากร ตามภาระงานฝ่ายบริหารทั่วไป</t>
  </si>
  <si>
    <t xml:space="preserve">      - ส่งบุคลากรเข้าอบรมด้านงานช่างซ่อมบำรุง</t>
  </si>
  <si>
    <t xml:space="preserve">      - ส่งพนักงานขับรถยนต์เข้าอบรม(ป้อม)</t>
  </si>
  <si>
    <t>โครงการเพื่อการพัฒนาศักยภาพและประเมินผลด้านบุคลากร</t>
  </si>
  <si>
    <t xml:space="preserve">  - ปรับปรุงระบบข้อมูลทะเบียนประวัติของบุคลากรโรงพยาบาลโป่งน้ำร้อน</t>
  </si>
  <si>
    <t>185 คน</t>
  </si>
  <si>
    <t>ต.ค.61-พ.ค.62</t>
  </si>
  <si>
    <t xml:space="preserve">  - ประเมินผลสัมฤทธิ์ของการปฏิบัติราชการ และสมรรถนะหลัก (Core competencies) สำหรับบุคลากรที่เป็นข้าราชการ</t>
  </si>
  <si>
    <t>มี.ค62.,ก.ย.62</t>
  </si>
  <si>
    <t xml:space="preserve">  - ประเมินผลสัมฤทธิ์ของการปฏิบัติราชการ และสมรรถนะหลัก (Core competencies) สำหรับบุคลากรที่เป็น พนักงานของรัฐ , พนักงานกระทรวงสาธารณสุข และลูกจ้างชั่วคราว</t>
  </si>
  <si>
    <t>มี.ค.,ก.ย.61</t>
  </si>
  <si>
    <t xml:space="preserve">  - สำรวจความสุขและความผูกพันของบุคลากร Happinometer</t>
  </si>
  <si>
    <t>1 ครั้ง</t>
  </si>
  <si>
    <t xml:space="preserve">  - จัดทำกรอบอัตรากำลังของบุคลากรสายวิชาชีพ และ Back office ตาม FTE</t>
  </si>
  <si>
    <t xml:space="preserve">  - จัดทำแผนความต้องการจ้างบุคลากรส่งให้สำนักงานสาธารณสุขจังหวัด เพื่อผ่านการเห็นชอบจาก คปสจ.</t>
  </si>
  <si>
    <t xml:space="preserve">  - จัดประชุมบุคลากรของโรงพยาบาลโป่งน้ำร้อน </t>
  </si>
  <si>
    <t>4 ครั้ง</t>
  </si>
  <si>
    <t>ต.ค.61,ธ.ค.61.,มี.ค.62,มิ.ย62,ก.ย.62</t>
  </si>
  <si>
    <t xml:space="preserve">  - จัดทำและประเมินสมรรถนะในการทำบทบาทหน้าที่ (Functional competencies) บุคลากรสายวิชาชีพ</t>
  </si>
  <si>
    <t>91 คน</t>
  </si>
  <si>
    <t>ต.ค.-ธ.ค.60</t>
  </si>
  <si>
    <t xml:space="preserve">  - จัดทำแผนความต้องการเข้ารับการฝึกอบรมระยะกลาง และลาศึกษาต่อของบุคลากร ให้สำนักงานสาธารณสุขจังหวัด เพื่อผ่านการเห็นชอบจาก คปสจ.</t>
  </si>
  <si>
    <t xml:space="preserve">  - สำรวจส่วนขาดในการทำบทบาทหน้าที่ของบุคลากรตามสายวิชาชีพ และ Back office</t>
  </si>
  <si>
    <t>110 คน</t>
  </si>
  <si>
    <t>ต.ค.-ธ.ค.62</t>
  </si>
  <si>
    <t xml:space="preserve">       -เงินกันสำหรับการประชุมอบรมภาคบังคับที่ไม่ได้วางแผนไว้</t>
  </si>
  <si>
    <t xml:space="preserve">  - พัฒนาบุคลากรตามส่วนขาดในการทำบทบาทหน้าที่ จากผลการสำรวจ</t>
  </si>
  <si>
    <t>จากผลการสำรวจ</t>
  </si>
  <si>
    <t>ม.ค.-มี.ค.62</t>
  </si>
  <si>
    <t xml:space="preserve">1 ครั้ง </t>
  </si>
  <si>
    <t xml:space="preserve">   - จัดประชุมคณะทำงาน ITA</t>
  </si>
  <si>
    <t>ธ.ค.61,พ.ค.62</t>
  </si>
  <si>
    <t xml:space="preserve">   - ประชุมสัมนาหรือแลกเปลี่ยนความรู้ภายในหน่วยงานเพื่อให้ความรู้เกี่ยวกับการป้องกันผลประโยชน์ทับซ้อนและปลูกฝังฐานความคิดแยกแยะผลประโยชน์ส่วนตัวกับผลประโยชน์ส่วนรวม</t>
  </si>
  <si>
    <t xml:space="preserve">2 ครั้ง </t>
  </si>
  <si>
    <t>ธ.ค.62,มิ.ย.62</t>
  </si>
  <si>
    <t xml:space="preserve">   - จัดทำบัญชีความเสี่ยงและคู่มือการป้องกันการทุจริตแลผลประโยชน์ทับซ้อน</t>
  </si>
  <si>
    <t>พ.ย.61-มี.ค.62</t>
  </si>
  <si>
    <t xml:space="preserve">   - จัดกิจกรรมและตอบแบบประเมินตนเอง ITA ตามข้อคำถาม EB1-EB11 </t>
  </si>
  <si>
    <t xml:space="preserve">4 ครั้ง </t>
  </si>
  <si>
    <t>ธค.61,มี.ค.62,มิ.ย.62,ก.ย.62</t>
  </si>
  <si>
    <t xml:space="preserve">    - การแสดงเจตจำนงสุจริตของผู้บริหารหน่วยงาน</t>
  </si>
  <si>
    <t xml:space="preserve"> - ดำเนินการและจัดทำแบบประเมินการควบคุมภายใน (แบบ ปย.,ปอ. 9 กระบวนงาน และ 3 ด้านคือ บริการ บริหาร วิชาการ ) ส่ง สสจ.</t>
  </si>
  <si>
    <t>ต.ค.61,มี.ค.62</t>
  </si>
  <si>
    <t xml:space="preserve"> - ดำเนินการและจัดทำแบบประเมินการควบคุมภายใน 5 มิติ ส่ง สสจ.</t>
  </si>
  <si>
    <t>ฝ่ายบริหารงานทั่วไป</t>
  </si>
  <si>
    <t xml:space="preserve">  - โครงการจัดประชุมคณะกรรมการบริหารการเงิน การคลังระดับอำเภอ (CFO )</t>
  </si>
  <si>
    <t>ม.ค.62,ก.ค.62</t>
  </si>
  <si>
    <t xml:space="preserve">  - โครงการดำเนินการกิจกรรมควบคุมภายใน และรายงานผลให้ สำนักงานตรวจเงินแผ่นดิน , สำนักงานปลัดกระทรวง และสำนักงานสาธารณสุขจังหวัด รับทราบ</t>
  </si>
  <si>
    <t>3 ครั้ง</t>
  </si>
  <si>
    <t>ธ.ค.61,มี.ค.,มิ.ย.,ก.ย.62</t>
  </si>
  <si>
    <t>12 ครั้ง</t>
  </si>
  <si>
    <t>ม.ค.-มิ.ย.62</t>
  </si>
  <si>
    <t xml:space="preserve"> - คลินิกทันตกรรมนอกเวลา 16.30 - 20.30 น. </t>
  </si>
  <si>
    <t>450 ราย</t>
  </si>
  <si>
    <t>จันทร์ - พุธ</t>
  </si>
  <si>
    <t xml:space="preserve">  - ค่าจ้าง ค่าตอบแทน บุคลากร</t>
  </si>
  <si>
    <t xml:space="preserve">      - ค่าจ้าง พกส.</t>
  </si>
  <si>
    <t xml:space="preserve">      - ค่าจ้างลูกจ้างชั่วคราว</t>
  </si>
  <si>
    <t xml:space="preserve">      - ค่าจ้างลูกจ้างชั่วคราวรายวัน</t>
  </si>
  <si>
    <t xml:space="preserve">      - สมทบประกันสังคม</t>
  </si>
  <si>
    <t xml:space="preserve">      - ค่าตอบแทน ฉบับ 11</t>
  </si>
  <si>
    <t xml:space="preserve">      - พตส. นักเรียนทุน</t>
  </si>
  <si>
    <t xml:space="preserve">      - เงินไม่ทำเวชฯ</t>
  </si>
  <si>
    <t xml:space="preserve">      - ค่าตอบแทนล่วงเวลาทั้งหมด</t>
  </si>
  <si>
    <t xml:space="preserve">      - ค่าทำประกันอุบัติเหตุจราจรบุคลากร</t>
  </si>
  <si>
    <t xml:space="preserve">  - ค่าสาธารณูปโภค</t>
  </si>
  <si>
    <t xml:space="preserve">      - ค่าไฟฟ้า</t>
  </si>
  <si>
    <t xml:space="preserve">      - ค่าน้ำประปา</t>
  </si>
  <si>
    <t xml:space="preserve">      - ค่าโทรศัพท์+อินเตอร์เนท</t>
  </si>
  <si>
    <t xml:space="preserve">      - ค่าไปรษณีย์</t>
  </si>
  <si>
    <t xml:space="preserve">  - ค่าน้ำมันเชื้อเพลิงและหล่อลื่น</t>
  </si>
  <si>
    <t xml:space="preserve">  - ค่าวัสดุสิ้นเปลืองต่างๆ</t>
  </si>
  <si>
    <t xml:space="preserve">      - วัสดุสำนักงาน</t>
  </si>
  <si>
    <t>7 รายการ</t>
  </si>
  <si>
    <t xml:space="preserve">      - กันเงินตามจ่ายค่า OP Refer  รพศ.พระปกเกล้า (ปีงบประมาณ 2559-2560)</t>
  </si>
  <si>
    <t>4 ครั้ง  4/59,1/60,2/60,3/60</t>
  </si>
  <si>
    <t xml:space="preserve">      - เงินตามจ่ายค่าตรวจทางห้องปฏิบัติการ</t>
  </si>
  <si>
    <t xml:space="preserve">      - เงินตามจ่ายค่าบริการทางโลหิต</t>
  </si>
  <si>
    <t xml:space="preserve">      - เงินตามจ่ายค่า CT scan</t>
  </si>
  <si>
    <t xml:space="preserve">      - เงินตามจ่ายค่าพยาธิวิทยา</t>
  </si>
  <si>
    <t xml:space="preserve">      - เงินตามจ่ายค่าตรวจ pap smear</t>
  </si>
  <si>
    <t xml:space="preserve">      - เงินตามจ่ายค่าตรวจ MRI</t>
  </si>
  <si>
    <t xml:space="preserve">    - การประเมินสมรรถนะและผลสัมฤทธิ์ตามตัวชี้วัดรายบุคคล</t>
  </si>
  <si>
    <t>มี.ค.62,ก.ย.62</t>
  </si>
  <si>
    <t xml:space="preserve">    - โครงการพัฒนา/ฝึกอบรม</t>
  </si>
  <si>
    <t xml:space="preserve">    - ส่งบุคลากรเข้ารับการอบรมตามแผน</t>
  </si>
  <si>
    <t xml:space="preserve">    - ตรวจสุภาพเจ้าหน้าที่</t>
  </si>
  <si>
    <t>มิ.ย62</t>
  </si>
  <si>
    <t xml:space="preserve">    - ประกันอุบัติเหตุ จนท </t>
  </si>
  <si>
    <t xml:space="preserve">    - ตรวจสุขภาพตามกลุ่ม เสี่ยง ตรวจ ปอด ตา หู </t>
  </si>
  <si>
    <t>พ.ค.61-ก.ย.62</t>
  </si>
  <si>
    <t xml:space="preserve">    - วิ่งทดสอบสมรรถภาพ</t>
  </si>
  <si>
    <t xml:space="preserve">     -จัดวิ่งมินิมาราธอน</t>
  </si>
  <si>
    <t xml:space="preserve">   - โครงการคนดีศรีโป่ง</t>
  </si>
  <si>
    <t xml:space="preserve">   - สนับสนุนร่วมกิจกรรม คนดีศรีสาธารณสุข</t>
  </si>
  <si>
    <t xml:space="preserve"> ม.ค.62</t>
  </si>
  <si>
    <t xml:space="preserve">    - ร่วมกิจกรรม จิตอาสาของอำเภอ</t>
  </si>
  <si>
    <t xml:space="preserve">   - ร่วมกิจกรรมจิตอาสาของจังหวัด</t>
  </si>
  <si>
    <t xml:space="preserve">  นำเศษอาหารประเภท เศษผักผลไม้หมักร่วมกับใบไม้และปุ๋ยคอก ไว้ตามเวลาที่กำหนด</t>
  </si>
  <si>
    <t xml:space="preserve"> - ปลูกผักสวนครัวเอง เพื่อนำมาใช้ในครัวและปลอดสาร</t>
  </si>
  <si>
    <t xml:space="preserve"> - สร้างเครือข่ายแหล่งเพาะปลูกผักปลอดสารพิษ เพื่อนำมาใช้ในการประกอบอาหาร</t>
  </si>
  <si>
    <t xml:space="preserve"> - ส่งเสริมใช้วัสดุย่อยสลายได้ในธรรมชาติเช่น ใบตอง</t>
  </si>
  <si>
    <t xml:space="preserve">  -งดใช้โฟมในงานบริการอาหารทุกงานส่งเสริมให้ เป็นเขตปลอดโฟมในโรงพยาบาล</t>
  </si>
  <si>
    <t>3 ครั้ง/ปี</t>
  </si>
  <si>
    <t xml:space="preserve">  - ผู้อำนวยการโรงพยาบาลโป่งน้ำร้อน เข้าอบรมผู้บริหารระดับกลาง (ผบก.)</t>
  </si>
  <si>
    <t>ต.ค. - ก.ย.</t>
  </si>
  <si>
    <t>ทุกคน</t>
  </si>
  <si>
    <t xml:space="preserve"> - บุคลากรเข้ารับการอบรมพัฒนาคุณภาพมาตรฐานวิชาชีพโภชนากร</t>
  </si>
  <si>
    <t>2 ตัว</t>
  </si>
  <si>
    <t xml:space="preserve">      - วัสดุงานบ้านงานครัว(บริหาร)</t>
  </si>
  <si>
    <t xml:space="preserve">      - วัสดุงานบ้านงานครัว(โรงครัว) </t>
  </si>
  <si>
    <t xml:space="preserve"> -โครงการอาหารปลอดภัยในชุมชน</t>
  </si>
  <si>
    <t xml:space="preserve"> -เก็บตัวอย่างอาหารสด อาหารแปรรูปเพื่อตรวจสอบสารปนเปื้อนโดยรถ mobile unit </t>
  </si>
  <si>
    <t>ร้านค้าในตลาดเขตอำเภอโป่งน้ำร้อน/100 ตัวอย่าง</t>
  </si>
  <si>
    <t>พฤษภาคม 2562</t>
  </si>
  <si>
    <t xml:space="preserve"> - เก็บตัวอย่างนมโรงเรียนเพื่อตรวจสอบคุณภาพ</t>
  </si>
  <si>
    <t>ศูนย์เด็กเล็ก/5แห่ง</t>
  </si>
  <si>
    <t xml:space="preserve"> -โครงการพัฒนาศักยภาพบุคคลากร ด้านอาหารปลอดภัย</t>
  </si>
  <si>
    <t xml:space="preserve"> - อบรมผู้ประกอบการด้านอาหาร</t>
  </si>
  <si>
    <t>10คน/1ครั้ง</t>
  </si>
  <si>
    <t>มีนาคม 2562</t>
  </si>
  <si>
    <t xml:space="preserve"> -อบรมพนักงานเจาหน้าที่ตามพรบ. อาหาร </t>
  </si>
  <si>
    <t>2คน/1ครั้ง</t>
  </si>
  <si>
    <t>มิถุนายน 2562</t>
  </si>
  <si>
    <t xml:space="preserve"> -โครงการพัฒนาศักยภาพผู้นำในชุมชน ด้านอาหารปลอดภัย</t>
  </si>
  <si>
    <t xml:space="preserve"> -อบรมทบทวนความรู้ด้านอาหารปลอดภัยให้แก่ ผู้นำท้องถิ่น อสม.</t>
  </si>
  <si>
    <t>150คน / 8 ครั้ง</t>
  </si>
  <si>
    <t xml:space="preserve"> -ค้นหาตัวแทนผู้รับส่งต่อข้อมูลข่าวสารด้านอาหารปลอดภัยในชุมชน</t>
  </si>
  <si>
    <t xml:space="preserve"> -โครงการเฝ้าระวังความปลอดภัยด้านผลิตภัณฑ์สุขภาพและบริการสุขภาพ</t>
  </si>
  <si>
    <t>ร้านค้าในตลาดการค้าชายแดน/12 แห่ง</t>
  </si>
  <si>
    <t>ตลอดปี 2562</t>
  </si>
  <si>
    <t>สถานพยาบาล/8 แห่ง</t>
  </si>
  <si>
    <t>วิทยุชุมชน /3 คลื่นความถี่</t>
  </si>
  <si>
    <t>สถานที่ผลิตอาหารGMP และ primary GMP/4 แห่ง</t>
  </si>
  <si>
    <t xml:space="preserve"> -โครงการผู้ป่วยโรคเรื้อรังบริโภคผลิตภัณฑ์สุขภาพปลอดภัย</t>
  </si>
  <si>
    <t xml:space="preserve"> -จัดกิจกรรมให้ความรู้ผลิตภัณฑ์สุขภาพปลอดภัยสำหรับผู้ป่วยในคลินิคโรคเรื้อรัง</t>
  </si>
  <si>
    <t>ผู้ป่วยโรคเรื้อรังใน 8 คลินิก/1000 คน</t>
  </si>
  <si>
    <t xml:space="preserve"> -โครงการพัฒนาศักยภาพผู้นำในชุมชน ด้านผลิตภัณฑ์สุขภาพปลอดภัย</t>
  </si>
  <si>
    <t xml:space="preserve"> -อบรมทบทวนความรู้ด้านผลิตภัณฑ์สุขภาพปลอดภัยให้แก่ ผู้นำท้องถิ่น อสม.</t>
  </si>
  <si>
    <t>มิถุนายน 2561</t>
  </si>
  <si>
    <t xml:space="preserve"> -ค้นหาตัวแทนผู้รับส่งต่อข้อมูลข่าวสารด้านผลิตภัณฑ์สุขภาพปลอดภัยในชุมชน</t>
  </si>
  <si>
    <t xml:space="preserve">8 รพสต/8คน </t>
  </si>
  <si>
    <t xml:space="preserve"> -โครงการร้านชำปลอดยาสเตียร์รอยด์ ยาชุดอันตราย</t>
  </si>
  <si>
    <t xml:space="preserve"> -คัดเลือกร้านชำที่เข้าร่วมโครงการ ให้ความรู้และแนะนำ</t>
  </si>
  <si>
    <t>ร้านชำ 8 แห่ง</t>
  </si>
  <si>
    <t xml:space="preserve"> -มอบป้ายร้านชำปลอดยา</t>
  </si>
  <si>
    <t xml:space="preserve"> -โครงการผู้ป่วยโรคไม่เรื้อรังใช้ยาถูกต้อง ปลอดภัย</t>
  </si>
  <si>
    <t>จัดทำกล่องรับยาเหลือใช้หน้าห้องยา</t>
  </si>
  <si>
    <t>ผู้ป่วยทุกคน</t>
  </si>
  <si>
    <t xml:space="preserve"> - โครงการส่งเสริมการใช้ยาอย่างสมเหตุสมผล </t>
  </si>
  <si>
    <t xml:space="preserve"> -จัดอบรมทบทวนความรู้บุคลากรเรื่องการใช้ยาอย่างสมเหตุผลในโรงพยาบาลและ รพ สต </t>
  </si>
  <si>
    <t xml:space="preserve">50 คน/2ครั้ง </t>
  </si>
  <si>
    <t>มกราคม 2561</t>
  </si>
  <si>
    <t xml:space="preserve"> -ประชาสัมพันธ์ให้ความรู้แก่ผู้ป่วยในเรื่องการใช้ยาอย่างสมเหตุผล </t>
  </si>
  <si>
    <t>การใช้ATB ในกลุ่มโรคเป้าหมายผ่านเกณฑ์ /3โรค</t>
  </si>
  <si>
    <t>ตลอดปี2561</t>
  </si>
  <si>
    <t xml:space="preserve"> -ส่งเสริมการใช้ยาอย่างสมเหตุผลในกลุ่มผู้ป่วยโรคเรื้อรัง</t>
  </si>
  <si>
    <t xml:space="preserve">ยา ในกลุ่มโรคเรื้อรัง/3 รายการ </t>
  </si>
  <si>
    <t>ฝ่ายเภสัช/บงกต</t>
  </si>
  <si>
    <t xml:space="preserve"> -โครงการส่งเสริมการใช้ยาสมุนไพรอย่างปลอดภัย</t>
  </si>
  <si>
    <t xml:space="preserve"> -จัดทำฐานข้อมูลอัตรกิริยาระหว่างยาสมุนไพรกับยาแผนปัจจุบันในHosXp</t>
  </si>
  <si>
    <t>สมุนไพรทุกรายการ</t>
  </si>
  <si>
    <t>มกราคม 2562</t>
  </si>
  <si>
    <t>พจนา/บงกต</t>
  </si>
  <si>
    <t xml:space="preserve"> -จัดทำเภสัชตำรับยาสมุนไพร</t>
  </si>
  <si>
    <t>3 เล่ม</t>
  </si>
  <si>
    <t>พจนา</t>
  </si>
  <si>
    <t xml:space="preserve"> - อบรมบุคลากรเรื่องการใช้ยาสมุนไพรอย่างปลอดภัย</t>
  </si>
  <si>
    <t>20คน/1ครั้ง</t>
  </si>
  <si>
    <t>โครงการพัฒนาการดำเนินงาน warfarin clinic</t>
  </si>
  <si>
    <t xml:space="preserve"> -อบรมการใช้ยาwarfarin อย่างปลอดภัย</t>
  </si>
  <si>
    <t>พยาบาล/50คน</t>
  </si>
  <si>
    <t>ฝ่ายเภวัช/สมศิริ</t>
  </si>
  <si>
    <t xml:space="preserve"> -ปรับระบบการให้คำแนะนำ และการเก็บข้อมูลผู้ป่วย</t>
  </si>
  <si>
    <t>ผู้ป่วย warfarin ทุกคน</t>
  </si>
  <si>
    <t>ตลอดปี2562</t>
  </si>
  <si>
    <t xml:space="preserve"> -จัดทำฉลากยาภาษากัมพูชาโดยใช้application</t>
  </si>
  <si>
    <t>ผู้รับบริการชาวกัมพูชา/.....คน</t>
  </si>
  <si>
    <t xml:space="preserve"> -วิจัย ความสามารถในการใช้ยาตามสั่งของผู้ป่วยต่างด้าว</t>
  </si>
  <si>
    <t xml:space="preserve"> -โครงการส่งเสริมการใช้ยาสมุนไพรทดแทนยาแผนปัจจุบัน</t>
  </si>
  <si>
    <t xml:space="preserve"> -กำหนดให้มีการใช้ยาสมุนไพรป็น first line drugs แทนยาแผนปัจจุบันในรายการยา ขมิ้นชัน และ ฟ้าทะลายโจร</t>
  </si>
  <si>
    <t>2 รายการ</t>
  </si>
  <si>
    <t xml:space="preserve"> -สนับสนุนการใช้ยาสมุนไพรในรพ.สต.</t>
  </si>
  <si>
    <t>8 รายการ</t>
  </si>
  <si>
    <t xml:space="preserve"> -จัดซื้อยาสมุนไพร เพื่อให้บริการครบตามกรอบ 30 รายการ(บูรณาการแผนจัดซื้อยา)</t>
  </si>
  <si>
    <t>ยาสมุนไพรในบัญชียาหลัก/30 รายการ</t>
  </si>
  <si>
    <t>ฝ่ายเภสัชฯ</t>
  </si>
  <si>
    <t xml:space="preserve"> -โครงการลดต้นทุนค่าใช้จ่ายด้านยาและเวชภัณฑ์มิใช่ยา</t>
  </si>
  <si>
    <t>ร้อยละ 20</t>
  </si>
  <si>
    <t xml:space="preserve"> -โครงการพัฒนาประสิทธิภาพงานบริการเภสัชกรรม</t>
  </si>
  <si>
    <t xml:space="preserve">มกราคม 2562 </t>
  </si>
  <si>
    <t>ฝ่ายเภสัช/อภิญญา</t>
  </si>
  <si>
    <t>ผู้ป่วยทุกราย</t>
  </si>
  <si>
    <t>5 เรื่อง/50 คน</t>
  </si>
  <si>
    <t xml:space="preserve"> กันยายน 2562</t>
  </si>
  <si>
    <t xml:space="preserve"> - จัดเวทีนำเสนอผลงานวิจัย </t>
  </si>
  <si>
    <t xml:space="preserve">  ก.ย.61 - ต.ค.62</t>
  </si>
  <si>
    <t xml:space="preserve"> ผู้สูงอายุในเขตอ. โป่งน้ำร้อน   100 คน</t>
  </si>
  <si>
    <t xml:space="preserve"> ก.ย.61 - ต.ค.62</t>
  </si>
  <si>
    <t>ประชาชนในเขต อ.โป่งน้ำร้อน</t>
  </si>
  <si>
    <t>จัดบริการเสริมสร้างสุขภาพผู้รับบริการแผนกผู้ป่วยนอก ด้วยการบริหารร่างกาย สมาธิบำบัด</t>
  </si>
  <si>
    <t xml:space="preserve"> ผู้รับบริการแผนกผู้ป่วยนอก </t>
  </si>
  <si>
    <t xml:space="preserve"> ผู้รับบริการคลินิกNCD 50 คน</t>
  </si>
  <si>
    <t>ผู้สูงอายุในเขตต.ทับไทร 100 คน</t>
  </si>
  <si>
    <t xml:space="preserve"> ม.ค.62-ต.ค62</t>
  </si>
  <si>
    <t xml:space="preserve"> ผู้ป่วยโรคหลอดเลือดสมอง   125ครั้ง</t>
  </si>
  <si>
    <t>กิจกรรมเยี่ยมบ้านร่วมกับทีมHome healthcare</t>
  </si>
  <si>
    <t xml:space="preserve"> เด็กพิการในอ. โป่งน้ำร้อน</t>
  </si>
  <si>
    <t>ก.ย.61 - ต.ค.62</t>
  </si>
  <si>
    <t>มารดาและทารกในต.ทับไทร</t>
  </si>
  <si>
    <t>โรงเรียนในเขตพื้นที่รับผิดชอบ</t>
  </si>
  <si>
    <t xml:space="preserve">   มี.ค.61- ต.ค.62</t>
  </si>
  <si>
    <t>หญิงหลังคลอด 50 ราย</t>
  </si>
  <si>
    <t xml:space="preserve">   ก.ย.61 - ต.ค 62</t>
  </si>
  <si>
    <t xml:space="preserve"> ประชาชนในเขตอ.โป่งน้ำร้อน</t>
  </si>
  <si>
    <t xml:space="preserve">   ก.ย.61- ตค 62</t>
  </si>
  <si>
    <t xml:space="preserve"> ก.ย. 61- ต.ค 62</t>
  </si>
  <si>
    <t>ประชาชนในเขตอ.โป่งน้ำร้อน</t>
  </si>
  <si>
    <t xml:space="preserve"> - โครงการคลินิกแพทย์แผนไทยแบบครบวงจร 4 โรค  (โรคอัมพฤกษ์ -อัมพาตโรคไมเกรน  โรคทางเดินหายใจส่วนต้น โรคเข่าเสื่อม)</t>
  </si>
  <si>
    <t xml:space="preserve"> - โครงการออกหน่วยแพทย์เคลื่อนที่เพื่อส่งเสริมการใช้สมุนไพรและการตรวจรักษาโรคด้วยศาสตร์การแพทย์แผนไทย</t>
  </si>
  <si>
    <t xml:space="preserve"> - โครงการส่งเสริมสุขภาพมารดาหลังคลอดและทารกแรกเกิดด้วยการติดตามเยี่ยมในห้องคลอดและชุมชน </t>
  </si>
  <si>
    <t xml:space="preserve"> - โครงการการนวดเพื่อพื้นฟูสุขภาพเด็กพิการร่วมกับศูนย์การดูแลเด็กพิการโดยผู้ปกครองเทศบาลหนองตาคงและศูนย์การดูแลเด็กพิการบ้านทับไทร</t>
  </si>
  <si>
    <t xml:space="preserve"> - โครงการออกเยี่ยมผู้ป่วยโรคหลอดเลือดสมองร่วมกับงานกายภาพบำบัด</t>
  </si>
  <si>
    <t xml:space="preserve"> - โครงการส่งเสริมการใช้สมุนไพรล้างจืดลดสารเคมีในเกษตรกรที่มีความเสี่ยงในการใช้สารเคมี</t>
  </si>
  <si>
    <t xml:space="preserve"> - โครงการเสริมสร้างสุขภาพผู้สูงอายุในโรงเรียนผู้สูงอายุวัดทับไทรและบ้านดงจิก  จัดซื้ออุปกรณ์ออกกำลังกาย</t>
  </si>
  <si>
    <t xml:space="preserve"> - โครงการจัดบริการดูแลสุขภาพมารดาหลังคลอด จัดซื้อสมุนไพร สำหรับทำหัตถการหลัง  คลอด หม้อดินและเกลือเม็ด</t>
  </si>
  <si>
    <t xml:space="preserve"> - โครงการจัดบริการคลินิกแพทย์แผนไทยคู่ขนานแพทย์แผนปัจจุบันแผนกผู้ป่วยนอก</t>
  </si>
  <si>
    <t xml:space="preserve"> - โครงการเสริมสร้างสุขภาพในคลินิกโรคเรื้อรังร่วมกับNCD เช่น บริหารร่างกาย แช่มือแช่เท้าเบาหวาน การฝึกสมาธิบำบัด</t>
  </si>
  <si>
    <t xml:space="preserve"> - โครงการตรวจคัดกรองข้อเข่าเสื่อมและการรักษาด้วยศาสตร์การแพทย์แผนไทยร่วมกับองค์กรท้องถิ่น</t>
  </si>
  <si>
    <t xml:space="preserve"> - โครงการปรับปรุงสวนสมุนไพร เพื่อเป็นแหล่งเรียนรู้และส่งเสริมการใช้สมุนไพร( ทำโครงไม้เลื้อยด้านหน้าสวน ค่าดิน ปุ๋ย ค่าโครงลวด ค่าป้ายชื่อสมุนไพร</t>
  </si>
  <si>
    <t xml:space="preserve"> -อบรมหลักสูตรการตรวจวินิจฉัยโรคและการรักษาด้วยการแพทย์แผนไทย</t>
  </si>
  <si>
    <t xml:space="preserve">           2คน x 2วัน       </t>
  </si>
  <si>
    <t>ม.ค.61 - ก.ย.62</t>
  </si>
  <si>
    <t xml:space="preserve"> -อบรมหลักสูตรการดูแลสุขภาพด้วยศาสตร์การแพทย์แผนไทย</t>
  </si>
  <si>
    <t xml:space="preserve"> 3คน x 2วัน   </t>
  </si>
  <si>
    <t xml:space="preserve"> -อบรมหลักสูตรการฟื้นฟูและดูแลมารดาหลังคลอด</t>
  </si>
  <si>
    <t xml:space="preserve"> 2คน x 2วัน   </t>
  </si>
  <si>
    <t xml:space="preserve">2 คน </t>
  </si>
  <si>
    <t xml:space="preserve"> - อบรมพัฒนาศักยภาพผู้ช่วยแพทย์แผนไทย</t>
  </si>
  <si>
    <t xml:space="preserve"> - ซื้อสมุนไพรและอุปกรณ์สำหรับทำหัตถการแผนไทย ทำน้ำมันนวดเข่า /ยาพอกเข่า/เผายา/ย่างยา</t>
  </si>
  <si>
    <t xml:space="preserve"> - โครงการสร้างเสริมสุขภาพเพื่อดูแลตนเอง กินให้ถูกโรค ออกกำลังกาย ให้ถูกต้อง ในผู้ป่วยโรคเรื้อรัง</t>
  </si>
  <si>
    <t xml:space="preserve"> - โครงการส่งเสริมการปลูกสมุนไพรใน       โรงเรียนเขตรับผิดชอบ</t>
  </si>
  <si>
    <t xml:space="preserve">              30 คน</t>
  </si>
  <si>
    <t xml:space="preserve">    ทุกๆ 3 เดือน</t>
  </si>
  <si>
    <t xml:space="preserve"> - ประชุมเครือข่ายหมอพื้นบ้านและแพทย์แผนไทย  เพื่อส่งเสริมและอนุรักษ์ภูมิปัญญาท้องถิ่นสร้างเครือข่ายการดูแลสุขภาพประชาชนในชุมชน</t>
  </si>
  <si>
    <t>ประชาชนในเขต อ.โป่งน้ำร้อน  -โรคอัมพฤกษ์อัมพาต122 ครั้ง  /โรคไมเกรน 149 ครั้ง  /โรคทางเดินหายใจ 155 ครั้ง / โรคเข่าเสื่อม 751 ครั้ง</t>
  </si>
  <si>
    <t xml:space="preserve"> -ซื้อสมุนไพรและอุปกรณ์สำหรับทำหัตถการแผนไทย ทำน้ำมันนวดเข่า /ยาพอกเข่า/เผายา/ย่างยา</t>
  </si>
  <si>
    <t xml:space="preserve"> -โครงการสร้างเสริมสุขภาพเพื่อดูแลตนเอง กินให้ถูกโรค ออกกำลังกาย ให้ถูกต้อง ในผู้ป่วยโรคเรื้อรัง</t>
  </si>
  <si>
    <t>โรงเรียนในเขตต. ทับไทร</t>
  </si>
  <si>
    <t xml:space="preserve">   - สนับสนุนการใช้ผลิตภัณฑ์สมุนไพรท้องถิ่น เพื่อสืบสานภูมิปัญญาไทย</t>
  </si>
  <si>
    <t xml:space="preserve"> ประชาชนในเขต อ.โป่งน้ำร้อน</t>
  </si>
  <si>
    <t>ประชาชนในเขตอ. โป่งน้ำร้อน</t>
  </si>
  <si>
    <t xml:space="preserve">  - โครงการพัฒนาผลิตภัณฑ์จากสมุนไพรและการส่งเสริมการใช้สมุนไพรในท้องถิ่น</t>
  </si>
  <si>
    <t xml:space="preserve">         - ทำผลิตภัณฑ์จากกระวาน (ทำน้ำมันกระวาน เพื่อแก้อาการท้องอืดท้องเฟ้อ ขับลม ช่วยเจริญอาหาร  แก้อาการเกร็งของลำไส้  แก้อาเจียน )</t>
  </si>
  <si>
    <t>ม.ค. - ก.ค.62</t>
  </si>
  <si>
    <t xml:space="preserve"> - อบรมงานมาตรฐานเทคนิคการแพทย์</t>
  </si>
  <si>
    <t>192 ราย/ปี</t>
  </si>
  <si>
    <t>พฤหัสบดี         16.00 - 20.00 น.</t>
  </si>
  <si>
    <t>กายภาพบำบัด</t>
  </si>
  <si>
    <t>3,432 ราย</t>
  </si>
  <si>
    <t xml:space="preserve">    อังคาร/พฤหัส    16.00 - 20.00 น. เสาร์ 08.00 - 16.00 น.</t>
  </si>
  <si>
    <t xml:space="preserve"> - จัดบริการคลินิกกายภาพบำบัดนอกเวลา</t>
  </si>
  <si>
    <t xml:space="preserve"> - จัดบริการคลินิกแพทย์แผนไทยนอกเวลา</t>
  </si>
  <si>
    <t>10 เคส</t>
  </si>
  <si>
    <t>1 ต.ค.61-30 ก.ย.62</t>
  </si>
  <si>
    <t xml:space="preserve"> -โครงการเยี่ยมฟื้นฟูทางกายภาพบำบัด ที่บ้านตามเกณฑ์ ผู้ป่วย stroke ในเขต อ.โป่งน้ำร้อนได้รับการ</t>
  </si>
  <si>
    <t xml:space="preserve"> - โครงการเยี่ยมผู้ป่วยระยะ Intermediate Care ในเขต อ.โป่งน้ำร้อนให้ได้รับการฟื้นฟูทางกายภาพบำบัดที่บ้านตามเกณฑ์ </t>
  </si>
  <si>
    <t xml:space="preserve">  -โครงการจัดซื้อจัดหายาและเวชภัณฑ์เพื่อให้บริการผู้ป่วย</t>
  </si>
  <si>
    <t xml:space="preserve"> -จัดซื้อยาทั่วไป</t>
  </si>
  <si>
    <t>251 รายการ</t>
  </si>
  <si>
    <t xml:space="preserve"> -จัดซื้อยาทางทันตกรรม</t>
  </si>
  <si>
    <t xml:space="preserve"> -จัดซื้อวัสดุการแพทย์</t>
  </si>
  <si>
    <t>198รายการ</t>
  </si>
  <si>
    <t xml:space="preserve"> -จัดซื้อวัสดุวิทยาศาสตร์การแพทย์</t>
  </si>
  <si>
    <t>89 รายการ</t>
  </si>
  <si>
    <t xml:space="preserve"> -จัดซื้อวัสดุทันตกรรม</t>
  </si>
  <si>
    <t>192 รายการ</t>
  </si>
  <si>
    <t xml:space="preserve"> - จัดซื้อยาสมุนไพร</t>
  </si>
  <si>
    <t>30 รายการ</t>
  </si>
  <si>
    <t>ฝ่ายเภสัช/ศิริขวัญ</t>
  </si>
  <si>
    <t>ฝ่ายเภสัช/กนกวรรณ</t>
  </si>
  <si>
    <t xml:space="preserve"> - โครงการพัฒนาคุณภาพและรูปแบบบริการกลุ่มวัยเรียนและวัยรุ่น โดยส่งเสริมวัยรุ่นตั้งครรภ์ที่มาคลอดได้รับการคุมกำเนิดโดยการฝังยาคุมกำเนิดก่อนจำหน่าย</t>
  </si>
  <si>
    <t>40 ราย</t>
  </si>
  <si>
    <t xml:space="preserve"> ต.ค.61-ก.ย.62</t>
  </si>
  <si>
    <t>LR</t>
  </si>
  <si>
    <t xml:space="preserve"> - โครงการพัฒนาทีมปฏิบัติงานห้องคลอด</t>
  </si>
  <si>
    <t xml:space="preserve"> ก.พ.62, พ.ค.62</t>
  </si>
  <si>
    <t>W1</t>
  </si>
  <si>
    <t xml:space="preserve"> - โครงการเพิ่มประสิทธิภาพการจัดการข้อมูลด้านอุบัติเหตุเพื่อช่วยควบคุมป้องกันลดการเกิดอุบัติเหตุทางถนนและทางน้ำ</t>
  </si>
  <si>
    <t>มค-กพ.62</t>
  </si>
  <si>
    <t xml:space="preserve">     - ประสานทีมSRRT ทราบจุดเกิดเหตุซ้ำซาก จุดที่มีผู้เสียชีวิตในอุบัติเหตุจราจร  จุดเกิดอุบัติเหตุจมน้ำ                         </t>
  </si>
  <si>
    <t xml:space="preserve">ทุกเดือน </t>
  </si>
  <si>
    <t xml:space="preserve">    - คืนข้อมูลอุบัติเหตุให้แก่ผู้ปกครอง ระดับอำเภอ ผู้นำชุมชน </t>
  </si>
  <si>
    <t>มค-กย.62</t>
  </si>
  <si>
    <t xml:space="preserve"> -  การปรับเปลี่ยนพฤติกรรมผู้ป่วยกลุ่มเสี่ยงเบาหวานและความดันโลหิตสูงโดยทีมสหสาขาวิชาชีพร่วมกับ รพ.สต.</t>
  </si>
  <si>
    <t>500 คน</t>
  </si>
  <si>
    <t>มกราคม</t>
  </si>
  <si>
    <t>คลินิกพิเศษ</t>
  </si>
  <si>
    <t>30 คน</t>
  </si>
  <si>
    <t>มีนาคม</t>
  </si>
  <si>
    <t xml:space="preserve"> -  ประเมิน  CVD risk ในผู้ป่วยเบาหวานและความดันโลหิตสูง</t>
  </si>
  <si>
    <t>3000 คน</t>
  </si>
  <si>
    <r>
      <t xml:space="preserve"> -  การปรับเปลี่ยนพฤติกรรมผู้ป่วยโรคเบาหวานและความดันโลหิตสูงที่มี CVD risk</t>
    </r>
    <r>
      <rPr>
        <u/>
        <sz val="16"/>
        <color rgb="FF0000FF"/>
        <rFont val="TH SarabunPSK"/>
        <family val="2"/>
      </rPr>
      <t xml:space="preserve"> &gt;</t>
    </r>
    <r>
      <rPr>
        <sz val="16"/>
        <color rgb="FF0000FF"/>
        <rFont val="TH SarabunPSK"/>
        <family val="2"/>
      </rPr>
      <t xml:space="preserve"> 30 % </t>
    </r>
  </si>
  <si>
    <t xml:space="preserve"> - โครงการส่ง Home Visit Case NCD รายใหม่</t>
  </si>
  <si>
    <t>ทุกรายที่ได้รับการวินิจฉัยครั้งแรก</t>
  </si>
  <si>
    <t>W1 ,2 , OPD</t>
  </si>
  <si>
    <t>200 คน</t>
  </si>
  <si>
    <t>คลิพิเศษ</t>
  </si>
  <si>
    <t xml:space="preserve"> - โครงการจัดบริการในคลินิก NCD</t>
  </si>
  <si>
    <t xml:space="preserve">   - ให้บริการด้านการรักษาพยาบาลผู้ป่วยความดันโลหิตสูง</t>
  </si>
  <si>
    <t>5,265 ครั้ง</t>
  </si>
  <si>
    <t>ทุกวันพุธ</t>
  </si>
  <si>
    <t xml:space="preserve">   - ให้บริการด้านการรักษาพยาบาลผู้ป่วยเบาหวาน</t>
  </si>
  <si>
    <t>3,485 ครั้ง</t>
  </si>
  <si>
    <t>ทุกวันพฤหัสบดี</t>
  </si>
  <si>
    <t xml:space="preserve"> - โครงการตรวจตาเบาหวาน</t>
  </si>
  <si>
    <t>1,000 คน</t>
  </si>
  <si>
    <t xml:space="preserve"> ต.ค.61-ธ.ค.61</t>
  </si>
  <si>
    <t xml:space="preserve"> -โครงการจัดบริการตรวจเท้าเบาหวานโดยนักกายภาพ</t>
  </si>
  <si>
    <t xml:space="preserve"> ต.ค.61-ม.ค.62</t>
  </si>
  <si>
    <t xml:space="preserve">    monofilament ประเมินภาวะแทรกซ้อนทางเท้า</t>
  </si>
  <si>
    <t>2 ชุด</t>
  </si>
  <si>
    <t xml:space="preserve">    สมุดประจำตัวผู้ป่วยโรคเรื้อรังความดันโลหิตสูง/เบาหวาน ราคาเล่มละ 12  บาท</t>
  </si>
  <si>
    <t>3,000 เล่ม</t>
  </si>
  <si>
    <t xml:space="preserve"> ธ.ค.61</t>
  </si>
  <si>
    <t xml:space="preserve"> -  การให้บริการด้านการรักษาพยาบาลผู้ป่วย Stroke</t>
  </si>
  <si>
    <t>3,360 ครั้ง</t>
  </si>
  <si>
    <t xml:space="preserve"> -  โครงการปรับเปลี่ยนพฤติกรรมในผู้ป่วยที่มี CVD risk สูง</t>
  </si>
  <si>
    <t>ทุกวันพุธ-พฤหัสบดี</t>
  </si>
  <si>
    <t xml:space="preserve"> -  โครงการจัดการรายบุคคลในผู้ป่วยเบาหวานที่ไม่สามารถควบคุมระดับน้ำตาลในเลือดได้</t>
  </si>
  <si>
    <t>300 คน</t>
  </si>
  <si>
    <t xml:space="preserve"> - โครงการสนับสนุนอปท. เพิ่มประสิทธิภาพของการดำเนินงาน EMS ให้ได้ตามมาตรฐานบริการ </t>
  </si>
  <si>
    <t>ครบ 6 แห่ง</t>
  </si>
  <si>
    <t xml:space="preserve"> - โครงการเพิ่มความรวดเร็วในการเข้าถึงบริการในโรงพยาบาลของผู้ป่วย</t>
  </si>
  <si>
    <t xml:space="preserve"> - ให้ความรู้ผู้ป่วยโรคเรื้อรังที่มารับ เรื่องระบบ EMS และแจกเอกสารเบอร์โทรศัพท์ 1669 และห้องฉุกเฉิน เพื่อให้เข้าถึงบริการได้เร็วเมื่อมีอาการ</t>
  </si>
  <si>
    <t>ผู้ป่วย NCD ทุกราย</t>
  </si>
  <si>
    <t>ER, NCD Clinic</t>
  </si>
  <si>
    <t xml:space="preserve"> - ทำแผนที่บ้านผู้ป่วยที่เข้าถึงยากได้รับการเพื่อสะดวกในการบริการ EMS</t>
  </si>
  <si>
    <t>ผู้ป่วยเข้าถึงยากทุกคน</t>
  </si>
  <si>
    <t xml:space="preserve"> ม.ค. - มิ.ย.62</t>
  </si>
  <si>
    <t xml:space="preserve"> -  โครงการปรับเปลี่ยนพฤติกรรมผู้ป่วยเบาหวานกลุ่มที่ไม่สามารถควบคุมระดับน้ำตาลให้ปกติได้  การให้ความรู้โดยโภชนากร</t>
  </si>
  <si>
    <t>400 คน</t>
  </si>
  <si>
    <t>โภชนากร</t>
  </si>
  <si>
    <t xml:space="preserve"> - โครงการติดตามเยี่ยมบ้านผู้ป่วยเบาหวานกลุ่มที่ไม่สามารถควบคุมระดับน้ำตาลให้ปกติได้</t>
  </si>
  <si>
    <t>ทุกบ่ายวันพฤหัสบดี</t>
  </si>
  <si>
    <t xml:space="preserve"> - โครงการติดตามประเมินการฉีด Insulin โดยเภสัชกร</t>
  </si>
  <si>
    <t>230 คน</t>
  </si>
  <si>
    <t>เภสัชกร</t>
  </si>
  <si>
    <t xml:space="preserve"> - การอบรมผู้ป่วยรายใหม่เบาหวานและความดันโลหิตสูง</t>
  </si>
  <si>
    <t>ทุกวันศุกร์สัปดาห์แรกของทุกเดือน</t>
  </si>
  <si>
    <t xml:space="preserve"> - ทบทวนมาตรฐานการคัดกรองดูแลผู้ป่วย NCD ภาวะฉุกเฉินได้แก่ Stroke, STEMI, Hypo-Hyperglycemia</t>
  </si>
  <si>
    <t xml:space="preserve"> -  เจ้าหน้าที่ ER 16 คน    -  เวรเปล  5  คน</t>
  </si>
  <si>
    <t xml:space="preserve"> -  ส่งอบรมวิชาการการตรวจเท้าเบาหวาน</t>
  </si>
  <si>
    <t xml:space="preserve"> มี.ค.62</t>
  </si>
  <si>
    <t xml:space="preserve"> - ประชุมทีมทำงานโรคไม่ติดต่อเรื้อรัง</t>
  </si>
  <si>
    <t>ต.ค., ม.ค., เม.ย., ก.ค.</t>
  </si>
  <si>
    <t xml:space="preserve"> - จัดให้มีพยาบาลศูนย์ส่งต่อรับผิดชอบดูแลระบบส่งต่อของโรงพยาบาล ประสานงานส่งต่อกับ รพศ.และ รพ.สต.</t>
  </si>
  <si>
    <t xml:space="preserve"> - มอบหมายแผนกผู้ป่วยนอกจัดบริการศูนย์นัดหมายสำหรับการส่งต่อแบบผู้ป่วยนอก</t>
  </si>
  <si>
    <t>แผนกผู้ป่วยนอก</t>
  </si>
  <si>
    <t>OPD</t>
  </si>
  <si>
    <t xml:space="preserve"> - โครงการพัฒนาระบบส่งต่อทารกแรกเกิด</t>
  </si>
  <si>
    <t xml:space="preserve">   -จัดระบบ Fast tract ในการส่งต่อทารกแรกเกิด</t>
  </si>
  <si>
    <t xml:space="preserve"> 1 ครั้ง/ปี</t>
  </si>
  <si>
    <t xml:space="preserve">   - กำหนดแนวทางปฏิบัติในการส่งต่อทารกแรกเกิดร่วมกับ รพศ.</t>
  </si>
  <si>
    <t xml:space="preserve">   - จัดทำคู่มือในการประสานการส่งต่อ</t>
  </si>
  <si>
    <t xml:space="preserve"> 1 ฉบับ</t>
  </si>
  <si>
    <t xml:space="preserve">   - ติดตามประเมินผลระบบการส่งต่อทารกแรกเกิด</t>
  </si>
  <si>
    <t xml:space="preserve"> 3 ครั้ง/ปี</t>
  </si>
  <si>
    <t xml:space="preserve"> ม.ค.62, พ.ค.62,  ก.ย.62</t>
  </si>
  <si>
    <t xml:space="preserve"> - ประสานระบบการส่งข้อมูลจากศูนย์นัดหมาย รพศ. โดยการส่งเมลมาแจ้งผู้ป่วยให้ส่งในเวลาก่อน 16.00 น. เพื่อจะตามผู้ป่วยกับไปในวันรุ่งขึ้นได้ทัน</t>
  </si>
  <si>
    <t>ศูนย์ประสานการส่งต่อ รพศ.</t>
  </si>
  <si>
    <t>พยาบาลศูนย์นัดหมาย OPD</t>
  </si>
  <si>
    <t xml:space="preserve"> - พัฒนาการใช้โทรศัพท์/Line  ในการติดตามผู้ป่วยไปตรวจตามนัดหมายทันเวลา</t>
  </si>
  <si>
    <t>อุปกรณ์สื่อสารพร้อมติดตามผู้ป่วย</t>
  </si>
  <si>
    <t xml:space="preserve"> - โครงการพัฒนาระบบดิจิทัลเพื่อเพิ่มประสิทธิภาพการจัดบริการสุขภาพ</t>
  </si>
  <si>
    <t xml:space="preserve">   - พัฒนาการส่งต่อข้อมูลผู้ป่วยของรพ. สู่รพ.สต. ในการติดตามเยี่ยมหลังคลอด</t>
  </si>
  <si>
    <t>220 ราย</t>
  </si>
  <si>
    <t xml:space="preserve"> พ.ค.62</t>
  </si>
  <si>
    <t xml:space="preserve"> - โครงการส่งเสริมเจ้าหน้าที่ให้บริการด้วยหัวใจความเป็นมนุษย์โดย</t>
  </si>
  <si>
    <t xml:space="preserve">   - ปรับบพฤติกรรมเจ้าหน้าที่ในการบริการ มีการติดตามประเมินพฤติกรรมบริการ</t>
  </si>
  <si>
    <t>1 ครั้ง/ปี</t>
  </si>
  <si>
    <t xml:space="preserve"> เม.ย.62</t>
  </si>
  <si>
    <t xml:space="preserve">   - ให้บริการชาวต่างชาติโดยไม่แบ่งแยกเชื้อชาติ</t>
  </si>
  <si>
    <t xml:space="preserve"> -  จัดระบบการติดตามอาการผู้ป่วยโรคสำคัญหลังส่งต่อโดยจัดพยาบาลส่งต่อติดตามเยี่ยมและขอข้อมูลผู้ป่วยจาก    รพศ.</t>
  </si>
  <si>
    <t>ผู้ป่วยกลุ่มโรคสำคัญทุกคน</t>
  </si>
  <si>
    <t>สัปดาห์ละ 1-2 วัน</t>
  </si>
  <si>
    <t>พยาบาลศูนย์ส่งต่อ</t>
  </si>
  <si>
    <t xml:space="preserve"> - พัฒนากระบวนการส่งข้อมูล Thai refer กรณีส่งแล้วข้อมูลค้างให้มีการส่งให้ครบถ้วนภายใน 1 วัน</t>
  </si>
  <si>
    <t>ผู้ป่วยส่งต่อทุกราย</t>
  </si>
  <si>
    <t xml:space="preserve"> ม.ค.-ก.พ.62</t>
  </si>
  <si>
    <t xml:space="preserve"> - จัดทำแนวทางการดูแลทารกแรกเกิดตามมาตรฐาน</t>
  </si>
  <si>
    <t xml:space="preserve"> 3 เรื่อง</t>
  </si>
  <si>
    <t>260 ราย</t>
  </si>
  <si>
    <t xml:space="preserve"> - ส่งเจ้าหน้าที่เข้ารับการอบรมการดูแลทารกแรกเกิดที่มีภาวะแทรกซ้อน</t>
  </si>
  <si>
    <t xml:space="preserve"> 2 คน/ครั้ง</t>
  </si>
  <si>
    <t xml:space="preserve"> - จัดตั้งคณะทำงานทีม Palliative Care ระดับอำเภอ</t>
  </si>
  <si>
    <t>1 ทีม</t>
  </si>
  <si>
    <t xml:space="preserve"> ต.ค.61</t>
  </si>
  <si>
    <t xml:space="preserve"> </t>
  </si>
  <si>
    <t>ทีม Palliative</t>
  </si>
  <si>
    <t xml:space="preserve"> - จัดประชุมคณะกรรมการทีม Palliative Care ระดับอำเภอ</t>
  </si>
  <si>
    <t xml:space="preserve"> 4 ครั้ง/ปี</t>
  </si>
  <si>
    <t xml:space="preserve"> ต.ค.61, ม.ค.62, เม.ย.62, ก.ค.62</t>
  </si>
  <si>
    <t xml:space="preserve"> - พัฒนาระบบการสื่อสารการดูแลผู้ป่วย Palliative Care </t>
  </si>
  <si>
    <t>กลุ่ม Line Palliative Care Pongnumron</t>
  </si>
  <si>
    <t xml:space="preserve"> - ส่งบุคลากรแพทย์เข้ารับการอบรม Certificate Palliative Care Intensive Course (หลักสูตร 1 สัปดาห์)</t>
  </si>
  <si>
    <t xml:space="preserve"> - ส่งบุคลากรพยาบาล How to set Palliative Care Program</t>
  </si>
  <si>
    <t xml:space="preserve"> - ส่งบุคลากรพยาบาลอบรมหลักสูตร Palliative Care For Nurse หลักสูตร   3 วัน</t>
  </si>
  <si>
    <t xml:space="preserve"> - จัดประชุมวิชาการเรื่องการจัดการความเจ็บปวด (Pain Management)</t>
  </si>
  <si>
    <t>พยาบาลและบุคลากรสาธารณสุข</t>
  </si>
  <si>
    <t xml:space="preserve"> ม.ค.62-ก.พ.62</t>
  </si>
  <si>
    <t xml:space="preserve"> - Case Palliative Care ได้รับการวางแผนจำหน่ายและส่งเยี่ยมดูแลต่อเนื่องที่บ้าน (Case Palliative Care ได้รับการทำ Family Confercnce)</t>
  </si>
  <si>
    <t xml:space="preserve"> - การประเมินความพึงพอใจผู้ป่วย/Caregiver การดูแล Palliative Care</t>
  </si>
  <si>
    <r>
      <t xml:space="preserve"> </t>
    </r>
    <r>
      <rPr>
        <u/>
        <sz val="16"/>
        <color rgb="FF0000FF"/>
        <rFont val="TH SarabunPSK"/>
        <family val="2"/>
      </rPr>
      <t>&gt;</t>
    </r>
    <r>
      <rPr>
        <sz val="16"/>
        <color rgb="FF0000FF"/>
        <rFont val="TH SarabunPSK"/>
        <family val="2"/>
      </rPr>
      <t xml:space="preserve"> 80%</t>
    </r>
  </si>
  <si>
    <t xml:space="preserve"> - การติดตามเยี่ยมโดยทีมสหสาขา/ทีมเยี่ยมบ้าน Care Palliative Care</t>
  </si>
  <si>
    <t xml:space="preserve"> - สรุปผลการดำเนินงานการดูแล Case Palliative Care ระดับอำเภอ</t>
  </si>
  <si>
    <t>2 ครั้ง/ปี</t>
  </si>
  <si>
    <t xml:space="preserve"> มี.ค.61, ก.ย.62</t>
  </si>
  <si>
    <t xml:space="preserve"> - พัฒนาระบบการดูแลผู้ป่วยแบบประคับประคอง</t>
  </si>
  <si>
    <t>80  คน</t>
  </si>
  <si>
    <t>W2</t>
  </si>
  <si>
    <t xml:space="preserve"> ก.พ.62</t>
  </si>
  <si>
    <t>12 ครั้ง/ปี</t>
  </si>
  <si>
    <t>ต.ค.61-ก.ย 62</t>
  </si>
  <si>
    <t>อรัญญา</t>
  </si>
  <si>
    <t>ต.ค 61-ก.ย.62</t>
  </si>
  <si>
    <t>มิ.ย 62</t>
  </si>
  <si>
    <t>150 คน/150 เล่ม</t>
  </si>
  <si>
    <t>ตค61-ก.ย.62</t>
  </si>
  <si>
    <t xml:space="preserve"> พ.ย.62</t>
  </si>
  <si>
    <t>ส.ค 62</t>
  </si>
  <si>
    <t>มค.62</t>
  </si>
  <si>
    <t>1ครั้ง/ปี</t>
  </si>
  <si>
    <t xml:space="preserve"> มิ.ย.62</t>
  </si>
  <si>
    <t>1 ครั้ง/ ปี</t>
  </si>
  <si>
    <t xml:space="preserve"> ส.ค.62</t>
  </si>
  <si>
    <t xml:space="preserve">   - การดูแลผู้ป่วยที่มีภาวะผิดปกติด้านอายุรกรรม</t>
  </si>
  <si>
    <t xml:space="preserve">   - ส่งบุคลากรเข้ารับการอบรมวิชาการทางอายุรกรรมของโรงพยาบาลพระปกเกล้า (ภาวะการติดเชื้อในกระแสเลือด)</t>
  </si>
  <si>
    <t xml:space="preserve">   -  ส่งบุคลากรเข้ารับการอบรมเครือข่ายการดูแลผู้ป่วยโรคหลอดเลือดสมอง</t>
  </si>
  <si>
    <t xml:space="preserve"> ก.ค.62</t>
  </si>
  <si>
    <t>สาขากุมารเวชกรรม</t>
  </si>
  <si>
    <t xml:space="preserve">   - การดูแลผู้ป่วยที่มีภาวะผิดปกติด้านกุมารเวชกรรม</t>
  </si>
  <si>
    <t xml:space="preserve">   พัฒนาศักยภาพบุคลากร</t>
  </si>
  <si>
    <t xml:space="preserve">   - ส่งบุคลากรอบรมเกี่ยวกับการพยาบาลผู้ป่วยเด็ก</t>
  </si>
  <si>
    <t>สาขาศัลยกรรม  และศัลยกรรมกระดูก</t>
  </si>
  <si>
    <t xml:space="preserve">   - การดูแลผู้ป่วยที่มีภาวะผิดปกติด้านศัลยกรรม</t>
  </si>
  <si>
    <t xml:space="preserve">   - การดูแลผู้ป่วยที่มีภาวะผิดปกติด้านศัลยกรรมกระดูก</t>
  </si>
  <si>
    <t xml:space="preserve">    พัฒนาศักยภาพบุคลากร</t>
  </si>
  <si>
    <t xml:space="preserve">   - ส่งบุคลากรเข้ารับการอบรมเกี่ยวกับการพยาบาลผู้ป่วยศัลยกรรม</t>
  </si>
  <si>
    <t xml:space="preserve">   - ส่งเสริมการอบรม Sepsis เพื่อพัฒนาศักยภาพบุคลากรในการดูแลผู้ป่วย Sepsis</t>
  </si>
  <si>
    <t>คณะทำงาน Sepsis</t>
  </si>
  <si>
    <t xml:space="preserve">   - จัดทำเกณฑ์และแบบบันทึกการดูแลผู้ป่วย Sepsis/Septic  shock  เพื่อเป็นแนวทางในการดูแลและส่งต่อ</t>
  </si>
  <si>
    <t xml:space="preserve">  - จัดทำเกณฑ์แนวทางการดูแลผู้ป่วย CPG Standing order และตัวชี้วัด</t>
  </si>
  <si>
    <t xml:space="preserve">   - จัดทำตัวชี้วัดภาพรวม มีผู้รับผิดชอบในการประสานงานส่งต่อข้อมูล/จัดทำ net work กลุ่มทางไลน์ เพื่อประสานข้อมูล</t>
  </si>
  <si>
    <t xml:space="preserve"> - ให้ความรู้อาการของโรค STEMI ในคลินิก NCD, โรคหัวใจ และผู้ป่วยที่มา ER</t>
  </si>
  <si>
    <t>ผู้ป่วยทุกคน, ทุกครั้งที่มารับบริการ</t>
  </si>
  <si>
    <t xml:space="preserve"> ม.ค.-มิ.ย.62</t>
  </si>
  <si>
    <t>ER,  NCD</t>
  </si>
  <si>
    <t xml:space="preserve"> - ลงพื้นที่กระตุ้นให้ อปท. บริการ EMS ครบ 24 ชม. และประชาสัมพันธ์เบอร์ติดต่อ อปท.และ 1669</t>
  </si>
  <si>
    <t xml:space="preserve"> - สนับสนุนให้ทีมกู้ชีพเอกชนบริการ EMS กลุ่มเจ็บป่วยให้มากขึ้นและมีการกระจายจุดให้บริการครอบคลุมพื้นที่อำเภอ</t>
  </si>
  <si>
    <t>เพิ่มหน่วยบริการเป็น 2 จุด</t>
  </si>
  <si>
    <t xml:space="preserve"> - ทบทวนความรู้แก่ผู้ปฏิบัติเรื่องการคัดกรองผู้ป่วย STEMI อย่างถูกต้องรวดเร็ว</t>
  </si>
  <si>
    <t>เจ้าหน้าที่ ER 16 คน,    เวรเปล 5 คน</t>
  </si>
  <si>
    <t xml:space="preserve"> ม.ค., เม.ย., ก.ค.62</t>
  </si>
  <si>
    <t xml:space="preserve"> - ทบทวนความรู้การอ่าน EKG เบื้องต้น, การให้ยา Sk  </t>
  </si>
  <si>
    <r>
      <t xml:space="preserve"> - พยาบาล ER 11 คน,      - Door  to  Sk  </t>
    </r>
    <r>
      <rPr>
        <u/>
        <sz val="16"/>
        <color rgb="FF0000CC"/>
        <rFont val="TH SarabunPSK"/>
        <family val="2"/>
      </rPr>
      <t>&lt;</t>
    </r>
    <r>
      <rPr>
        <sz val="16"/>
        <color rgb="FF0000CC"/>
        <rFont val="TH SarabunPSK"/>
        <family val="2"/>
      </rPr>
      <t xml:space="preserve"> 30 นาที &gt; 50%</t>
    </r>
  </si>
  <si>
    <t xml:space="preserve">   - โครงการสืบสานพระราชปณิธานสมเด็จย่าต้านภัยมะเร็งเต้านมมูลนิธิถันยรักษ์</t>
  </si>
  <si>
    <t>35  ราย</t>
  </si>
  <si>
    <t xml:space="preserve">   - ส่งเสริมให้สตรีตรวจเต้านมด้วยตนเองทุกเดือน</t>
  </si>
  <si>
    <t>สตรีอายุ 30-60 ปี/2,554 คน</t>
  </si>
  <si>
    <t xml:space="preserve">   - ส่งต่อผู้ที่มีภาวะเสี่ยงเข้ารับการตรวจเต้านมด้วยเครื่องเอกซเรย์เต้านมเคลื่อนที่</t>
  </si>
  <si>
    <t>5 ราย</t>
  </si>
  <si>
    <t xml:space="preserve"> - ผู้ป่วยที่แพทย์สงสัยเป็นโรคมะเร็งส่งรักษาต่อที่ รพ.พระปกเกล้า</t>
  </si>
  <si>
    <t>47 ราย</t>
  </si>
  <si>
    <t xml:space="preserve"> - ผู้ป่วยมะเร็ง 5 อันดับแรก ได้รับการรักษาภายในระยะเวลาที่กำหนด</t>
  </si>
  <si>
    <t>14 ราย</t>
  </si>
  <si>
    <t xml:space="preserve"> - ผู้ป่วยมะเร็งระยะสุดท้ายได้รับการรักษาแบบประคับประคอง</t>
  </si>
  <si>
    <t>13 ราย</t>
  </si>
  <si>
    <t xml:space="preserve"> -  การให้บริการด้านการรักษาพยาบาลผู้ป่วยโรคไตระยะ 4-5</t>
  </si>
  <si>
    <t>480 ครั้ง</t>
  </si>
  <si>
    <t>ทุกวันจันทร์สัปดาห์ที่ 4 ของเดือน</t>
  </si>
  <si>
    <t xml:space="preserve"> -  คัดกรอง eGFR ในผู้ป่วยเบาหวานและความดันโลหิตสูง</t>
  </si>
  <si>
    <t>3,000 คน</t>
  </si>
  <si>
    <t xml:space="preserve"> -  การศึกษาดูงานที่หน่วยไตเทียมโรงพยาบาลพระปกเกล้า</t>
  </si>
  <si>
    <t>20 คน</t>
  </si>
  <si>
    <t xml:space="preserve"> -  ประชุมทีม CKD Clinic</t>
  </si>
  <si>
    <t xml:space="preserve"> ต.ค., ม.ค., เม.ย., ก.ค.</t>
  </si>
  <si>
    <t>วัชรี</t>
  </si>
  <si>
    <t>10 คน</t>
  </si>
  <si>
    <t xml:space="preserve">100  เล่ม </t>
  </si>
  <si>
    <t>จัดทำเอกสารส่งให้สำนักงาน คุมประพฤติ</t>
  </si>
  <si>
    <t>2 ครั้ง /ปี</t>
  </si>
  <si>
    <t>จัดซื้อวัสดุ/อุปกณ์ ในการพัฒนาคลินิก</t>
  </si>
  <si>
    <t xml:space="preserve">นำเสนอ CQI   1 เรื่อง </t>
  </si>
  <si>
    <t>1 ครั้ง /ปี</t>
  </si>
  <si>
    <t xml:space="preserve"> - จัด Stroke unit ไว้รองรับ case ที่ Refer back จาก รพศ. เพื่อมา Hydration/Rehabilitation</t>
  </si>
  <si>
    <t>2 เตียง</t>
  </si>
  <si>
    <t xml:space="preserve"> ต.ค.61 - ก.ย.62</t>
  </si>
  <si>
    <t xml:space="preserve"> - จัดเตียงเพื่อรับผู้ป่วย Intermediat Care ที่ Refer back จาก รพศ. เพื่อให้การดูแลต่อเนื่องเตรียมความพร้อมในการจำหน่ายกลับบ้าน</t>
  </si>
  <si>
    <t xml:space="preserve"> - ทำ Discharge Plan ใน case Intermediate Care ร่วมกับทีมสหสาขาและส่ง Home Health Care เยี่ยมต่อเนื่องทุกราย</t>
  </si>
  <si>
    <t>ผู้ป่วยที่อยู่ในระยะ Intermediate Care     ทุกราย</t>
  </si>
  <si>
    <t xml:space="preserve"> - Case Intermediate Care ได้รับการเยี่ยมต่อเนื่องที่บ้าน</t>
  </si>
  <si>
    <t xml:space="preserve"> - การดูแลผู้ป่วยที่มีภาวะผิดปกติและต้องได้รับการดูแลต่อเนื่องที่บ้าน</t>
  </si>
  <si>
    <t>บุคลากร ER, OPD, Ward, พขร.</t>
  </si>
  <si>
    <t xml:space="preserve">     -  อุปกรณ์การแพทย์</t>
  </si>
  <si>
    <t xml:space="preserve">        -  Defibrillator  2  เครื่อง</t>
  </si>
  <si>
    <t xml:space="preserve">        -  V/S  monitor  5  เครื่อง</t>
  </si>
  <si>
    <t xml:space="preserve">        -  อุปกรณ์ช่วยชีวิตบนรถพยาบาลครบถ้วนทั้ง 3 คัน</t>
  </si>
  <si>
    <t xml:space="preserve">        -  จัดโซนดูแลผู้ป่วยหนัก/วิกฤตแยกจากผู้ป่วยทั่วไป</t>
  </si>
  <si>
    <t xml:space="preserve">        -  จัดพยาบาลวิชาชีพปฏิบัติงานเวรละ 2-3 คน รองรับทีม CPR</t>
  </si>
  <si>
    <t xml:space="preserve">        -  จัดพยาบาลส่งต่ออยู่เวร 24 ชม.</t>
  </si>
  <si>
    <t xml:space="preserve">        -  จัดพนักงานขับรถยนต์อยู่เวรเวรละ 2 คน สลับกันขับรถเพื่อความปลอดภัย</t>
  </si>
  <si>
    <t xml:space="preserve">        -  อบรมฟื้นฟูความรู้แก่พยาบาลเรี่องการดูแลผู้ป่วยฉุกเฉินโรคสำคัญ ได้แก่ Stroke, STEMI, Sepsis, Trauma, ผู้ป่วยภาวะวิกฤต  ได้แก่  Coma,  Alteration of Conscious, Hypo-Hyperglycemia,  Cardiac  arrest</t>
  </si>
  <si>
    <t>ทุกโรคสำคัญ</t>
  </si>
  <si>
    <t>2 คน/1 ครี้ง</t>
  </si>
  <si>
    <t>NCD</t>
  </si>
  <si>
    <t>จำนวนผู้ป่วยTBตายในปี</t>
  </si>
  <si>
    <t>1.พัฒนารูปแบบการมีผู้จัดการผู้ป่วยรายบุคคลในคลินิกและในWard</t>
  </si>
  <si>
    <t>2.การวิจัยพัฒนาการป้องกันควบคุมโรคและดูแลรักษาผู้ป่วยวัณโรค</t>
  </si>
  <si>
    <t>1 เรื่อง/ปี</t>
  </si>
  <si>
    <r>
      <t>3</t>
    </r>
    <r>
      <rPr>
        <b/>
        <sz val="16"/>
        <color rgb="FF0000CC"/>
        <rFont val="TH SarabunPSK"/>
        <family val="2"/>
      </rPr>
      <t>.</t>
    </r>
    <r>
      <rPr>
        <sz val="16"/>
        <color rgb="FF0000CC"/>
        <rFont val="TH SarabunPSK"/>
        <family val="2"/>
      </rPr>
      <t>การบันทึกและนำเข้าข้อมูลผู้สัมผัสกลุ่มเสี่ยงใน TB online/ค่าตอบแทนการบันทึกล่วงเวลา</t>
    </r>
  </si>
  <si>
    <t>4.การดำเนินงานผสมผสานวัณโรคและโรคเอดส์ตรวจHIVในผู้ป่วยวัณโรคทุกราย</t>
  </si>
  <si>
    <t>5.จัดทำข้อมูลผู้สัมผัสผู้ป่วยวัณโรคที่ขึ้นทะเบียนในปอดเสมหะพบเชื้อรายใหม่และกลับเป็นซ้ำ</t>
  </si>
  <si>
    <t>จำนวนผู้ป่วยสัมผัสTBในปี</t>
  </si>
  <si>
    <t>6.คัดกรองจำนวนประชากรกลุ่มเสี่ยงเป้าหมายด้วยการถ่ายรังสีทรวงอก</t>
  </si>
  <si>
    <t>7.เน้นเจ้าหน้าที่และผู้กำกับการกินยา(DOT) ผู้ป่วยวัณโรคในปอดเสมหะพบเชื้อรายใหม่ทีมีปัญหาซับซ้อน</t>
  </si>
  <si>
    <t>1. อบรมบุคลากรให้คำปรึกษาแก่ผู้ป่วยวัณโรคแก่ผู้รับผิดชอบงานวัณโรคและเครือข่าย สสอ./รพสต./PCU</t>
  </si>
  <si>
    <t>4  คน</t>
  </si>
  <si>
    <t>2. อบรมการให้คำปรึกษาแก่ผู้ป่วยวัณโรคในกลุ่มเครือข่ายการดูแลโรควัณโรค(TB Counseling)</t>
  </si>
  <si>
    <t>15 คน /1 ครั้ง/ปี</t>
  </si>
  <si>
    <t>3. สนับสนุนและพัฒนาคุณภาพและศักยภาพบุคลากรทางห้องปฏิบัติการชันสูตรวัณโรค</t>
  </si>
  <si>
    <t>2 คน / 1ครั้ง</t>
  </si>
  <si>
    <r>
      <t>4. ประสานความร่วมมือในระดับองค์กรปกครองส่วนท้องถิ่น</t>
    </r>
    <r>
      <rPr>
        <sz val="18"/>
        <color rgb="FF0000CC"/>
        <rFont val="TH SarabunPSK"/>
        <family val="2"/>
      </rPr>
      <t>และชุมชน</t>
    </r>
    <r>
      <rPr>
        <sz val="16"/>
        <color rgb="FF0000CC"/>
        <rFont val="TH SarabunPSK"/>
        <family val="2"/>
      </rPr>
      <t>ในการป้องกันควบคุมวัณโรค</t>
    </r>
  </si>
  <si>
    <t>1.บูรณาการกิจกรรมการดูแลผู้ป่วยวัณโรคไปกับทีมสุขภาพครอบครัว</t>
  </si>
  <si>
    <t>2.เฝ้าระวัง รวบรวมวิเคราะห์ปัญหาวัณโรคในในพื้นที่ที่รับผิดชอบ</t>
  </si>
  <si>
    <t>3.นิเทศและติดตามกำกับงานควบคุมวัณโรคในพื้นที่</t>
  </si>
  <si>
    <t xml:space="preserve">4.จัดประชุมทบทวนแนวทางการดูแลผู้ป่วยวัณโรค/Case TB dead </t>
  </si>
  <si>
    <t>5.อบรมแพทย์/พยาบาลในการดูแลผู้ป่วยวัณโรคที่มีโรคร่วมนอกสังกัด</t>
  </si>
  <si>
    <t>1.คัดกรองวัณโรคในกลุ่มผู้ป่วยโรคDM COPD  AIDS ผู้สูงอายุและกลุ่มเสี่ยงผู้สัมผัสร่วมบ้าน</t>
  </si>
  <si>
    <t>2.พัฒนาตามมาตรฐานตามตัวชี้วัดและทบทวนแนวทางการดำเนินงานในคลินิกวัณโรคคุณภาพ</t>
  </si>
  <si>
    <t>3.จัดกิจกรรมรณรงค์/ป้ายไวนิลในวันวัณโรคโลกประจำปี</t>
  </si>
  <si>
    <t>4.ควบคุมวัณโรคและวัณโรคดื้อยา(MDR MDR -TB )DSTในรายใหม่และรักษาซ้ำทุกราย</t>
  </si>
  <si>
    <t>5.ทบทวนแนวทางการตรวจวินิจฉัยทางห้องปฏิบัติการชันสูตรวัณโรค/รักษาผู้ป่วยวัณโรคตายทุกราย</t>
  </si>
  <si>
    <t>6.จัดบริการในคลินิกวัณโรคแบบ One Stop Service  ทุกวันศุกร์ที่ 1 ของเดือน</t>
  </si>
  <si>
    <t xml:space="preserve"> - ปรับปรุงระบบบริการการคัดกรองแรกรับ (Triage) ลดระยะเวลาการเข้าถึงบริการ</t>
  </si>
  <si>
    <t xml:space="preserve"> - ปรับปรุงระบบการซักประวัติอาการผู้ป่วยให้ได้รับบริการที่สะดวกและรวดเร็วขึ้น</t>
  </si>
  <si>
    <t xml:space="preserve"> - เพิ่มความรวดเร็วในการส่งตรวจทางห้องปฏิบัติการ ลดระยะเวลาการรอคอย</t>
  </si>
  <si>
    <t xml:space="preserve"> - จัดระบบบริการดูแลผู้ป่วยรอสังเกตอาการและให้บริการ Treatment</t>
  </si>
  <si>
    <t xml:space="preserve"> - ปรับปรุงระบบการนัดและติดตามอาการผู้ป่วย</t>
  </si>
  <si>
    <t xml:space="preserve"> - ปรับปรุงระบบการคัดแยกผู้ป่วยที่สงสัยการแพร่กระจายเชื้อ</t>
  </si>
  <si>
    <t xml:space="preserve"> - โครงการพัฒนาการให้บริการงานผู้ป่วยนอกตามมาตรฐาน</t>
  </si>
  <si>
    <t xml:space="preserve"> - ให้บริการทั้งหมด 36,218 ครั้ง</t>
  </si>
  <si>
    <t xml:space="preserve"> - พัฒนาระบบงานด้านการตรวจรักษาโรค</t>
  </si>
  <si>
    <t xml:space="preserve">      - อบรมฟื้นฟูวิชาการสำหรับพยาบาลเวชปฏิบัติ</t>
  </si>
  <si>
    <t xml:space="preserve"> ก.ย.62</t>
  </si>
  <si>
    <t xml:space="preserve">      -  ประชุมวิชาการเกี่ยวกับโรคมะเร็ง (Service Plan)</t>
  </si>
  <si>
    <t xml:space="preserve">     - ประชุมวิชาการเกี่ยวกับงานโรคตา (Service Plan)</t>
  </si>
  <si>
    <t xml:space="preserve">     -  เพิ่มการปฏิบัติงานของ  อปท.  ครบ  24  ชม.  ครบทั้ง 6 แห่ง</t>
  </si>
  <si>
    <t xml:space="preserve">     - เพิ่มการประชาสัมพันธ์แก่ผู้ป่วยกลุ่มเสี่ยงเกิดภาวะฉุกเฉินให้ทราบระบบ EMS</t>
  </si>
  <si>
    <t xml:space="preserve">    - พัฒนาความรู้ทีมเครือข่าย EMS เรื่องการดูแลผู้ป่วย/ผู้บาดเจ็บ</t>
  </si>
  <si>
    <t>6 อปท., 1 ทีมกู้ชีพเอกชน จำนวน 150 คน</t>
  </si>
  <si>
    <t xml:space="preserve"> -  พัฒนาบุคลากรให้มีความรู้ความชำนาญการคัดกรอง  ดูแลรักษาส่งต่อผู้ป่วยฉุกเฉิน</t>
  </si>
  <si>
    <t xml:space="preserve">     - อบรมฟื้นฟูความรู้เรื่องการดูแลผู้ป่วยและผู้บาดเจ็บในภาวะฉุกเฉิน</t>
  </si>
  <si>
    <t>พยาบาลวิชาชีพ 9 คน</t>
  </si>
  <si>
    <t xml:space="preserve"> มี.ค.62-ก.ค.62</t>
  </si>
  <si>
    <t>หัวหน้างาน ER</t>
  </si>
  <si>
    <t xml:space="preserve"> มี.ค.62-ส.ค.62</t>
  </si>
  <si>
    <t xml:space="preserve">     - อบรมฟื้นฟูความรู้เรื่องการช่วยฟื้นคืนชีพ</t>
  </si>
  <si>
    <t>บุคลากร รพ.โป่งน้ำร้อน + รพ.สต. จำนวน 220 คน</t>
  </si>
  <si>
    <t xml:space="preserve">     - อบรมฟื้นฟูความรู้เรื่องการช่วยฟื้นคืนชีพขั้นสูง</t>
  </si>
  <si>
    <t>พยาบาลวิชาชีพ 50 คน</t>
  </si>
  <si>
    <t xml:space="preserve">     - อบรมหลักสูตร Advance  CPR</t>
  </si>
  <si>
    <t>พยาบาลวิชาชีพ ER 1 คน</t>
  </si>
  <si>
    <t xml:space="preserve"> - โครงการพัฒนามาตรฐานงานห้องคลอด เพื่อให้การจัดบริการได้ตามมาตรฐาน</t>
  </si>
  <si>
    <t>ม.ค. - ก.ย.62</t>
  </si>
  <si>
    <t xml:space="preserve"> - จัดระบบบริการเพื่อป้องกันความเสี่ยงโดยมีการคัดกรองความเสี่ยงสตรีตั้งครรภ์ที่มาคลอด</t>
  </si>
  <si>
    <t xml:space="preserve"> - จัดทำแนวทางในการดูแลหญิงตั้งครรภ์ที่มีภาวะ PIH, Pre-eclampsia</t>
  </si>
  <si>
    <t>1 เรื่อง</t>
  </si>
  <si>
    <t xml:space="preserve"> - ส่งเจ้าหน้าที่เข้ารับการอบรมการดูแลสตรีตั้งครรภ์ที่มีภาวะแทรกซ้อน</t>
  </si>
  <si>
    <t>IC</t>
  </si>
  <si>
    <t>14 คน</t>
  </si>
  <si>
    <t>งานจ่ายกลาง</t>
  </si>
  <si>
    <t>5 ชุด</t>
  </si>
  <si>
    <t xml:space="preserve"> - เพื่อให้ผู้ป่วยได้รับบริการที่สะดวกรวดเร็วและปลอดภัย 36,218 ราย</t>
  </si>
  <si>
    <t xml:space="preserve"> 1.  พัฒนาระบบการดูแลผู้ป่วยฉุกเฉินให้มีความพร้อม 24 ชม. </t>
  </si>
  <si>
    <t>2. พัฒนาการเข้าถึงของผู้ป่วยฉุกเฉินโดยระบบ  EMS</t>
  </si>
  <si>
    <t xml:space="preserve">     -  ทำแผนที่บ้านผู้ป่วยกลุ่มฉุกเฉินลงระบบ electronic  File ให้หน่วยงานเข้าถึงผู้ป่วยได้สะดวก รวดเร็ว</t>
  </si>
  <si>
    <t xml:space="preserve">     - พัฒนาระบบติดตามผู้ป่วยกลุ่มฉุกเฉิน โดยทำแผนที่บ้านผู้ป่วยกลุ่มฉุกเฉินลงระบบ electronic  File ให้หน่วยงานเข้าถึงผู้ป่วยได้สะดวก รวดเร็ว</t>
  </si>
  <si>
    <t>ต.ค.61-มี.ค.62</t>
  </si>
  <si>
    <t xml:space="preserve"> - โครงการพัฒนาระบบบริการสาขาโรคตา</t>
  </si>
  <si>
    <t>OPD/NCD/PCU</t>
  </si>
  <si>
    <t xml:space="preserve">    - พัฒนาศักยภาพ อสม. ในการคัดกรองตาต้อกระจก</t>
  </si>
  <si>
    <t>อสม. 176 คน</t>
  </si>
  <si>
    <t xml:space="preserve"> พ.ย.61-ธ.ค.61</t>
  </si>
  <si>
    <t xml:space="preserve">    - คัดกรองผู้สูงอายุและส่งต่อเข้ารับการรักษา</t>
  </si>
  <si>
    <t>1,662 คน</t>
  </si>
  <si>
    <t xml:space="preserve"> ต.ค.61- ธ.ค.61</t>
  </si>
  <si>
    <t xml:space="preserve"> -  คัดกรองผู้รับบริการ OPD/NCD ที่มีปัญหาทางด้านสายตา</t>
  </si>
  <si>
    <t>977 ราย</t>
  </si>
  <si>
    <t>OPD/NCD</t>
  </si>
  <si>
    <t xml:space="preserve"> -  ผู้ป่วยที่แพทย์วินิจฉัยว่าเป็นตาต้อกระจก ส่งต่อ รพ.พระปกเกล้าเพื่อรักษาต่อ/ผ่าตัด</t>
  </si>
  <si>
    <t>86 ราย</t>
  </si>
  <si>
    <t xml:space="preserve">    -  ผู้ป่วยตาบอดจากต้อกระจก (Blindina Cataraet) ได้รับการผ่าตัดภายใน 30 วัน</t>
  </si>
  <si>
    <t xml:space="preserve"> -  คัดกรองสายตาผู้ป่วยเบาหวาน</t>
  </si>
  <si>
    <t>1,000 ราย</t>
  </si>
  <si>
    <t xml:space="preserve"> -  เพิ่มการเข้าถึงของผู้ป่วยฉุกเฉินกลุ่มโรคสำคัญ  ได้แก่  STEMI,  Stroke  โดยการประเมินศักยภาพในการมาโรงพยาบาล  ถ้าเข้าถึงลำบากต้องทำแผนที่บ้านเข้าระบบข้อมูล  EMS  และให้ความรู้แก่ผู้ป่วยและญาติให้รู้จักการใช้บริการ EMS  ของอำเภอโป่งน้ำร้อน</t>
  </si>
  <si>
    <t xml:space="preserve"> -  ผู้ป่วย NCD  ที่มาคลินิก -  ผู้ป่วยฉุกเฉินที่มา ER</t>
  </si>
  <si>
    <t>ER, NCD  Clinic</t>
  </si>
  <si>
    <t xml:space="preserve"> -  จัดระบบการนัดใน HosXp</t>
  </si>
  <si>
    <t xml:space="preserve"> -  มีระบบการเลื่อนนัดโดยการติดต่อทางโทรศัพท์สายตรง</t>
  </si>
  <si>
    <t xml:space="preserve"> - ปรับปรุงมาตรฐานการรับ-ส่งต่อผู้ป่วย ในจังหวัดและในเขตสุขภาพ  ร่วมกับพัฒนาโปรแกรม/ระบบการรับ-ส่งต่อผู้ป่วยที่เชื่อมโยงกับทุกสถานบริการ      </t>
  </si>
  <si>
    <t>รพ./รพ.สต.</t>
  </si>
  <si>
    <t xml:space="preserve"> - จัดระบบการรับ-ส่งต่อระหว่าง รพช.-รพ.สต. เพื่อให้การปฏิบัติงานรับ-ส่งต่อเป็นไปในแนวทางเดียวกัน</t>
  </si>
  <si>
    <t>รพช./รพ.สต. 8 แห่ง</t>
  </si>
  <si>
    <t xml:space="preserve"> - จัดให้มีการฟื้นฟูความรู้และฝึกปฏิบัติการใช้โปรแกรมไทยรีเฟอร์ในกลุ่มเจ้าหน้าที่สาธารณสุขเพื่อบันทึกข้อมูลข้อมูลรับ-ส่งต่อได้อย่างถูกต้อง</t>
  </si>
  <si>
    <t xml:space="preserve"> - จัดระบบบำรุงรักษาอุปกรณืสื่อสารและคอมพิวเตอร์เพื่อใช้ประสานงานรับ-ส่งต่อได้อย่างมีประสิทธิภาพ</t>
  </si>
  <si>
    <t xml:space="preserve"> - จัดเตรียมความพร้อมของการเดินทางเพื่อรับ-ส่งต่อผู้ป่วยได้อย่างรวดเร็วและปลอดภัย  - รถพยาบาลพร้อมอุปกรณ์ประจำรถ/พยาบาล/พขร.</t>
  </si>
  <si>
    <t xml:space="preserve"> -  ปรับพฤติกรรมบริการในเจ้าหน้าที่ทุกระดับ</t>
  </si>
  <si>
    <t xml:space="preserve"> -  จัดสภาพแวดล้อมภายในตึกเพื่อการเยียวยา</t>
  </si>
  <si>
    <t xml:space="preserve"> - การประชุมพูดคุยกับเจ้าหน้าที่ในหน่วยงานเรื่องพฤติกรรมบริการที่ดีในการประชุมประจำเดือนของหน่วยงาน</t>
  </si>
  <si>
    <t xml:space="preserve"> 6 ครั้ง/ปี</t>
  </si>
  <si>
    <t xml:space="preserve">    - ติดตามประเมินพฤติกรรมบริการ</t>
  </si>
  <si>
    <t xml:space="preserve">    - จัดกิจกรรมการออกกำลังกายในช่วงเช้าที่ OPD</t>
  </si>
  <si>
    <t>ทุกวันทำการ</t>
  </si>
  <si>
    <t xml:space="preserve">    - จัดบริการน้ำดื่ม/เครื่องดื่มสำหรับบริการฟรี</t>
  </si>
  <si>
    <t xml:space="preserve">    - จัดมุมหนังสือและโทรทัศน์ให้ผู้รับบริการระหว่างรอตรวจ</t>
  </si>
  <si>
    <t xml:space="preserve"> -  การสร้างสุขระหว่างรอรับบริการผู้ป่วยนอก</t>
  </si>
  <si>
    <t xml:space="preserve"> 20-30 เรื่อง</t>
  </si>
  <si>
    <t xml:space="preserve"> มิ.ย.-ก.ค.2562</t>
  </si>
  <si>
    <t>ทีมนำ, ทีม Facilitator, ทีมคุณภาพระดับหน่วยงาน 80 คน</t>
  </si>
  <si>
    <t xml:space="preserve"> ม.ค.-ก.ย.62</t>
  </si>
  <si>
    <t>ทีมผู้รับผิดชอบมาตรฐาน HA 11 คน</t>
  </si>
  <si>
    <t xml:space="preserve"> ม.ค.-ส.ค.62</t>
  </si>
  <si>
    <t>ทีมนำ 5 คน</t>
  </si>
  <si>
    <t>ทีมบริหารความเสี่ยงของ รพ. 6 คน</t>
  </si>
  <si>
    <t>บุคลากร 180 คน</t>
  </si>
  <si>
    <t xml:space="preserve">   -  โครงการพัฒนาพฤติกรรมบริการ (ESB)</t>
  </si>
  <si>
    <t>ทีมดูแลผู้ป่วย 2 คน</t>
  </si>
  <si>
    <t>ผู้อำนวยการ รพ.</t>
  </si>
  <si>
    <t xml:space="preserve"> 2 ครั้ง/ปี ครั้งละ 100 คน</t>
  </si>
  <si>
    <t xml:space="preserve"> ก.พ.62, มี.ค.62</t>
  </si>
  <si>
    <t xml:space="preserve"> - โครงการสนับสนุนให้เกิดนวตกรรมใน รพ./รพ.สต.</t>
  </si>
  <si>
    <t xml:space="preserve">    - สนับสนุนหน่วยงานในการประดิษฐ์นวตกรรม</t>
  </si>
  <si>
    <t>20 เรื่อง</t>
  </si>
  <si>
    <t xml:space="preserve">    - จัดกิจกรรมนำเสนอ/ประกวดนวตกรรมภายในองค์กร</t>
  </si>
  <si>
    <t xml:space="preserve"> 1 สิ่งประดิษฐ์/หน่วยงาน</t>
  </si>
  <si>
    <t xml:space="preserve">    -  ส่งผลงานนวตกรรมร่วมนำเสนอระดับจังหวัด</t>
  </si>
  <si>
    <t>2 เรื่อง</t>
  </si>
  <si>
    <t xml:space="preserve">   - โครงการนำเสนอผลงานพัฒนาคุณภาพประจำปี(CQI)</t>
  </si>
  <si>
    <t xml:space="preserve"> - นวตกรรมการคัดกรองภาวะ Sepsis ใน ER</t>
  </si>
  <si>
    <t>ผู้ป่วย 150 คน/ปี</t>
  </si>
  <si>
    <t xml:space="preserve"> พ.ย.61- ก.ย.62</t>
  </si>
  <si>
    <t xml:space="preserve"> - นวตกรรมสอนผู้ป่วยล้างแผลที่บ้านผู้ป่วย</t>
  </si>
  <si>
    <t xml:space="preserve"> 400 คน/ปี</t>
  </si>
  <si>
    <t>ผู้ป่วย Bedridden</t>
  </si>
  <si>
    <t xml:space="preserve"> - จัดช่องทางสำหรับบริการตรวจสุขภาพแรงงานต่างด้าว</t>
  </si>
  <si>
    <t>2,000 คน</t>
  </si>
  <si>
    <t>13.00 - 16.00 น. (จันทร์-ศุกร์)</t>
  </si>
  <si>
    <t xml:space="preserve"> - มีแพทย์ตรวจเฉพาะ</t>
  </si>
  <si>
    <t xml:space="preserve"> - มีล่ามช่วยในการสื่อสาร</t>
  </si>
  <si>
    <t xml:space="preserve"> - จัดทำเอกสารแผ่นพับเฉพาะโรค 2 ภาษา</t>
  </si>
  <si>
    <t>5 โรค</t>
  </si>
  <si>
    <t xml:space="preserve"> - จัดทำคู่มือสื่อสารสำหรับบุคลากร</t>
  </si>
  <si>
    <t>4 ภาษา</t>
  </si>
  <si>
    <t xml:space="preserve">        - โครงการประเมินคุณธรรมและความโปร่งใสในการดำเนินงาน</t>
  </si>
  <si>
    <t>2 รอบ</t>
  </si>
  <si>
    <t>ตุลา 61-ก.ย.62</t>
  </si>
  <si>
    <t xml:space="preserve">       - การกำกับติดตามรายได้และค่าใช้จ่าย ตาม Planfin</t>
  </si>
  <si>
    <t xml:space="preserve">    - จัดวางระบบการควบคุมภายในและการบริหารความเสี่ยง  พัฒนาและประเมินผลการควบคุมภายในตามเกณฑ์5มิติ</t>
  </si>
  <si>
    <t xml:space="preserve"> มค.62/มิ.ย62</t>
  </si>
  <si>
    <t>ทุกวันศุกร์</t>
  </si>
  <si>
    <t>กลุ่มงานเวชฯ / สุวรรดี</t>
  </si>
  <si>
    <t>-โครงการค้นหาและติดตามเยี่ยมหญิงตั้งครรภ์/หลังคลอดบูรณาการร่วมแผนจังหวัด</t>
  </si>
  <si>
    <t>-กิจกรรมโรงเรียนพ่อแม่</t>
  </si>
  <si>
    <t xml:space="preserve"> -เฝ้าระวังภาวะโภชนาการและพัฒนาการในชุมชน(เด็ก0-5ปี)</t>
  </si>
  <si>
    <t xml:space="preserve"> - โครงการจัดบริการเชิงรุกในชุมชนเพื่อความครอบคลุมของวัคซีน</t>
  </si>
  <si>
    <t>9หมู่บ้าน</t>
  </si>
  <si>
    <t>โครงการพัฒนาศักยภาพแกนนำ</t>
  </si>
  <si>
    <t>อสม160 คน</t>
  </si>
  <si>
    <t xml:space="preserve">   มิ.ย.62</t>
  </si>
  <si>
    <t>ครู 16 คน</t>
  </si>
  <si>
    <t>- โครงการพัฒนามาตรฐาน ANC คุณภาพ</t>
  </si>
  <si>
    <t>- โครงการสาวไทยแก้มแดง</t>
  </si>
  <si>
    <t>แจกยาเม็ดเสริมธาตุเห,ล็กในเด็กนักเรียน</t>
  </si>
  <si>
    <t>เด็กนักเรียนในเขตรับผิดชอบ</t>
  </si>
  <si>
    <t>ตค61-กย62</t>
  </si>
  <si>
    <t>กลุ่มงานเวชฯ / สุวรรดี/จุติพร</t>
  </si>
  <si>
    <t xml:space="preserve"> - โครงการจัดบริการเชิงรุกงานฝากครรภ์ในชุมชน</t>
  </si>
  <si>
    <t xml:space="preserve"> - ประชุมคณะกรรมการ MCH CUPทุก 3 เดือน   (ร่วมกับห้องคลอด)</t>
  </si>
  <si>
    <t>กรรมการ MCH Board</t>
  </si>
  <si>
    <t xml:space="preserve"> -ประชุมแกนนำแม่และเด็ก ทุก 4 เดือน</t>
  </si>
  <si>
    <t xml:space="preserve">แกนนำแม่และเด็ก / 9 คน </t>
  </si>
  <si>
    <t xml:space="preserve"> - สนับสนุนการดำเนินงานของภาคีเครือข่าย</t>
  </si>
  <si>
    <t xml:space="preserve"> - พัฒนาศูนย์เด็กเล็กแห่งชาติ</t>
  </si>
  <si>
    <t>4 แห่ง</t>
  </si>
  <si>
    <t>พ.ค62</t>
  </si>
  <si>
    <t xml:space="preserve"> - โครงการพัฒนาระบบการให้บริการอนามัยโรงเรียน</t>
  </si>
  <si>
    <t>นักเรียนชั้น ป1-6และม.1-6 / 1500 คน</t>
  </si>
  <si>
    <t>พย.61-กย.62</t>
  </si>
  <si>
    <t xml:space="preserve">  - สำรวจพฤติกรรมและภาวะสุขภาพคัดกรองโรคไม่ติดต่อ</t>
  </si>
  <si>
    <t>ม.3-ม.6 300 คน</t>
  </si>
  <si>
    <t>ตต.61-ธค.62</t>
  </si>
  <si>
    <t xml:space="preserve">  - เฝ้าระวังภาวะโภชนาการ</t>
  </si>
  <si>
    <t>ทุกชั้นปี</t>
  </si>
  <si>
    <t xml:space="preserve">  - เฝ้าระวังป้องกันโรคโลหิตจางและ</t>
  </si>
  <si>
    <t>ไอโอดีน</t>
  </si>
  <si>
    <t xml:space="preserve"> - โครงการเสริมสร้างกระบวนการเรียนรู้เพื่อลดปัจจัยเสี่ยง (เหล้า บุหรี่ เพศสัมพันธ์) ร่วมกับคุณวัชรี</t>
  </si>
  <si>
    <t>ม.1 - ม.6 300 คน</t>
  </si>
  <si>
    <t>พ. ค.62</t>
  </si>
  <si>
    <t>นักเรียน 50คน</t>
  </si>
  <si>
    <t>นักเรียน 60 คน</t>
  </si>
  <si>
    <r>
      <t xml:space="preserve"> -  โครงการแก้ไขปัญหาภาวะโภชนาการเกิน(</t>
    </r>
    <r>
      <rPr>
        <b/>
        <sz val="16"/>
        <color rgb="FF0000FF"/>
        <rFont val="TH SarabunPSK"/>
        <family val="2"/>
      </rPr>
      <t>แผนยุทธ์จังหวัด)</t>
    </r>
  </si>
  <si>
    <r>
      <t>โครงการแกนนำนักเรียน</t>
    </r>
    <r>
      <rPr>
        <b/>
        <sz val="16"/>
        <color rgb="FF0000FF"/>
        <rFont val="TH SarabunPSK"/>
        <family val="2"/>
      </rPr>
      <t>(แผนยุทธ์จังหวัด)</t>
    </r>
  </si>
  <si>
    <t xml:space="preserve"> - พัฒนาคลินิคเพื่อนใจวัยใส</t>
  </si>
  <si>
    <t>รร.โป่งน้ำร้อนวิทยาคม</t>
  </si>
  <si>
    <t>มีค.62</t>
  </si>
  <si>
    <t>- โรงเรียนส่งเสริมสุขภาพ</t>
  </si>
  <si>
    <t xml:space="preserve"> -  โครงการคัดกรองสุขภาพเชิงรุกในชุมชน  ปี 2561ตำบลทับไทร บูรณาการร่วมแผนยุทธ์จังหวัด</t>
  </si>
  <si>
    <t>ประชามากกว่า15ปีตำบลทับไทร/7436คน</t>
  </si>
  <si>
    <t>ต.ค.61-ธ.ค. 61</t>
  </si>
  <si>
    <t>กลุ่มงานเวช/จารวี/2อปท.</t>
  </si>
  <si>
    <t xml:space="preserve">  - โครงการสร้างเสริมสุขภาพและป้องกันโรคในกลุ่มสิทธิประกันสังคมและข้าราชการบูรณาการร่วมกันแผนจังหวัด</t>
  </si>
  <si>
    <t>กลุ่มสิทธิประกันสังคมและข้าราชการ/150คน</t>
  </si>
  <si>
    <t>ต.ค.-ธ.ค. 62</t>
  </si>
  <si>
    <t>งานเวชฯ /  วลัยมาศ คงหอม</t>
  </si>
  <si>
    <t xml:space="preserve"> - การเฝ้าระวังโรคจากการทำงานและการตรวจทางอาชีวอนามัย</t>
  </si>
  <si>
    <t>เมย - พค.62</t>
  </si>
  <si>
    <t xml:space="preserve"> - คลินิควางแผนครอบครัว</t>
  </si>
  <si>
    <t>สตรีอายุ 15-44 ปี/4751 คน</t>
  </si>
  <si>
    <t>พย.60- กย.62</t>
  </si>
  <si>
    <t xml:space="preserve">งานเวชฯ / </t>
  </si>
  <si>
    <t xml:space="preserve">  - โครงการคัดกรองและเฝ้าระวังภาวะสุขภาพ30-44 ปี</t>
  </si>
  <si>
    <t>พย.60- กย.63</t>
  </si>
  <si>
    <t>งานเวชฯ / วลัยมาศ คงหอม</t>
  </si>
  <si>
    <t>กย.61- ธ.ค..62</t>
  </si>
  <si>
    <t xml:space="preserve">งานเวชฯ/  สุวรรณดี </t>
  </si>
  <si>
    <t>กลุ่มเสี่ยงสูงโรคเบาหวานความดันโลหิตสูง</t>
  </si>
  <si>
    <t>เมย - กย.62</t>
  </si>
  <si>
    <t>งานเวชฯ/จารวี</t>
  </si>
  <si>
    <t>กิจกรรมวัดความดันโลหิตที่บ้านในกลุ่มเสี่ยงสูงโดยอสม</t>
  </si>
  <si>
    <t>ม.ค.-กย.62</t>
  </si>
  <si>
    <t>โครงการปรับเปลี่ยนพฤติกรรมลดเสี่ยงลดโรคบูรณาการร่วมแผนจังหวัด</t>
  </si>
  <si>
    <t>กลุ่มสิทธิประกันสังคมและข้าราชการ จำนวน50 คน</t>
  </si>
  <si>
    <t>กลุ่มงานเวชฯ / วลัยมาศ / จารวี</t>
  </si>
  <si>
    <t>หมู่บ้านปรับเปลี่ยนพฤติกรรมเน้น ม.4</t>
  </si>
  <si>
    <t>มค-มีค.62</t>
  </si>
  <si>
    <t>กลุ่มงานเวชฯ // จารวี</t>
  </si>
  <si>
    <t xml:space="preserve"> -จัดบริการตรวจสุขภาพทั่วไป/ตรวจความเสี่ยง</t>
  </si>
  <si>
    <t>เม.ย.-พ.ค.62</t>
  </si>
  <si>
    <t xml:space="preserve"> -แจ้งผลการตรวจสุขภาพรายบุคคล</t>
  </si>
  <si>
    <t xml:space="preserve"> -กรณีตรวจความผิดปกติ/ป่วย ให้การรักษาต่อเนื่องหรือส่งต่อตามความเหมาะสม</t>
  </si>
  <si>
    <t>พย.61-กย.63</t>
  </si>
  <si>
    <t>หมู่4 , หมู่ 1 (บางส่วน)</t>
  </si>
  <si>
    <t>ม.ค - พ.ค. 62</t>
  </si>
  <si>
    <t xml:space="preserve"> -ประชุมสรุปผลการตรวจสุขภาพและสิ่งแวดล้อมให้ผู้ที่เกี่ยวข้อง และแจ้งผู้บริหารสถานประกอบการและลูกจ้าง รับทราบปัจจัยภัยคุกคามสุขภาพเพื่อวางแผนดูแลสุขภาพ</t>
  </si>
  <si>
    <t xml:space="preserve"> -โครงการส่งเสริมสุขภาพผู้สูงอายุ บูรณาการร่วมแผนจังหวัด</t>
  </si>
  <si>
    <t>ต.ค.61 - ก.ย.62 (เดือนละ 1 ครั้ง)</t>
  </si>
  <si>
    <t>เทศบาลทับไทร/กลุ่มงานเวชฯ/จินตนา</t>
  </si>
  <si>
    <t>มค.-มีค62</t>
  </si>
  <si>
    <t>กพ62</t>
  </si>
  <si>
    <t xml:space="preserve">   - โครงการพัฒนาศักยภาพอาสาสมัครครัวเรือน บูรณาการร่วมแผนจังหวัด</t>
  </si>
  <si>
    <t>มีค62</t>
  </si>
  <si>
    <t xml:space="preserve"> - การพัฒนารูปแบบบริการ Long Term Care ของอปท</t>
  </si>
  <si>
    <t>1 อปท (เทศบาลทับไทร)</t>
  </si>
  <si>
    <t>มค62</t>
  </si>
  <si>
    <t>กลุ่มงานเวชฯ / จินตนา</t>
  </si>
  <si>
    <t xml:space="preserve"> - สำรวจข้อมูลและภาวะสุขภาพผู้สูงอายุ/ผู้พิการ/ผู้มีภาวะพึ่งพิง/ผู้ด้อยโอกาส</t>
  </si>
  <si>
    <t>-โครงการพัฒนาการใช้โปรแกรมเยี่ยมบ้าน</t>
  </si>
  <si>
    <t>ทีมหมอครอบครัว</t>
  </si>
  <si>
    <t xml:space="preserve"> - โครงการส่งเสริมและสนับสนุนการดำเนินงานตำบลดูแลผู้สูงอายุระยะยาว</t>
  </si>
  <si>
    <t>1 ตำบล</t>
  </si>
  <si>
    <t>เมย.62</t>
  </si>
  <si>
    <t>ผู้พิการทุกประเภทในอำเภอโป่งน้ำร้อนจำนวน 928 คน</t>
  </si>
  <si>
    <t>ตุลาคม-กันยายน 2561</t>
  </si>
  <si>
    <t xml:space="preserve">กลุ่มงานเวชฯ /รัตนาพร  </t>
  </si>
  <si>
    <t>- จัดประชุมผู้พิการทุก สองเดือน</t>
  </si>
  <si>
    <t>ตค.2561-ก.ย.2562</t>
  </si>
  <si>
    <t xml:space="preserve">- แจกถุงยังชีพผู้พิการ 25 ราย </t>
  </si>
  <si>
    <t>ผู้พิการตำบลละ 5 คร รวม 25 ครอบครัว</t>
  </si>
  <si>
    <t>มกราคมท2562-กันยายน2562</t>
  </si>
  <si>
    <t>-จัดฟื้นฟูอบรมวารีบำบัด</t>
  </si>
  <si>
    <t>ศูนย์เรียนรู้ฟื้นฟูเด็กพิการโดยครอบครัว อ.โป่งน้ำร้อน</t>
  </si>
  <si>
    <t>กรกฎาคม 2562-กันยายน 2562</t>
  </si>
  <si>
    <t>ผู้พิการ 4 ราย</t>
  </si>
  <si>
    <t>ตค.2561-กย.2562</t>
  </si>
  <si>
    <t>กลุ่มงานเวช/รัตนาพร</t>
  </si>
  <si>
    <t xml:space="preserve"> - โครงการเพิ่มทักษะการพัฒนาคุณภาพชีวิตผู้พิการอำเภอโป่งน้ำร้อนบูรณาการร่วมแผนจังหวัด</t>
  </si>
  <si>
    <t>ผู้พิการตำบลทับไทร 253 คน</t>
  </si>
  <si>
    <t xml:space="preserve"> - โครงการพัฒนาคุณภาพชีวิตระดับอำเภอ</t>
  </si>
  <si>
    <t xml:space="preserve"> - จัดประชุมคณะกรรมการพัฒนาคุณภาพชีวิตระดับอำเภอ</t>
  </si>
  <si>
    <t>ต.ค..2561 - ก.ย.62</t>
  </si>
  <si>
    <t xml:space="preserve"> - ทีมประเมินผลลัพธ์การดำเนินงาน</t>
  </si>
  <si>
    <t>ก.ย 62</t>
  </si>
  <si>
    <t>พ.ย.61-ก.ย.62</t>
  </si>
  <si>
    <t xml:space="preserve"> ต.ค.62</t>
  </si>
  <si>
    <t>ให้บริการฉีดวัคชีนในกลุ่มเสี่ยง1600 คน</t>
  </si>
  <si>
    <t>พ.ค.-ส.ค.62</t>
  </si>
  <si>
    <t xml:space="preserve"> - โครงการป้องกันโรคอุบัติใหม่-อุบัติซ้ำบูรณาการร่วมแผนจังหวัด</t>
  </si>
  <si>
    <t xml:space="preserve"> -จัดให้มีเจ้าหน้าที่สำหรับสอบสวนและควบคุมโรคติดต่อในวันหยุดราชการ</t>
  </si>
  <si>
    <t xml:space="preserve"> -โครงการป้องกันไข้เลือดออก โดยรณรงค์ป้องกันโรคไข้เลือดออกร่วมกับ อปท.และ อสม. 3 เดือน/ ครั้ง   ต.ค. - ม.ค.- เม.ย.- ก.ค. บูรณาการร่วมแผนจังหวัด</t>
  </si>
  <si>
    <t>ต.ค61-ก.ย.62</t>
  </si>
  <si>
    <t xml:space="preserve"> -โครงการประชุมเชิงปฏิบัติการพัฒนาเครือข่ายสุขภาพชายแดน(คสช.)บูรณาการร่วมแผนยุทธ์จังหวัดข้อ3.2(ร่วมแผนรพข้อ3)</t>
  </si>
  <si>
    <t xml:space="preserve"> -แกนนำคสช.หมู่บ้านละ 2 คน จำนวน 94 คน</t>
  </si>
  <si>
    <t>มี.ค62</t>
  </si>
  <si>
    <t xml:space="preserve"> -ติดตามผลการปฎิบัติงานเครือข่ายสุขภาพชายแดน(คสช.)</t>
  </si>
  <si>
    <t xml:space="preserve">  -คสช.รุ่นแรก 47 คน</t>
  </si>
  <si>
    <t xml:space="preserve"> -โครงการประชุมเชิงปฎิบัติการพัฒนาทีมSRRTและงานระบาดวิทยาบูรณาการร่วมแผนยุทธ์จังหวัดข้อ3.3(แผนรพ.ข้อ3)</t>
  </si>
  <si>
    <t xml:space="preserve"> - จนท. รพ. สสอ. รพ.สต. ครู แกนนำ/ประชาชน จำนวน 70 คน</t>
  </si>
  <si>
    <t>ก.พ 62</t>
  </si>
  <si>
    <t>ผู้ป่วยความดันโลหิตสูงที่ควบคุมได้ในเขตตำบลทับไทร</t>
  </si>
  <si>
    <t>จันทร์ที่2ของเดือน</t>
  </si>
  <si>
    <t>กลุ่มงานเวชฯ/จันทิรา</t>
  </si>
  <si>
    <t>กลุ่มงานเวชฯ/จารวี</t>
  </si>
  <si>
    <t xml:space="preserve"> - ส่งเสริมให้มีการทำวิจัยในรพ.และเครือข่าย</t>
  </si>
  <si>
    <t>โครงการเฝ้าระวังกลุ่มเสี่ยงสูงโรคเบาหวานความดันโลหิตสูงในชุมชนบูรณาการร่วมแผนจังหวัด(เชิงรุก)</t>
  </si>
  <si>
    <t xml:space="preserve">  - สนับสนุนให้ชุมชนสำรวจแหล่งเสี่ยง</t>
  </si>
  <si>
    <t xml:space="preserve"> การรับประเมินมาตรฐานระดับทองแดง</t>
  </si>
  <si>
    <t>เมย62</t>
  </si>
  <si>
    <t>ต.ค.-ธ.ค. 61</t>
  </si>
  <si>
    <t>อสม.176 คน</t>
  </si>
  <si>
    <t xml:space="preserve"> - โครงการพัฒนาศักยภาพแกนนำโรคเรื้อรัง</t>
  </si>
  <si>
    <r>
      <t xml:space="preserve"> - โครงการให้ความรู้ด้านอาหารปลอดภัยแก่ชุมชน</t>
    </r>
    <r>
      <rPr>
        <b/>
        <sz val="16"/>
        <color rgb="FF0000FF"/>
        <rFont val="TH SarabunPSK"/>
        <family val="2"/>
      </rPr>
      <t>นบูรณาการร่วมแผนจังหวัด(เชิงรุก)</t>
    </r>
  </si>
  <si>
    <t>แกนนำด้านอาหาร 50 คน อสม 50 คน</t>
  </si>
  <si>
    <t xml:space="preserve"> - การตรวจแนะนำตลาดประเภทต่างๆ และร้านชำ เพื่อป้องสารปนเปื้อนในอาหาร </t>
  </si>
  <si>
    <t>70 ร้าน</t>
  </si>
  <si>
    <t xml:space="preserve"> - โครงการพัฒนาศักยภาพผู้รับผิดชอบงานอาหาร</t>
  </si>
  <si>
    <t xml:space="preserve">  - พัฒนาคุณภาพร้านอาหาร/แผงลอย</t>
  </si>
  <si>
    <t xml:space="preserve">  - จัดกิจกรรม GREEN &amp; CLEAN ในชุมชนร่วมกับอปท</t>
  </si>
  <si>
    <t xml:space="preserve">  พ.ค.-ก.ค. 2562</t>
  </si>
  <si>
    <t xml:space="preserve">  -จัดอบรมให้ความรู้เรื่องอนามัยสิ่งแวดล้อมตามมาตราฐาน GREEN&amp;CLEAN ในชุมชน</t>
  </si>
  <si>
    <t xml:space="preserve">  - โครงการประหยัดพลังงาน
</t>
  </si>
  <si>
    <t xml:space="preserve">       - ป้ายรณรงค์ประหยัดพลังงาน</t>
  </si>
  <si>
    <t xml:space="preserve">  - โครงการอาหารปลอดภัย</t>
  </si>
  <si>
    <t xml:space="preserve">   - ปฏิบัติตามมาตฐานหลักสุขาภิบาลอาหารของกรมอนามัย</t>
  </si>
  <si>
    <t xml:space="preserve">  - โครงการปุ๋ยหมักอินทรีย์</t>
  </si>
  <si>
    <t xml:space="preserve"> -จัดประชุมเชิงปฎิบัติการร่วมกับภาคีเครือข่ายเพื่อสะท้อนปัญหาอนามัยสิ่งแวดล้อมในชุมชน และให้ภาคีเครือข่ายมีส่วนร่วมในการวางแผนแก้ไข</t>
  </si>
  <si>
    <t xml:space="preserve"> - จัดประชุมแลกเปลี่ยนการดำเนินงาน GREEN &amp; CLEAN แต่ละชุมชน ที่เข้าร่วมโครงการ</t>
  </si>
  <si>
    <t>พ.ค.62-ก.ย.62</t>
  </si>
  <si>
    <t xml:space="preserve"> -สำรวจและจัดทำฐานข้อมูลมลพิษด้านสิ่งแวดล้อมในชุมชน </t>
  </si>
  <si>
    <t xml:space="preserve"> มีนาคม 2562</t>
  </si>
  <si>
    <t xml:space="preserve">  - การแก้ไขปัญหาการใช้สารเคมีทางการเกษตร</t>
  </si>
  <si>
    <t xml:space="preserve"> - ตรวจสารเคมีตกค้างในเลือดของเกษตรกรกลุ่มเสี่ยง</t>
  </si>
  <si>
    <t>เกษตรกร 300 คน</t>
  </si>
  <si>
    <t>ตุลาคม-ธันวาคม 2562</t>
  </si>
  <si>
    <t xml:space="preserve"> - จัดการประชาสัมพันธ์ให้กลุ่มเกษตรกรทราบเพื่อกลุ่มเกษตรกรกลุ่มเป้าหมายและนัดวันเวลาและสถานที่ในการตรวจ</t>
  </si>
  <si>
    <t xml:space="preserve"> - ดำเนินการตรวจหาสารเคมีตกค้าง และปรับเปลี่ยนพฤติกรรมเกษตรกรกลุ่มเสี่ยง</t>
  </si>
  <si>
    <t xml:space="preserve"> -คืนข้อมูลให้กับผู้นำชุมชนแจ้งให้กับประชาชนกลุ่มเสี่ยง</t>
  </si>
  <si>
    <t xml:space="preserve"> - การส่งเสริมให้โรงเรียนมีการจัดบริการน้ำดื่มที่สะอาด</t>
  </si>
  <si>
    <t>6 โรงเรียน</t>
  </si>
  <si>
    <t xml:space="preserve"> - การส่งเสริมการคัดแยกและกำจัดขยะอย่างถูกวิธี</t>
  </si>
  <si>
    <t xml:space="preserve"> - โครงการจัดบริการเยี่ยมผู้สูงอายุติดบ้านติดเตียง</t>
  </si>
  <si>
    <t>พย61-กย62</t>
  </si>
  <si>
    <t>กลุ่มงานเวชฯ/จินตนา</t>
  </si>
  <si>
    <t xml:space="preserve">  - ให้บริการต่อเนื่องทั้งรับและส่งต่อ</t>
  </si>
  <si>
    <t>ประชากรในเขตรับผิดชอบ</t>
  </si>
  <si>
    <t xml:space="preserve">  - เยี่ยมบ้านโดยทีมหมอครอบครัว</t>
  </si>
  <si>
    <t xml:space="preserve">  - ประเมินผล/เสริมพลังครอบครัว</t>
  </si>
  <si>
    <t xml:space="preserve"> - โครงการจัดบริการเยี่ยมผู้ป่วยที่ได้รับการส่งต่อ</t>
  </si>
  <si>
    <t>ผู้ป่วยได้รับการดูแลต่อเนื่องในเขตตำบลทับไทร</t>
  </si>
  <si>
    <t>เยี่ยมผู้ป่วยที่ได้รับใบเยี่ยมทั้งในและนอกโรงพยาบาล</t>
  </si>
  <si>
    <t>เยี่ยมโดยทีมสหสาขาวิชาชีพ</t>
  </si>
  <si>
    <t>จันทร์ที่1และศุกร์ที่1ของเดือน</t>
  </si>
  <si>
    <t xml:space="preserve">  - วางระบบให้คำปรึกษาแก่หมอครอบครัวในรพ.สต.และผู้ดูแลผู้ป่วยที่บ้าน</t>
  </si>
  <si>
    <t>cup โป่งน้ำร้อน</t>
  </si>
  <si>
    <r>
      <t>โครงการพัฒนาระบบบริการปฐมภูมิ ตามเกณฑ์ PCC เกณฑ์ Staf</t>
    </r>
    <r>
      <rPr>
        <b/>
        <sz val="16"/>
        <color rgb="FF0000FF"/>
        <rFont val="TH SarabunPSK"/>
        <family val="2"/>
      </rPr>
      <t>f</t>
    </r>
  </si>
  <si>
    <t xml:space="preserve">  - ทบทวนทีมและวางแผนอัตรากำลังจ้างแพทย์เวชศาสตร์ครอบครัว</t>
  </si>
  <si>
    <t>พย.61 - กย.62</t>
  </si>
  <si>
    <t xml:space="preserve"> - พัฒนาระบบบริการ  จัดตั้งไลน์กลุ่มหมอครอบครัวบริการต่อเนื่องที่บ้าน</t>
  </si>
  <si>
    <t xml:space="preserve"> - พัฒนาระบบส่งต่อในชุมชนและภาคีเครือข่าย(HHC)</t>
  </si>
  <si>
    <t>กลุ่มงานเวชฯ/จินตนา/จันทิรา</t>
  </si>
  <si>
    <t>พัฒนาระบบITโดยใช้โปรแกรมCOCของเขาสุกิม</t>
  </si>
  <si>
    <t>ทีมเยี่ยมบ้าน</t>
  </si>
  <si>
    <t>ตค.61-กย62</t>
  </si>
  <si>
    <t>สนับสนุนกาพอุปกรณ์ให้กับผู้ป่วยตามความเหมาะสม</t>
  </si>
  <si>
    <t>ประสานอปท/กู้ภัยให้สนับสนุนการเดินทางของผู้ป่วยมารับบริการได้สะดวก</t>
  </si>
  <si>
    <t>อปท/กู้ภัย</t>
  </si>
  <si>
    <t xml:space="preserve">  - สนับสนุนวิชาการและแนวทางการปฏิบัติงานร่วมกันในเครือข่าย</t>
  </si>
  <si>
    <t xml:space="preserve"> - อบรมการดูแลผู้ป่วยระยะสุดท้ายในชุมชน</t>
  </si>
  <si>
    <t>ตค.61-กย62/ในจังหวัด</t>
  </si>
  <si>
    <t xml:space="preserve"> - ทีมระดับ CUPและตำบลในเรื่อง</t>
  </si>
  <si>
    <t>โครงการพัฒนาศักยภาพบุคลากรเพื่อดำเนินการหมอครอบครัวบูรณาการร่วมแผนยุทธ์จังหวัดข้อ1.3</t>
  </si>
  <si>
    <t xml:space="preserve">  - ประชุมติดตามการดำเนินงานกับภาคีเครือข่าย</t>
  </si>
  <si>
    <t>อปท/ผู้นำชุมชน/พัฒนากร/กศน/อสม/CG/อสค</t>
  </si>
  <si>
    <t xml:space="preserve">  - โครงการพัฒนาศักยภาพทีมชุมชนในการดำเนินการดูแลผู้ป่วยระยะยาว</t>
  </si>
  <si>
    <t>คณะกรรมการศูนย์ LTC</t>
  </si>
  <si>
    <t>อปทจัดร่วมกลุ่มงานเวชฯ/จินตนา</t>
  </si>
  <si>
    <t>- โครงการพัฒนาศักยภาพคลินิก ANC คุณภาพ บูรณาการร่วมกับ A1</t>
  </si>
  <si>
    <t>พ.ย 60 - ก.ย.61</t>
  </si>
  <si>
    <t xml:space="preserve"> - โครงการส่งเสริมสุขภาพจิตตามกลุ่มวัย</t>
  </si>
  <si>
    <t>พย.61-กย62</t>
  </si>
  <si>
    <t xml:space="preserve"> - ชมรมผู้สูงอายุ</t>
  </si>
  <si>
    <t>กย.61 ต.ค..62</t>
  </si>
  <si>
    <t xml:space="preserve"> - โรงเรียนพ่อแม่ในหญิงตั้งครรภ์</t>
  </si>
  <si>
    <t>กลุ่มงานเวชฯ / จารวี/สุวรรดี</t>
  </si>
  <si>
    <t xml:space="preserve"> ต.ค..- ธ.ค.61</t>
  </si>
  <si>
    <t>ผู้ป่วยในคลินิกความดันโลหิตสูงตำบลทับไทร</t>
  </si>
  <si>
    <t>ทุกเช้าวันจันทร์ที่2ของเดือน</t>
  </si>
  <si>
    <t>กลุ่มงานเวชฯ / จันทิรา</t>
  </si>
  <si>
    <t xml:space="preserve"> -พัฒนาระบบ การติดตามเยี่ยมอย่างต่อเนื่อง</t>
  </si>
  <si>
    <t>กลุ่เสี่ยงสุขภาพจิตในชุมชน</t>
  </si>
  <si>
    <t xml:space="preserve"> - พัฒนาศักยภาพอสม. ในการคัดกรองตาต้อกระจก</t>
  </si>
  <si>
    <t>พย.61- ธค.62</t>
  </si>
  <si>
    <t xml:space="preserve"> - คัดกรองผู้สูงอายุและส่งต่อเข้ารับการรักษา</t>
  </si>
  <si>
    <t>1662 คน</t>
  </si>
  <si>
    <t>ต.ค. - ธ.ค 62</t>
  </si>
  <si>
    <t xml:space="preserve"> - สนับสนุนการดำเนินงานโครงการ To Be Number  One ในโรงเรียนและชุมชน</t>
  </si>
  <si>
    <t>พย.61 -กย.62</t>
  </si>
  <si>
    <t xml:space="preserve"> -ค้นหาผู้ป่วยที่มีอาการสงสัยวัณโรคในชุมชนและประชาสัมพันธ์ให้ประชาชน เข้ารับการตรวจเมื่อมีอาการสงสัย</t>
  </si>
  <si>
    <t>ผู้สัมผัสผุ้ป่วยวัณโรค</t>
  </si>
  <si>
    <t>มค-กย62</t>
  </si>
  <si>
    <t xml:space="preserve"> -ให้บริการเยี่ยมบ้านผู้ป่วยวัณโรคในพื้นที่ </t>
  </si>
  <si>
    <t>ทุกวันอังคาร</t>
  </si>
  <si>
    <t xml:space="preserve"> -ระยะ เข้มข้ม 2 เดือนแรกสัปดาห์ละ 1ครั้ง</t>
  </si>
  <si>
    <t>-ระยะต่อต่อเนื่องเดือนละ 1 ครั้ง</t>
  </si>
  <si>
    <t xml:space="preserve"> -อบรมให้ความรู้ อสม.ในการเป็นพี่เลี้ยงกำกับการกินยารักษาวัณโรค</t>
  </si>
  <si>
    <t xml:space="preserve">   มีนาคม 2562</t>
  </si>
  <si>
    <t xml:space="preserve"> -ให้คำแนะนำผู้สัมผัสใกล้ชิดผู้เป่วยวัณโรคเข้ารับการตรวจร่างกาย</t>
  </si>
  <si>
    <t xml:space="preserve"> -อบรมเชิงปฏิบัติการซ้อมแผนรับมือโรคอุบัติใหม่-อุบัติซ้ำ</t>
  </si>
  <si>
    <t>สำรวจและคัดเลือกอสค.ตามกลุ่มเป้าหมาย</t>
  </si>
  <si>
    <t>ครอบครัวของผู้ป่วยNCD/CKD/LTC</t>
  </si>
  <si>
    <t>มค - มีค62</t>
  </si>
  <si>
    <t xml:space="preserve"> กิจกรรมพัฒนาศักยภาพของอสค.รายครอบครัวขณะเยี่ยม</t>
  </si>
  <si>
    <t>ต.ค.61-กย62</t>
  </si>
  <si>
    <t xml:space="preserve">  -ดำเนินการขึ้นทะเบียนอสค.ที่ผ่านการพัฒนาศักยภาพ</t>
  </si>
  <si>
    <t xml:space="preserve"> -ส่งเสริมให้อสค.วางแผนการดูแลสุขภาพของสมาชิกในครรอบครัวร่วมกับอสม.</t>
  </si>
  <si>
    <t>อสม/อสค</t>
  </si>
  <si>
    <t xml:space="preserve"> - ประเมินศักยภาพโดยใช้แบบสอบถามและการประเมินจากจนท.</t>
  </si>
  <si>
    <t>อสค</t>
  </si>
  <si>
    <t xml:space="preserve"> - ประเมินภาวะสุขภาพคนในครอบครัว</t>
  </si>
  <si>
    <t>ผู้ป่วยในครอบครัวของอสค</t>
  </si>
  <si>
    <t>คณะกรรมการ 30 คน</t>
  </si>
  <si>
    <t xml:space="preserve"> - พัฒนามาตรฐานระบบบริการสุขภาพ งานสุขศึกษา</t>
  </si>
  <si>
    <t xml:space="preserve"> - ประชุมคณะกรรมการกองทุน เพื่อหาแนวทางพัฒนากองทุนหลักประกัน</t>
  </si>
  <si>
    <t>สตรีอายุ 30-60 ปี</t>
  </si>
  <si>
    <t>ต.ค.61-ก.ย.63</t>
  </si>
  <si>
    <t xml:space="preserve"> - โครงการตรวจคัดกรองมะเร็งปากมดลูก</t>
  </si>
  <si>
    <t>ผู้สูงอายุ 40 คน</t>
  </si>
  <si>
    <t xml:space="preserve">  - โครงการพัฒนาศักยภาพทีมชุมชนในการดำเนินการดูแลผู้สูงอายุระยะยาว</t>
  </si>
  <si>
    <t xml:space="preserve">   - โครงการพัฒนาศักยภาพอาสาสมัครครัวเรือน</t>
  </si>
  <si>
    <t>อสค.50 คน</t>
  </si>
  <si>
    <t xml:space="preserve">  - โครงการส่งเสริมสุขภาพ ผู้สูงอายุ</t>
  </si>
  <si>
    <t xml:space="preserve"> - โครงการเสริมสร้างความรู้พฤติกรรมสุขภาพที่เหมาะสมในผู้สูงอายุ</t>
  </si>
  <si>
    <t xml:space="preserve"> -โครงการป้องกันไข้เลือดออก โดยรณรงค์ป้องกันโรคไข้เลือดออกร่วมกับ อปท.และ อสม. 3 เดือน/ ครั้ง   ต.ค. - ม.ค.- เม.ย.- ก.ค. </t>
  </si>
  <si>
    <t xml:space="preserve"> -โครงการประชุมเชิงปฏิบัติการพัฒนาเครือข่ายสุขภาพชายแดน(คสช.)</t>
  </si>
  <si>
    <t>มี.ค61</t>
  </si>
  <si>
    <t xml:space="preserve"> -โครงการประชุมเชิงปฎิบัติการพัฒนาทีมSRRTและงานระบาดวิทยา</t>
  </si>
  <si>
    <t>-จนทรพ./สสอ./.รพสต.       C1-เทศบาล</t>
  </si>
  <si>
    <t xml:space="preserve"> -ฝึกปฎิบัติการซ้อมแผนโรคติดต่อชายแดน</t>
  </si>
  <si>
    <t xml:space="preserve"> -ครู จำนวน70คน</t>
  </si>
  <si>
    <t xml:space="preserve"> -ประชุมเชิงปฏิบัติการพัฒนาศักยภาพอาสาสมัครสาธารณสุขประจำหมู่บ้านต.ทับไทรอ.โป่งน้ำร้อน จ.จันทบุรี ปีงบ2562</t>
  </si>
  <si>
    <t xml:space="preserve"> -อาสาสมัครสาธารณสุขหมู่บ้านต.ทับไทร 176 คน</t>
  </si>
  <si>
    <t xml:space="preserve"> -ผู้ดูแลหอกระจายข่าว9หมู่บ้าน</t>
  </si>
  <si>
    <t>ม.ค-ส.ค62</t>
  </si>
  <si>
    <t xml:space="preserve"> -มีการกำกับติดตามผลการดำเนินงานของผู้กระจายข่าว</t>
  </si>
  <si>
    <t xml:space="preserve"> -เข้าร่วมประชุมประจำเดือนในหมู่บ้านเพื่อคืนข้อมูลด้านสุขภาพให้กับชุมชนผลักดัน ให้ชุมชนแก้ไขปัญหาด้วยตัวเอง</t>
  </si>
  <si>
    <t xml:space="preserve"> -สำรวจและคัดเลือกอสค.ตามกลุ่มเป้าหมายพัฒนาศักยภาพอาสาสมัครครัวเรือน</t>
  </si>
  <si>
    <t>กพ.62</t>
  </si>
  <si>
    <t xml:space="preserve"> -ส่งเสริมให้อสค.ร่วมกิจกรรมในชุมชนโดยวางแผนการดำเนินงานร่วมกับอสม.</t>
  </si>
  <si>
    <t xml:space="preserve"> - รณรงค์คัดกรองตรวจคัดกรองมะเร็งปากมดลูกในชุมชน</t>
  </si>
  <si>
    <t xml:space="preserve"> - โครงการเฝ้าระวังกลุ่มเสี่ยงสูงโรคเบาหวานความดันโลหิตสูงในชุมชนบูรณาการร่วมแผนจังหวัด</t>
  </si>
  <si>
    <t xml:space="preserve"> - กิจกรรมวัดความดันโลหิตที่บ้านในกลุ่มเสี่ยงสูงโดยอสม</t>
  </si>
  <si>
    <t xml:space="preserve"> - โครงการปรับเปลี่ยนพฤติกรรมลดเสี่ยงลดโรคบูรณาการร่วมแผนจังหวัด</t>
  </si>
  <si>
    <t xml:space="preserve"> - โครงการจัดหากายอุปกรณ์เสริมแก่ผู้พิการที่ต้องการ เช่น ขาเทียม รถเข็น เป็นต้น  </t>
  </si>
  <si>
    <t xml:space="preserve"> - โครงการเสริมสร้างความรู้พฤติกรรมสุขภาพที่เหมาะสมในผู้สูงอายุ บูรณาการร่วมแผนจังหวัด</t>
  </si>
  <si>
    <t xml:space="preserve"> - จัดอบรมฟื้นฟูการนวดขั้นสูง/การเคลื่อนไหวแบบญี่ปุ่น (โดสะโฮ)</t>
  </si>
  <si>
    <t xml:space="preserve"> - สนับสนุนอาหารเหลวสำหรับผู้พิการจำนวน 4รายๆละ1ถุง/เดือน   </t>
  </si>
  <si>
    <t xml:space="preserve"> - เยี่ยมบ้านผู้พิการทุกวันศุกร์</t>
  </si>
  <si>
    <t>1 ครั้ง / ไตรมาส</t>
  </si>
  <si>
    <t>ธ.ค.61 , มี.ค. 62   , มิ.ย 62  , ก.ย. 62</t>
  </si>
  <si>
    <t xml:space="preserve"> - โครงการผู้ก่อการดี ต.ทับไทร</t>
  </si>
  <si>
    <t>ต.ทับไทร/ระดับทองแดง</t>
  </si>
  <si>
    <t>ต.ค.61 - มิย.62</t>
  </si>
  <si>
    <t xml:space="preserve">       - สำรวจแหล่งน้ำเสี่ยงอันตราย และจัดให้อุปกรณ์ช่วยชีวิตไว้</t>
  </si>
  <si>
    <t>สตรี 200 คน</t>
  </si>
  <si>
    <t>แรงงานต่างด้าว</t>
  </si>
  <si>
    <t xml:space="preserve"> - จัดทำระบบนัดออนไลน์ในส่วนของการรับบริการตรวจสุขภาพต่างด้าว เพื่อลดความแออัดและอำนวยความสะดวกของผู้รับบริการประเภทดังกล่าว</t>
  </si>
  <si>
    <t>ต.ค.61 - ส.ค.62</t>
  </si>
  <si>
    <t>รพ.ปร.</t>
  </si>
  <si>
    <t xml:space="preserve"> - พัฒนาฐานข้อมูลงานวิจัย/วิชาการ และเผยแพร่ทางเว็ปไซด์ของโรงพยาบาล</t>
  </si>
  <si>
    <t xml:space="preserve"> - จัดบริการทันตกรรม</t>
  </si>
  <si>
    <t xml:space="preserve"> 20  คน</t>
  </si>
  <si>
    <t xml:space="preserve"> - จัดบริการแพทย์แผนไทย นวด อบ ประคบ</t>
  </si>
  <si>
    <t>50  ครั้ง</t>
  </si>
  <si>
    <t xml:space="preserve"> -  จัดบริการกายภาพบำบัด</t>
  </si>
  <si>
    <t>100 ครั้ง</t>
  </si>
  <si>
    <t xml:space="preserve"> - ANC  คุณภาพ/ห้องคลอดคุณภาพ</t>
  </si>
  <si>
    <t xml:space="preserve">  - อบรมฟื้นฟูความรู้เรื่องการดูแลผู้ป่วยและผู้บาดเจ็บในภาวะฉุกเฉิน</t>
  </si>
  <si>
    <t xml:space="preserve">  - อบรมความรู้เรื่องเวชศาสตร์ฉุกเฉิน</t>
  </si>
  <si>
    <t xml:space="preserve">  - อบรมฟื้นฟูความรู้เรื่องการช่วยฟื้นคืนชีพขั้นสูง</t>
  </si>
  <si>
    <t xml:space="preserve">  - อบรมหลักสูตร Advance  CPR</t>
  </si>
  <si>
    <t xml:space="preserve">  - อบรมภาษาต่างประเทศ</t>
  </si>
  <si>
    <t xml:space="preserve"> - เพิ่มประสิทธิภาพ ทบทวนการบันทึกข้อมูลแก่บุคคลากรในหน่วยงาน </t>
  </si>
  <si>
    <t>ตามความเหมาะสม</t>
  </si>
  <si>
    <t>คอมพิวเตอร์</t>
  </si>
  <si>
    <t xml:space="preserve"> - จัดทำระบบแบ่งปันข้อมูลที่จำเป็นต่อการบริการระหว่างกันภายใน คปสอ. ภายใต้ระบบข้อมูลกลาง</t>
  </si>
  <si>
    <t xml:space="preserve"> - ชุดคำสั่งเชื่อมต่ออุปกรณ์</t>
  </si>
  <si>
    <t xml:space="preserve"> - เครื่องสแกนลายนิ้วมือURU4500</t>
  </si>
  <si>
    <t>ต.ค.-ธ.ค.61</t>
  </si>
  <si>
    <t xml:space="preserve">  - โครงการพัฒนาโรงพยาบาลเพื่อรองรับเมืองบริการสุขภาพอาเซียน (ค่าวัสดุ/ครุภัณฑ์ หนังสือ คู่มือ บอร์ดความรู้เกี่ยวกับประชาคมอาเซียน)</t>
  </si>
  <si>
    <t>งานประกันฯ</t>
  </si>
  <si>
    <t>1,000 แผ่น</t>
  </si>
  <si>
    <t xml:space="preserve">  - โครงการประชุมคณะกรรมการศูนย์ประสานงานเครือข่ายประชาคมอาเซียนด้านการสาธารณสุข อำเภอโป่งน้ำร้อน</t>
  </si>
  <si>
    <t>ต.ค.61,ม.ค.,เม.ย.ก.ค.62</t>
  </si>
  <si>
    <t>1 ครั้ง/20 คน</t>
  </si>
  <si>
    <t xml:space="preserve"> - โครงการพัฒนาเพื่อเพิ่มศักยภาพบุคลากรที่สามารถสื่อสารด้วยภาษากัมพูชาได้ </t>
  </si>
  <si>
    <t>24 คน</t>
  </si>
  <si>
    <t xml:space="preserve">  - โครงการจัดทำเอกสารเผยแพร่ประชาสัมพันธ์ด้านสุขภาพ ชนิด 2 ภาษา (ไทย - กัมพูชา) (งบประมาณบูรณาการอยู่ในข้อ 10 )</t>
  </si>
  <si>
    <t xml:space="preserve"> - โครงการพัฒนาศักยภาพบุคลากรด้านภาษาอังกฤษเพื่อการสื่อสาร และการนำเสนอ (งบประมาณบูรณาการอยู่ในข้อ  10 )</t>
  </si>
  <si>
    <t>1 ศูนย์ / 15,000 คน</t>
  </si>
  <si>
    <t xml:space="preserve"> - โครงการส่งเจ้าหน้าที่อบรมเกี่ยวกับการให้รหัส ICD10 และ ICD9 CM </t>
  </si>
  <si>
    <t xml:space="preserve"> - โครงการพัฒนาระบบจัดเก็บข้อมูลเรื่องร้องเรียน ร้องทุกข์ ผ่านโปรแกรมอิเลคทรอนิค</t>
  </si>
  <si>
    <t>ม.ค.และพ.ค.62</t>
  </si>
  <si>
    <t xml:space="preserve"> - โครงการพัฒนาบุคลากรเพื่อบริหารจัดการเกี่ยวกับเรื่องร้องเรียน ร้องทุกข์</t>
  </si>
  <si>
    <t xml:space="preserve"> - โครงการจัดซ้อมแผนป้องกันและระงับอัคคีภัย</t>
  </si>
  <si>
    <t>1 ครั้ง/180 คน</t>
  </si>
  <si>
    <t xml:space="preserve"> - โครงการประชุมคณะทำงานศูนย์บริการแบบเบ็ดเสร็จ (OSS) บ้านแหลม</t>
  </si>
  <si>
    <t>ต.ค.61,ก.พ.,มิ.ย.62</t>
  </si>
  <si>
    <t xml:space="preserve"> - โครงการประชุมเสริมสร้างความร่วมมือระหว่างภาคีเครือข่ายภาครัฐและเอกชน ทั้งในและระหว่างประเทศ ในเรื่องการบริหารจัดการด้านแรงงานต่างด้าว</t>
  </si>
  <si>
    <t>ต.ค.61,เม.ย.62</t>
  </si>
  <si>
    <t xml:space="preserve"> - โครงการติดตามแรงงานต่างด้าวกลุ่มเสี่ยงด้วยโรคต่อต่อ ที่ได้จากการตรวจสุขภาพ มารับการรักษา/ควบคุม/ป้องกันโรค</t>
  </si>
  <si>
    <t>แรงงานต่างด้าวกลุ่มเสี่ยงทุกคน</t>
  </si>
  <si>
    <t>โครงการจัดตั้ง/ดำเนินการ  OSS ตรวจคัดกรองโรค/ขึ้นทะเบียนแรงงานต่างด้าวที่ด่านชายแดนบ้านแหลม โดยกลไกประชารัฐ</t>
  </si>
  <si>
    <t xml:space="preserve"> - โครงการพัฒนาศูนย์ประสานงานนายจ้างแรงงานต่างด้าว โรงพยาบาลโป่งน้ำร้อน </t>
  </si>
  <si>
    <t>1 ศูนย์</t>
  </si>
  <si>
    <t xml:space="preserve"> - โครงการจัดทำระบบนัด Online สำหรับตรวจสุขภาพแรงงานต่างด้าวเพื่อขึ้นทะเบียน โรงพยาบาลโป่งน้ำร้อน </t>
  </si>
  <si>
    <t xml:space="preserve"> - โครงการจัดทำข้อมูลนายจ้าง แรงงานต่างด้าว , ข้อมูลการตรวจสุขภาพเพื่อขึ้นทะเบียนการทำงาน , ข้อมูลโรคหรือความเสี่ยงจากการตรวจสุขภาพ</t>
  </si>
  <si>
    <t xml:space="preserve"> - โครงการพัฒนาฐานข้อมูล จัดทำสื่อความรู้ เพื่อพัฒนาศูนย์ประสานงานเครือข่ายประชาคมอาเซียน ด้านสาธารณสุข (ศคอส.) ระดับโรงพยาบาล</t>
  </si>
  <si>
    <t xml:space="preserve"> - โครงการปรับปรุงป้ายสื่อสาร 3 ภาษา และป้ายสัญญลักษ์ ในโรงพยาบาล</t>
  </si>
  <si>
    <t>ป้ายสื่อสารทุกจุดบริการ</t>
  </si>
  <si>
    <t xml:space="preserve">  - โครงการจัดทำเอกสารเผยแพร่ประชาสัมพันธ์ด้านสุขภาพ ชนิด 2 ภาษา (ไทย - กัมพูชา) </t>
  </si>
  <si>
    <t xml:space="preserve"> - โครงการพัฒนาศักยภาพบุคลากรด้านภาษาอังกฤษเพื่อการสื่อสาร และการนำเสนอ </t>
  </si>
  <si>
    <t xml:space="preserve">   - จัดระบบการกำจัดมูลฝอยติดเชื้อ ในเครือข่ายบริการสุขภาพอำเภอโป่งน้ำร้อน</t>
  </si>
  <si>
    <t>รพ.สต. 8 แห่ง/รพช. 1 แห่ง</t>
  </si>
  <si>
    <t>ต.ค.61 - มี.ค.62</t>
  </si>
  <si>
    <t xml:space="preserve">   - ส่งบุคลากรเข้ารับการอบรมเจรจาไกล่เกลี่ย</t>
  </si>
  <si>
    <t>มี.ค. - ก.ค.62</t>
  </si>
  <si>
    <t xml:space="preserve">   - ส่งบุคลากรเข้ารับการอบรมด้านสิ่งแวดล้อม</t>
  </si>
  <si>
    <t xml:space="preserve"> - จัดระบบบริการศูนย์ประกันสุขภาพ ในการดูแลสิทธิ์ คุ้มครองสิทธิ์ ทุกสิทธิ์</t>
  </si>
  <si>
    <t>กลุ่มงานประกันฯ</t>
  </si>
  <si>
    <t xml:space="preserve">    - มีศูนย์ให้บริการผู้รับบริการ</t>
  </si>
  <si>
    <t>1 แห่ง</t>
  </si>
  <si>
    <t xml:space="preserve">    - มีศูนย์รับเรื่องร้องเรียนร้องทุกข์</t>
  </si>
  <si>
    <t xml:space="preserve">    - ประเมินส่วนขาดและพัฒนาศูนย์ฯ</t>
  </si>
  <si>
    <t>ต.ค. - ธ.ค.61</t>
  </si>
  <si>
    <t xml:space="preserve"> - โครงการจัดระบบบริหารคุณภาพข้อมูลด้านรายได้ของรพ. จาก 3 กองทุน</t>
  </si>
  <si>
    <t xml:space="preserve">    - มีทีมตรวจสอบข้อมูลเวชระเบียน</t>
  </si>
  <si>
    <t xml:space="preserve">    - มีทีมดูแลลูกหนี้ค้างชำระ</t>
  </si>
  <si>
    <t xml:space="preserve">    - Audit เวชระเบียน</t>
  </si>
  <si>
    <t xml:space="preserve">    - บริหารลูกหนี้</t>
  </si>
  <si>
    <t xml:space="preserve"> - โครงการดูแลสิ่งแวดล้อมใน รพ.ให้ได้มาตรฐาน GREEN &amp; CLEAN Hospital</t>
  </si>
  <si>
    <t xml:space="preserve"> -โครงการรณรงค์เลิกใช้โฟมในโรงพยาบาล</t>
  </si>
  <si>
    <t>รพช. 1 แห่ง</t>
  </si>
  <si>
    <t xml:space="preserve"> - Grand Round</t>
  </si>
  <si>
    <t>ต.ค.61 / มี.ค.62</t>
  </si>
  <si>
    <t xml:space="preserve"> - ENV Round </t>
  </si>
  <si>
    <t xml:space="preserve"> - ประเมินมาตรฐานระบบบริการสุขภาพ</t>
  </si>
  <si>
    <t xml:space="preserve"> - พัฒนาส่วนขาดตามเกณฑ์</t>
  </si>
  <si>
    <t xml:space="preserve">     - วัสดุคอมพิวเตอร์ (หมึกปรินท์เตอร์)</t>
  </si>
  <si>
    <t xml:space="preserve">     - วัสดุก่อสร้าง</t>
  </si>
  <si>
    <t xml:space="preserve">     - วัสดุไฟฟ้าและวิทยุ</t>
  </si>
  <si>
    <t xml:space="preserve">    - วัสดุตัดเย็บ</t>
  </si>
  <si>
    <t xml:space="preserve">     - วัสดุการเกษตร</t>
  </si>
  <si>
    <t xml:space="preserve">    - วัสดุการแพทย์</t>
  </si>
  <si>
    <t xml:space="preserve">รายได้ค่ารักษาเบิกต้นสังกัด </t>
  </si>
  <si>
    <t xml:space="preserve">    - รับการประเมินตรวจสอบภายใน</t>
  </si>
  <si>
    <t xml:space="preserve"> 1 คน/ครั้ง</t>
  </si>
  <si>
    <t>พยาบาลวิชาชีพ 5 คน</t>
  </si>
  <si>
    <t xml:space="preserve"> -อบรมผู้รับผิดชอบงานอาชีวอนามัยและความปลอดภัยในการทำงาน 3 วัน</t>
  </si>
  <si>
    <t>เด็ก WCC และผู้ปกครอง 300 คน</t>
  </si>
  <si>
    <t xml:space="preserve"> - กิจกรรมให้บริการ SMART technic ในศพด./รร.อนุบาล (อายุ3-5 ปี)</t>
  </si>
  <si>
    <t>ทุกไตรมาส</t>
  </si>
  <si>
    <t xml:space="preserve"> - โครงการเฝ้าระวังภาวะโภชนาการและพัฒนาการเด็ก0-5ปีในชุมชน</t>
  </si>
  <si>
    <t xml:space="preserve"> - โครงการเฝ้าระวังและติดตามความครอบคลุมของวัคซีน</t>
  </si>
  <si>
    <t xml:space="preserve"> ป.1 400  คน/ป.6 400 คน </t>
  </si>
  <si>
    <t xml:space="preserve"> - โครงการสุขภาพที่เหมาะสม (HB,HL) ด้วยหลัก3 อ2ส</t>
  </si>
  <si>
    <t xml:space="preserve"> - ประเมินความเสี่ยงด้านสุขภาพ (3 อ.2 ส.)</t>
  </si>
  <si>
    <t>กลุ่มเสี่ยงสูงDM/HT 160 คน</t>
  </si>
  <si>
    <t xml:space="preserve"> - โครงการพัฒนาศักยภาพภาคีเครือข่ายหมู่บ้านปรับเปลี่ยนพฤติกรรม</t>
  </si>
  <si>
    <t xml:space="preserve"> - โครงการพัฒนาศักยภาพทีมชุมชนในการดำเนินการดูแลผู้สูงอายุระยะยาว บูรณาการร่วมแผนจังหวัด</t>
  </si>
  <si>
    <t xml:space="preserve"> - โครงการควบคุม/ป้องกันโรคที่เป็นปัญหา </t>
  </si>
  <si>
    <t xml:space="preserve"> -โครงการป้องกันไข้เลือดออก โดยรณรงค์ป้องกันโรคไข้เลือดออกร่วมกับ อปท.และ อสม. 3 เดือน/ ครั้ง   ต.ค. - ม.ค.- เม.ย.- ก.ค. บูรณาการร่วมแผนยุทธ์จังหวัดข้อ3.1</t>
  </si>
  <si>
    <t xml:space="preserve">     มาลาเรีย</t>
  </si>
  <si>
    <t xml:space="preserve">      -พัฒนาทีมค้นหาผู้ป่วยในชุมชน </t>
  </si>
  <si>
    <t xml:space="preserve">    วัณโรค</t>
  </si>
  <si>
    <t xml:space="preserve">     - พัฒนาทีมค้นหาผู้ป่วยเชิงรุกในชุมชน</t>
  </si>
  <si>
    <t xml:space="preserve">     - เสริมศักยภาพอสม.เป็นพี่เลี้ยงในการดูแลให้ผู้ป่วยกินยาที่บ้าน</t>
  </si>
  <si>
    <t xml:space="preserve">     - ควบคุมการแพร่เชื้อของผู้ป่วยที่บ้าน</t>
  </si>
  <si>
    <t xml:space="preserve">     โรคพิษสุนัขบ้า</t>
  </si>
  <si>
    <t xml:space="preserve">  - โครงการการสำรวจและติดตามคุณน้ำประปาชุมชนบูรราการร่วมแผนจังหวัด</t>
  </si>
  <si>
    <t xml:space="preserve"> - โครงการพัฒนาระบบข้อมูลเฝ้าระวังโรค</t>
  </si>
  <si>
    <t xml:space="preserve"> - โครงการฉีดวัคซินป้องกันโรคไข้หวัดใหญ่</t>
  </si>
  <si>
    <t xml:space="preserve">     -ให้ความรู้แก่ประชาชนในพื้นที่</t>
  </si>
  <si>
    <t xml:space="preserve">     -โครงการร้านอาหาร/ร้านแผงลอยมาตรฐาน</t>
  </si>
  <si>
    <t xml:space="preserve">     - สร้างช่องทางการติดต่อประสานกับปศุสัตว์ ในการป้องกันโรคในสัตว์</t>
  </si>
  <si>
    <t xml:space="preserve">      - พัฒนาเครือข่ายเฝ้าระวังโรคชุมชน เพื่อให้ผู้ถูกสัตว์กัดได้รับวัคซินทุกราย</t>
  </si>
  <si>
    <t xml:space="preserve">      - รณรงค์สำรวจเชิงรุกค้นหาผู้สัมผัสโรคที่ไม่ได้รับวัคซิน</t>
  </si>
  <si>
    <t xml:space="preserve">     โรคอุจจาระร่วง</t>
  </si>
  <si>
    <t xml:space="preserve"> - โครงการพัฒนาศักยภาพเจ้าหน้าที่ในการควบคุมโรค</t>
  </si>
  <si>
    <t xml:space="preserve">     - ทำแผนที่จุดเกิดเหตุจราจร แสดงสถิติความถี่การเกิดเหตุ 3 เส้นทางคือ ถนนสายจันทบุรี-สระแก้ว,ถนนสายทับไทร-ตามูล, ถนนในหมู่บ้าน</t>
  </si>
  <si>
    <t>อำเภอโป่งน้ำร้อน</t>
  </si>
  <si>
    <t xml:space="preserve"> - จัดบริการคลินิกโรคความดันโลหิตสูงที่ควบคุมได้ในเขตตำบลทับไทร</t>
  </si>
  <si>
    <t>กลุ่มเสี่ยงสูงโรคDM/HT</t>
  </si>
  <si>
    <t xml:space="preserve"> - โครงการปรับเปลี่ยนพฤติกรรมกลุ่มเสี่ยงโรคเบาหวานในผู้ป่วยโรคความดันโลหิตสูง</t>
  </si>
  <si>
    <t xml:space="preserve"> - อบรมพัฒนาศักยภาพทีมงานในการเฝ้าระวังกลุ่มเสี่ยงสูงโรคเบาหวานความดันในชุมชน</t>
  </si>
  <si>
    <t xml:space="preserve">    -ตรวจแนะนำให้ความรู้แจกเอกสารแผ่นพับเครื่องสำอางค์อันตราย</t>
  </si>
  <si>
    <t xml:space="preserve">    - เฝ้าระวัง สุ่มตรวจเก็บตัวอย่างเครื่องสำอางกลุ่มเสี่ยง</t>
  </si>
  <si>
    <t xml:space="preserve">    -ตรวจติดตามเฝ้าระวังการจำหน่ายเครื่องสำอางค์ที่ผิดกฎหมาย</t>
  </si>
  <si>
    <t xml:space="preserve">    -ตรวจติดตามสถานพยาบาล</t>
  </si>
  <si>
    <t xml:space="preserve">    -เฝ้าระวังการโฆษณาที่ผิดกฎหมายในสิอวิทยุชุมชน</t>
  </si>
  <si>
    <t xml:space="preserve">   -ตรวจประเมินและเก็บตัวอย่างสถานที่ผลิตอาหารที่เข้าข่าย GMP และ Primary GMP</t>
  </si>
  <si>
    <t xml:space="preserve"> - โครงการพัฒนามาตรฐาน GREEN&amp;CLEAN ระดับดีมาก</t>
  </si>
  <si>
    <t xml:space="preserve">วัตถุประสงค์/ผลสัมฤทธิ์รวมของโครงการ  </t>
  </si>
  <si>
    <t>เกณฑ์ชี้วัดความสำเร็จของโครงการ</t>
  </si>
  <si>
    <t xml:space="preserve"> - โครงการยาเหลือใช้คืนรพ.</t>
  </si>
  <si>
    <r>
      <rPr>
        <sz val="16"/>
        <color theme="1"/>
        <rFont val="TH SarabunPSK"/>
        <family val="2"/>
      </rPr>
      <t xml:space="preserve">     </t>
    </r>
    <r>
      <rPr>
        <u/>
        <sz val="16"/>
        <color theme="1"/>
        <rFont val="TH SarabunPSK"/>
        <family val="2"/>
      </rPr>
      <t>โรคหลอดเลือดสมอง</t>
    </r>
  </si>
  <si>
    <r>
      <rPr>
        <sz val="16"/>
        <color rgb="FF0000CC"/>
        <rFont val="TH SarabunPSK"/>
        <family val="2"/>
      </rPr>
      <t xml:space="preserve">      </t>
    </r>
    <r>
      <rPr>
        <u/>
        <sz val="16"/>
        <color rgb="FF0000CC"/>
        <rFont val="TH SarabunPSK"/>
        <family val="2"/>
      </rPr>
      <t>โรคเบาหวาน/ความดันโลหิตสูง</t>
    </r>
  </si>
  <si>
    <t>ผู้ป่วยโรคเรื้องรังทุกคน</t>
  </si>
  <si>
    <t xml:space="preserve"> - โครงการจัดบริการคัดกรองความเสี่ยงแก่ทารกแรกเกิด</t>
  </si>
  <si>
    <t>ประชาชนกลุ่มเป้าหมาย 761 ราย</t>
  </si>
  <si>
    <t xml:space="preserve">  ต.ค..61 - ก.ย.62</t>
  </si>
  <si>
    <t xml:space="preserve"> - โครงการจัดบริการแพทย์แผนไทย</t>
  </si>
  <si>
    <t>1 ครั้ง/เดือน</t>
  </si>
  <si>
    <t xml:space="preserve"> - จัดบริการในคลินิกจิตเวชและคลินิกให้คำปรึกษาและการตรวจรักษาผู้ป่วยจิตเวช</t>
  </si>
  <si>
    <t xml:space="preserve"> - ประเมินคัดกรองผู้ป่วยซึมเศร้าและจิตเภทรายใหม่</t>
  </si>
  <si>
    <t xml:space="preserve"> - พัฒนาระบบฐานข้อมูลการเฝ้าระวังโรคจิตโรคซึมเศร้าและการทำร้ายตนเอง </t>
  </si>
  <si>
    <t xml:space="preserve"> - จัดบริการผู้ป่วยสุขภาพจิตคลินิกจิตเวชแบบ One Stop Service ทุกวันศุกร์ ที่ 2 ของเดือน</t>
  </si>
  <si>
    <t xml:space="preserve"> - ตรวจวินิจฉัยโรคทางจิตเวชเบื้องต้นและส่งต่อรายที่มีปัญหาซับซ้อน</t>
  </si>
  <si>
    <t xml:space="preserve"> - จัดทำสมุดประจำตัวผู้ป่วยสุขภาพจิตและจิตเวชรายใหม่และทดแทนสมุดที่ชำรุด</t>
  </si>
  <si>
    <t xml:space="preserve"> - จัดกิจกรรมรณรงค์/ป้ายไวนิลในสัปดาห์ส่งเสริมสุขภาพจิตประจำปี</t>
  </si>
  <si>
    <t xml:space="preserve"> - คัดกรองสุขภาพจิตในวัยทำงาน</t>
  </si>
  <si>
    <t xml:space="preserve"> - คัดกรองสุขภาพจิตในคลินิกโรคความดันโลหิตสูง</t>
  </si>
  <si>
    <t xml:space="preserve"> - พัฒนาคุณภาพมาตรฐานของระบบบริการสุขภาพจิตฉุกเฉิน (Acute care)</t>
  </si>
  <si>
    <t xml:space="preserve"> - จัดระบบการดูแลผู้ป่วยจิตเวชที่มีพฤติกรรมรุนแรงและจิตเวชฉุกเฉินในระบบการดูแลและส่งต่อ</t>
  </si>
  <si>
    <t xml:space="preserve"> - พัฒนาระบบ(CQI)/จัดทำ/ทบทวนระบบการดูแลและส่งต่อผู้มีภาวะวิกฤติสุขภาพจิต</t>
  </si>
  <si>
    <t xml:space="preserve"> - ทบทวนและจัดประชุม conference case การฆ่าตัวตายระดับจังหวัด</t>
  </si>
  <si>
    <t xml:space="preserve"> - การจัดบริการดูแลช่วยเหลือทางสังคมจิตใจในรายมีปัญหาจิตใจและจิตสังคม</t>
  </si>
  <si>
    <t xml:space="preserve"> - อบรมให้ความรู้สุขภาพจิตแก่เครือข่ายการดูแลสุขภาพแก่บุคลากร อสม.และ care giver ในการคัดกรองสุขภาพจิตเบื้องต้น 2Q,9Q,8Q และเฝ้าระวังการฆ่าตัวตาย</t>
  </si>
  <si>
    <t xml:space="preserve"> - อบรมฟื้นฟูจนท.และอสม.คัดกรองซึมเศร้าในประชากรอายุ 15 ปีขึ้นไปและกลุ่มเสี่ยงโรคซึมเศร้า</t>
  </si>
  <si>
    <t xml:space="preserve"> - เพิ่มความรู้ทีมช่วยเหลือเยียวยาจิตใจผู้ประสบภาวะวิกฤตและจิตเวชฉุกเฉิน</t>
  </si>
  <si>
    <t xml:space="preserve"> -จัดกิจกรรมแลกเปลี่ยนเรียนรู้และทบทวนเคส กลุ่มเสี่ยงในชุมชน (บูรณาการร่วมกับคุณอรัญญา)</t>
  </si>
  <si>
    <t xml:space="preserve"> - จัดประชุมเครือข่ายการทำงานและพัฒนาองค์ความรู้แก่ภาคีเครือข่าย</t>
  </si>
  <si>
    <t xml:space="preserve"> - จัดการแลกเปลี่ยนเรียนรู้การดูแลด้านสุขภาพจิต</t>
  </si>
  <si>
    <t xml:space="preserve"> - ประสาน คปสอ.นิเทศติดตามและจัดทำแผนการแก้ไขปัญหาการฆ่าตัวตายในชุมชน</t>
  </si>
  <si>
    <t>สาขาอายุรกรรม</t>
  </si>
  <si>
    <t xml:space="preserve"> - โครงการคัดกรองภาวะเสี่ยงต่อการเป็นโรคมะเร็งในระยะแรก</t>
  </si>
  <si>
    <t xml:space="preserve"> - โครงการบำบัดผู้ป่วย</t>
  </si>
  <si>
    <t xml:space="preserve">       บำบัดฟื้นฟูผู้ติดยาและสารเสพติด ในระบบบังคับบำบัด </t>
  </si>
  <si>
    <t xml:space="preserve">       บำบัดฟื้นฟูผู้ติดยาและสารเสพติด ในระบบสมัครใจ</t>
  </si>
  <si>
    <t xml:space="preserve">       บำบัดผู้ติดบุหรี่ </t>
  </si>
  <si>
    <t xml:space="preserve">       รักษาผู้ติดสุรา</t>
  </si>
  <si>
    <t xml:space="preserve">       จัดทำคู่มือบำบัด  Matrix  program </t>
  </si>
  <si>
    <t xml:space="preserve"> - ร่วมประชุมนำเสนอ ผลการดำเนินงาน ยาเสพติด ในที่ประชุมหัวหน้าส่วนราชการ  เดือนละ 1 ครั้ง </t>
  </si>
  <si>
    <t xml:space="preserve"> - จัดประชุมทีมงานยาเสพติด ของ โรงพยาบาลทุก6 เดือน</t>
  </si>
  <si>
    <t xml:space="preserve"> - จัดประชุมทีมงานยาเสพติด   คป.สอ.โป่งน้ำร้อน</t>
  </si>
  <si>
    <t xml:space="preserve"> - ดำเนินงาน ตามมาตรฐาน HA ยาเสพติด (รับการประเมินซ้ำ  re ac)</t>
  </si>
  <si>
    <t xml:space="preserve"> - จัดทำข้อมูลผู้บำบัด ลงในโปรแกรม บสต.ให้ครบถ้วน ถูกต้อง ทันเวลา</t>
  </si>
  <si>
    <t xml:space="preserve"> - โครงการจัดระบบบริการดูแลระยะกลาง (Intermediate Care)</t>
  </si>
  <si>
    <t xml:space="preserve">        -  อบรมฟื้นฟูความรู้การ CPR  แก่บุคลากรทางการพยาบาล</t>
  </si>
  <si>
    <t>ปีละ 1 ครั้ง</t>
  </si>
  <si>
    <t xml:space="preserve">      - จัดทำเกณฑ์การ admit/Refer ผู้ป่วยฉุกเฉิน</t>
  </si>
  <si>
    <t xml:space="preserve">      -  จัดทำแนวทางการขอคำปรึกษาแพทย์</t>
  </si>
  <si>
    <t xml:space="preserve">      - จัดทำแนวทางการใส่ท่อช่วยหายใจ</t>
  </si>
  <si>
    <t>1เรื่อง</t>
  </si>
  <si>
    <t xml:space="preserve"> - โครงการประชุมชี้แจงแนวทางการวัดดัชนีความสุขและการนำข้อมูลไปใช้ประจำปีงบประมาณ 61</t>
  </si>
  <si>
    <t xml:space="preserve"> - โครงการประเมิน Happinomiter ของกระทรวง ประจำปี 62</t>
  </si>
  <si>
    <t xml:space="preserve"> -โครงการประเมินผลตามแผนพัฒนาความสุข</t>
  </si>
  <si>
    <t xml:space="preserve"> - โครงการประเมินคุณธรรมและความโปร่งใสในการดำเนินงาน</t>
  </si>
  <si>
    <t xml:space="preserve">    - วิเคราะห์ ผลการดำเนินการการป้องกันและการปราบปรามการทุจริต</t>
  </si>
  <si>
    <t xml:space="preserve"> - โครงการทันตกรรมผู้สูงอายุ(แลปฟันปลอม )</t>
  </si>
  <si>
    <t xml:space="preserve"> - โครงการพัฒนางานบริการกลุ่มงานโภชนศาสตร์</t>
  </si>
  <si>
    <t>ผู้ป่วย 4,200 ราย</t>
  </si>
  <si>
    <t xml:space="preserve"> - โครงการพัฒนาระบบงานเภสัชฯ</t>
  </si>
  <si>
    <t xml:space="preserve"> - โครงการพัฒนางานให้บริการงานผู้ป่วยนอก</t>
  </si>
  <si>
    <t xml:space="preserve"> - โครงการพัฒนางานให้บริการงานผู้ป่วยฉุกเฉิน</t>
  </si>
  <si>
    <t>ผู้ป่วย 30,000 ครั้ง</t>
  </si>
  <si>
    <t xml:space="preserve"> - โครงการพัฒนาระบบการพยาบาลผู้ป่วยผ่าตัดและวิสัญญีพยาบาล</t>
  </si>
  <si>
    <t>งานห้องคลอด</t>
  </si>
  <si>
    <t>งานผ่าตัด</t>
  </si>
  <si>
    <t xml:space="preserve"> - โครงการพัฒนาระบบงานป้องกันและควบคุมการติดเชื้อในโรงพยาบาล</t>
  </si>
  <si>
    <t xml:space="preserve"> - โครงการพัฒนาระบบบริการผู้ป่วยในหญิงให้ได้มาตรฐานและมีประสิทธิภาพ</t>
  </si>
  <si>
    <t xml:space="preserve"> - โครงการพัฒนาระบบบริการผู้ป่วยในชายให้ได้มาตรฐานและมีประสิทธิภาพ</t>
  </si>
  <si>
    <t>ทุกหน่วยงานในรพ</t>
  </si>
  <si>
    <t>ผู้ป่วย 2,100 ราย</t>
  </si>
  <si>
    <t xml:space="preserve"> - โครงการพัฒนาระบบให้บริการคลินิกพิเศษ</t>
  </si>
  <si>
    <t>ผู้รับบริการโรคเรื้อรัง</t>
  </si>
  <si>
    <t>ทุกหน่วยงานใน รพ.</t>
  </si>
  <si>
    <t xml:space="preserve"> - โครงการพัฒนาระบบการให้บริการและพัฒนาสถานบริการของหน่วยจ่ายกลาง/ซักฟอกให้มีความพร้อมและหมาะสมในการให้บริการ</t>
  </si>
  <si>
    <t xml:space="preserve"> - โครงการจัดหาอุปกรณ์สนับสนุนระบบข้อมูลฯตามส่วนขาดและซ่อมบำรุง</t>
  </si>
  <si>
    <t xml:space="preserve"> - โครงการจัดหาอุปกรณ์สนับสนุนระบบข้อมูลฯตามส่วนขาดและซ่อมบำรุง ตามแผนเฉพาะคอมพิวเตอร์</t>
  </si>
  <si>
    <t xml:space="preserve"> - พัฒนาศักยภาพเพื่อเพิ่มความรู้ความสามารถแก่บุคลากรคอมพิวเตอร์</t>
  </si>
  <si>
    <t>ม.ค. - พ.ค.62</t>
  </si>
  <si>
    <t>2 เครื่อง</t>
  </si>
  <si>
    <t xml:space="preserve">   - โครงการกำกับติดตาม และวิเคราะห์  painfin ทุกเดือน</t>
  </si>
  <si>
    <t xml:space="preserve">   - โครงการตรวจสอบข้อมูลลูกหนี้และข้อมูลการจ่ายชดเชย ทุกสิทธิ/กองทุน รวมทั้งวิเคราะห์ข้อมูลนำเสนอคณะกรรมการบริหารรายเดือน</t>
  </si>
  <si>
    <t xml:space="preserve">   - โครงการส่งบุคลากรเข้าอบรมด้านการเงินการคลังและบัญชี</t>
  </si>
  <si>
    <t xml:space="preserve">  - ค่าจ้างเหมาบริการต่างๆ</t>
  </si>
  <si>
    <t xml:space="preserve">       - เงินสมทบซื้อครุภัณฑ์งบค่าบริการทางการแพทย์ที่เบิกจ่ายลักษณะงบลงทุน ปี 62</t>
  </si>
  <si>
    <t xml:space="preserve">       - รายการครุภัณฑ์อื่นๆ</t>
  </si>
  <si>
    <t xml:space="preserve"> 1.โครงการสนับสนุนค่าใช้จ่ายด้านบุคลากร</t>
  </si>
  <si>
    <t xml:space="preserve"> 2.โครงการสนับสนุนหน่วยงานเพื่อให้สามารถปฏิบัติงานได้ตามภารกิจ</t>
  </si>
  <si>
    <t xml:space="preserve"> 3.โครงการจัดหาครุภัณฑ์เพื่อสนับสนุนการปฏิบัติภารกิจของโรงพยาบาล</t>
  </si>
  <si>
    <t xml:space="preserve">  4.โครงการพัฒนาโครงสร้างเพื่อสนับสนุนการปฏิบัติภารกิจของโรงพยาบาล(งานก่อสร้าง)</t>
  </si>
  <si>
    <t xml:space="preserve"> 5.เงินตามจ่าย รพศ. เพื่อสนับสนุนด้านการตรวจรักษา วินิจฉัย</t>
  </si>
  <si>
    <r>
      <t xml:space="preserve"> -  โครงการคัดกรองความเสี่ยง โรคความดันโลหิตสูงโรคเบาหวาน ในประชาชนอายุ 15 ปีขึ้นไปประจำปี งบประมาณ 2562</t>
    </r>
    <r>
      <rPr>
        <b/>
        <sz val="16"/>
        <color rgb="FF0000FF"/>
        <rFont val="TH SarabunPSK"/>
        <family val="2"/>
      </rPr>
      <t xml:space="preserve"> </t>
    </r>
    <r>
      <rPr>
        <sz val="16"/>
        <color rgb="FF0000FF"/>
        <rFont val="TH SarabunPSK"/>
        <family val="2"/>
      </rPr>
      <t>บูรณาการร่วมกับแผนจังหวัดเชิงรุก</t>
    </r>
  </si>
  <si>
    <t xml:space="preserve"> - โครงการแลกเปลี่ยนข้อมูลด้านควบคุมโรคและภัยสุขภาะในชุมชน</t>
  </si>
  <si>
    <t xml:space="preserve"> - โครงการพัฒนาระบบการสื่อสารโดยอบรมการให้ความรู้/พัฒนาศักยภาพผู้ที่หอกระจายข่าว</t>
  </si>
  <si>
    <t xml:space="preserve"> - โครงการพัฒนาระบบการให้บริการงานผู้ป่วยนอกตามมาตรฐานงาน OPD คุณภาพ โดยการ Lean ระบบบริการดังนี้</t>
  </si>
  <si>
    <t xml:space="preserve"> 36,218 ครั้ง</t>
  </si>
  <si>
    <t xml:space="preserve">   - โครงการพัฒนากระบวนการปฏิบัติงานตามมาตรฐาน HA ใหม่</t>
  </si>
  <si>
    <t xml:space="preserve">   - โครงการอบรมความรู้เรื่องมาตรฐาน HA ใหม่กับ สรพ.</t>
  </si>
  <si>
    <t xml:space="preserve">   - โครงการประชุมวิชาการคุณภาพประจำปี  HA  Forum</t>
  </si>
  <si>
    <t xml:space="preserve">   - โครงการอบรมระบบบริหารความเสี่ยง</t>
  </si>
  <si>
    <t xml:space="preserve">   - โครงการพัฒนาบุคลากรให้มีความผูกพันกับองค์กร (mini OD)</t>
  </si>
  <si>
    <t xml:space="preserve">   - โครงการอบรมคุณภาพและความปลอดภัยทางคลินิก</t>
  </si>
  <si>
    <t xml:space="preserve">   - อบรมระบบพัฒนาคุณภาพ Lean Thinking</t>
  </si>
  <si>
    <t xml:space="preserve">   - การอบรมวิชาการในโรงพยาบาลแก่พยาบาลใน รพช. และ รพ.สต.</t>
  </si>
  <si>
    <t xml:space="preserve"> -โครงการโรงเรียนพ่อแม่ในกลุ่มหญิงตั้งครรภ์</t>
  </si>
  <si>
    <t>305 ราย</t>
  </si>
  <si>
    <t xml:space="preserve"> 1ตค.-30 กย.61</t>
  </si>
  <si>
    <t xml:space="preserve"> -โครงการพัฒนาอนามัยแม่และเด็ก</t>
  </si>
  <si>
    <t>770 ราย</t>
  </si>
  <si>
    <t xml:space="preserve"> -โครงการส่งเสริมพัฒนาการพัฒนาการสมวัย</t>
  </si>
  <si>
    <t>1064 ราย</t>
  </si>
  <si>
    <t xml:space="preserve"> -ประเมินพัฒนาการเด็ก 0- 5 ปี</t>
  </si>
  <si>
    <t xml:space="preserve">2049 ราย </t>
  </si>
  <si>
    <t xml:space="preserve"> -ประเมินภาวะโภชนาการเด็ก 0 - 5 ปี</t>
  </si>
  <si>
    <t>2049 ราย</t>
  </si>
  <si>
    <t xml:space="preserve"> -ให้บริการฝากครรภ์ครบตามเกณฑ์</t>
  </si>
  <si>
    <t>294 ราย</t>
  </si>
  <si>
    <t xml:space="preserve"> -โครงการเฝ้าระวังทันตในศูนย์เด็กเล็ก</t>
  </si>
  <si>
    <t>729 ราย</t>
  </si>
  <si>
    <t xml:space="preserve"> -ติดตามเยี่ยมหญิงตั้งครรภ์</t>
  </si>
  <si>
    <t>211 ราย</t>
  </si>
  <si>
    <t xml:space="preserve"> -ติดตามเยี่ยมแม่/เด็กหลังคลอดครบตามเกณฑ์</t>
  </si>
  <si>
    <t>609 ราย</t>
  </si>
  <si>
    <t xml:space="preserve"> -ติดตามเยี่ยมเด็ก 0 - 5 ปีที่สงสัยพัฒนาการล่าช้า</t>
  </si>
  <si>
    <t>77 ราย</t>
  </si>
  <si>
    <t xml:space="preserve">  -โครงการส่งเสริมสุขภาพช่องปากในหญิงตั้งครรภ์</t>
  </si>
  <si>
    <t xml:space="preserve"> - หญิงตั้งครรภ์ จำนวน  40 คน</t>
  </si>
  <si>
    <t>ต.ค 61 - กย. 62</t>
  </si>
  <si>
    <t xml:space="preserve"> -ตั้งกลุ่มไลน์ในกลุ่มหญิงตั้งครรภ์/หลังคลอด</t>
  </si>
  <si>
    <t>8 แห่ง</t>
  </si>
  <si>
    <t xml:space="preserve"> -ประชุม MCH  Brod ทุก 3 เดือน</t>
  </si>
  <si>
    <t>4ครั้ง/ปี</t>
  </si>
  <si>
    <t xml:space="preserve"> -อบรมเทคนิคการตรวจพัฒนาการเด็ก</t>
  </si>
  <si>
    <t xml:space="preserve"> -อบรมแกนนำงานแม่/เด็ก และเด็กปฐมวัย</t>
  </si>
  <si>
    <t>38 คน</t>
  </si>
  <si>
    <t xml:space="preserve"> - โครงการพัฒนาศักยภาพผู้ดูแลเด็กปฐมวัยและการดำเนินงานศูนย์พัฒนาเด็กเล็กคุณภาพ</t>
  </si>
  <si>
    <t xml:space="preserve">จนท.สธ. , ครูผู้ดูแลเด็ก, อปท จำนวน 30 คน </t>
  </si>
  <si>
    <t xml:space="preserve"> -โครงการเฝ้าระวังทันตในโรงเรียน</t>
  </si>
  <si>
    <t>27728คน</t>
  </si>
  <si>
    <t xml:space="preserve"> -โครงการเฝ้าระวังทันตสุขภาพใน ศพด.</t>
  </si>
  <si>
    <t>5328คน</t>
  </si>
  <si>
    <t xml:space="preserve"> -โครงการพัฒนาเตรียมความพร้อมด้านทักษะชีวิตเพื่อการก้าวสู่วัยรุ่น</t>
  </si>
  <si>
    <t>5918คน</t>
  </si>
  <si>
    <t xml:space="preserve"> -โครงการเด็กน้อยสุขภาพดีรับวัคซีนครบตามเกณฑ์ห่างไกลจากโรคอ้วน</t>
  </si>
  <si>
    <t>104 คน</t>
  </si>
  <si>
    <t xml:space="preserve"> -ติดตามเยี่ยมและกระตุ้นพัฒนาการเด็กที่มีสติปัญญาต่ำกว่า 100</t>
  </si>
  <si>
    <t xml:space="preserve"> -เคลือบหลุมร่องฟันในเด็กนักเรียน - ป.1/ป.6</t>
  </si>
  <si>
    <t>10298คน</t>
  </si>
  <si>
    <t xml:space="preserve"> -อบรมผู้นำนักเรียน</t>
  </si>
  <si>
    <t xml:space="preserve"> -เพิ่มช่องทางการให้คำปรึกษาที่เข้าถึงได้ง่าย ผ่านทาง Facebook/Line</t>
  </si>
  <si>
    <t xml:space="preserve"> -อบรมแกนนำเพื่อนใจวัยรุ่น</t>
  </si>
  <si>
    <t>6258คน</t>
  </si>
  <si>
    <t>มกราคม-มีนาคม 2560</t>
  </si>
  <si>
    <t xml:space="preserve"> -พัฒนาศักภาพเจ้าหน้าที่เรื่องทักษะการให้คำปรึกษา</t>
  </si>
  <si>
    <t>138คน</t>
  </si>
  <si>
    <t xml:space="preserve"> -พัฒนาโรงเรียนส่งเสริมสุขภาพ ให้ผ่านมาตรฐานโรงเรียนระดับทอง</t>
  </si>
  <si>
    <t>9โรง</t>
  </si>
  <si>
    <t xml:space="preserve"> -พัฒนาโรงเรียนส่งเสริมสุขภาพ ให้ผ่านมาตรฐานโรงเรียนระดับเพ็ชร</t>
  </si>
  <si>
    <t>4โรง</t>
  </si>
  <si>
    <t xml:space="preserve"> - โรงเรียนส่งเสริมสุขภาพได้รับการเยี่ยมและประเมินคุณภาพตามเกณฑ์โรงเรียนส่งเสริมสุขภาพ</t>
  </si>
  <si>
    <t>14โรง</t>
  </si>
  <si>
    <t xml:space="preserve"> -เสริมสร้างการมีส่วนร่วมของภาคีเครือข่าย</t>
  </si>
  <si>
    <t xml:space="preserve"> - โครงการคัดกรองสุขภาพกลุ่มวัยทำงาน</t>
  </si>
  <si>
    <t>ประชากรกลุ่มเป้าหมาย</t>
  </si>
  <si>
    <t>รพ./รพ.สต.8แห่ง</t>
  </si>
  <si>
    <t xml:space="preserve"> - โครงการปรับเปลี่ยนพฤติกรรม</t>
  </si>
  <si>
    <t>642คน</t>
  </si>
  <si>
    <t>ต.ค.61 -ธ.ค.61</t>
  </si>
  <si>
    <t>มกราคม-มีนาคม62</t>
  </si>
  <si>
    <t xml:space="preserve"> -จัดองค์กรต้นแบบไร้พุง</t>
  </si>
  <si>
    <t>8 รพ.สต.</t>
  </si>
  <si>
    <t xml:space="preserve"> -รพ.สต.จัดบริการส่งเสริมสุขภาพปรับเปลี่ยนพฤติกรรม(DPAC)</t>
  </si>
  <si>
    <t>มีนาคม-มิถุนายน</t>
  </si>
  <si>
    <t xml:space="preserve"> -จัดคลินิคเกษตรกร</t>
  </si>
  <si>
    <t>ทุกเดือน</t>
  </si>
  <si>
    <t>กลุ่มเสี่ยง 100คนและ  อสม65 คน</t>
  </si>
  <si>
    <t>มกราคม-พฤษภาคม</t>
  </si>
  <si>
    <t xml:space="preserve"> -โครงการส่งเสริมการใช้สมุนไพรไทยในท้องถิ่น </t>
  </si>
  <si>
    <t xml:space="preserve"> 1ตค.-30 กย.62</t>
  </si>
  <si>
    <t>ผู้ป่วยโรคเบาหวาน จำนวน 30 คน</t>
  </si>
  <si>
    <t xml:space="preserve"> - โครงการลดโรคเจ็บป่วยด้วยโรคเบาหวานและความดันโลหิตสูง</t>
  </si>
  <si>
    <t xml:space="preserve"> -โครงการลดอาการชาเท้าด้วยศาสตร์การแพทย์แผนไทยในผู้ป่วยโรคเบาหวาน</t>
  </si>
  <si>
    <t xml:space="preserve"> -จัดตั้งชมรมออกกำลังกาย</t>
  </si>
  <si>
    <t>9 ชมรม</t>
  </si>
  <si>
    <t>มิถุนายน</t>
  </si>
  <si>
    <t>สสอ./น.ส.วราพร อักษรดี</t>
  </si>
  <si>
    <t>แกนนำครัวเรือน จำนวน 40 คน</t>
  </si>
  <si>
    <t xml:space="preserve"> -โครงการคัดกรอง ADL</t>
  </si>
  <si>
    <t>3344คน</t>
  </si>
  <si>
    <t>ตุลาคม - ธันวาคม</t>
  </si>
  <si>
    <t xml:space="preserve"> -โครงการส่งเสริมทันตกรรมในผู้สูงอายุ/ผู้พิการ/ผู้ด้อยโอกาส</t>
  </si>
  <si>
    <t>3594คน</t>
  </si>
  <si>
    <t xml:space="preserve"> -คัดกรองสุขภาพที่พึงประสงค์ในผู้สูงอายุ/ผู้พิการ/ผู้ด้อยโอกาส</t>
  </si>
  <si>
    <t>3499คน</t>
  </si>
  <si>
    <t xml:space="preserve"> -ติดตามเยี่ยมบ้านผู้สูงอายุ/ผู้พิการ/ผู้ด้อยโอกาส</t>
  </si>
  <si>
    <t>1986คน</t>
  </si>
  <si>
    <t xml:space="preserve"> - โครงการตามเยี่ยมสูงวัย ใส่ใจสุขภาพ</t>
  </si>
  <si>
    <t>ผู้สูงอายุ 200 คน /ผู้ดูแลผู้สูงอายุ65 คน</t>
  </si>
  <si>
    <t xml:space="preserve">มกราคม - มีนาคม </t>
  </si>
  <si>
    <t xml:space="preserve"> -จัดให้มีตำบล LTC</t>
  </si>
  <si>
    <t>4 ตำบล</t>
  </si>
  <si>
    <t xml:space="preserve"> -ส่งเจ้าหน้าที่เข้ารับการอบรมหลักสูตร CM</t>
  </si>
  <si>
    <t>6คน</t>
  </si>
  <si>
    <t xml:space="preserve"> -อบรมหลักสูตร CG</t>
  </si>
  <si>
    <t>48คน</t>
  </si>
  <si>
    <t xml:space="preserve"> -วัดผ่านเกณฑ์วัดส่งเสริมสุขภาพ</t>
  </si>
  <si>
    <t>17วัด</t>
  </si>
  <si>
    <t xml:space="preserve"> -พัฒนาชมรมผู้สูงอายุให้ผ่านเกณฑ์</t>
  </si>
  <si>
    <t>8ชมรม</t>
  </si>
  <si>
    <t xml:space="preserve"> -ติดตามเยี่ยมผู้พิการ</t>
  </si>
  <si>
    <t>387คน</t>
  </si>
  <si>
    <t>ตุลาคม-ธันวาคม</t>
  </si>
  <si>
    <t xml:space="preserve"> -จัดตั้งคณะกรรมการ พชอ.</t>
  </si>
  <si>
    <t>1 คณะ</t>
  </si>
  <si>
    <t>6ครั้ง/ปี</t>
  </si>
  <si>
    <t>สสอ./พิมล ณ ลำพูน</t>
  </si>
  <si>
    <t xml:space="preserve"> -ไข้เลือดออก</t>
  </si>
  <si>
    <t xml:space="preserve"> -อุบัติเหตุจราจร</t>
  </si>
  <si>
    <t>พิมล/จินตนา</t>
  </si>
  <si>
    <t xml:space="preserve"> -จัดตั้งศูนย์ปฏิบัติการภาวะฉุกเฉิน (EOC)</t>
  </si>
  <si>
    <t xml:space="preserve"> -รพ.สต.ผ่านเกณฑ์SI3M ทุกแห่ง</t>
  </si>
  <si>
    <t xml:space="preserve"> -อบรมเจ้าหน้าที่เพื่อเตรียมพร้อมรับสถานการณ์ภัยพิบัติ</t>
  </si>
  <si>
    <t xml:space="preserve"> -ซ้อมแผนอุบัติภัย</t>
  </si>
  <si>
    <t>ต.ค. - ก.ย..62</t>
  </si>
  <si>
    <t>ม.ค. - เม.ย.62</t>
  </si>
  <si>
    <t>47 หมู่บ้าน</t>
  </si>
  <si>
    <t>สสอ./รพ.</t>
  </si>
  <si>
    <t xml:space="preserve"> -จัดให้มี War Room เมื่อมีการระบาดของโรค</t>
  </si>
  <si>
    <t>ทีม SRRT อำเภอ</t>
  </si>
  <si>
    <t>กลุ่มสิทธิประกันสังคมและข้าราชการ/UC</t>
  </si>
  <si>
    <t xml:space="preserve"> -  โครงการคัดกรองสุขภาพเชิงรุกในชุมชน โรงพยาบาลโป่งน้ำร้อน ปี 2561บูรณาการร่วมแผนจังหวัด(เชิงรุก)</t>
  </si>
  <si>
    <t xml:space="preserve"> - โครงการเฝ้าระวังเด็กจมน้ำ ร่วมกับเทศบาล(บูรณาการร่วมแผนจังหวัด(เชิงรุก)</t>
  </si>
  <si>
    <t>โรงเรียน/ชุมชน</t>
  </si>
  <si>
    <t>530คน</t>
  </si>
  <si>
    <t xml:space="preserve">      - โครงการให้ความรู้แก่กลุ่มเป้าหมายในโรงเรียน</t>
  </si>
  <si>
    <t xml:space="preserve">      - โครงการสร้างทีมเครือข่ายในชุมชนเพื่อเฝ้าระวังเด็กจมน้ำ</t>
  </si>
  <si>
    <t xml:space="preserve">      -จัดอบรมผู้ก่อการดี</t>
  </si>
  <si>
    <t>แกนนำและครัวเรือน 60 คน</t>
  </si>
  <si>
    <t xml:space="preserve"> -ซ้อมแผนอุบัติเหตุทางจราจรกับภาคีเครือข่าย</t>
  </si>
  <si>
    <t>ฝ่ายเภสัช/สิรประภา/สสอ.</t>
  </si>
  <si>
    <t>แกนนำด้านอาหารอำเภอโป่งน้ำร้อน 50 คน อสม 50 คน</t>
  </si>
  <si>
    <t xml:space="preserve">5 ตำบล/8คน </t>
  </si>
  <si>
    <t xml:space="preserve"> - อบรม อย.น้อย</t>
  </si>
  <si>
    <t>263คน</t>
  </si>
  <si>
    <t>พฤษภา-กรกฎาคม</t>
  </si>
  <si>
    <t>อสม.47 หมู่บ้าน</t>
  </si>
  <si>
    <t xml:space="preserve">  - จัดกิจกรรม GREEN &amp; CLEAN ในโรงพยาบาล/รพ.สต. ให้ได้ตามมาตรฐานดีมาก</t>
  </si>
  <si>
    <t>รพ.โป่งน้ำร้อน/รพ.สต.</t>
  </si>
  <si>
    <t>รพ./รพ.สต./สสอ.</t>
  </si>
  <si>
    <t>ผู้นำชุมชน / อปท.</t>
  </si>
  <si>
    <t xml:space="preserve"> -สร้างชุมชนเข้มแข็งด้านสิ่งแวดล้อมตำบลละ1 แห่ง</t>
  </si>
  <si>
    <t>5 ตำบล</t>
  </si>
  <si>
    <t>รพ./รพ.สต.8 แห่ง</t>
  </si>
  <si>
    <t>ทุกโรงเรียน</t>
  </si>
  <si>
    <t>ผู้สูงอายุที่ต้องได้รับการดูแลต่อเนื่องในเขต5 ตำบล</t>
  </si>
  <si>
    <t xml:space="preserve"> -จัดอบรม แกนนำ อสค./CG</t>
  </si>
  <si>
    <t>53คน</t>
  </si>
  <si>
    <t>เมษายน - มิถุนายน</t>
  </si>
  <si>
    <t xml:space="preserve"> 8 รพ.สต.</t>
  </si>
  <si>
    <t>คลินิกพิเศษ/รพ.สต.</t>
  </si>
  <si>
    <t>ฝ่ายเภสัช/บงกต/รพ.สต.</t>
  </si>
  <si>
    <t xml:space="preserve"> - รพ.สต.ผ่านเกณฑ์ RDU</t>
  </si>
  <si>
    <t xml:space="preserve"> -จัดบริการแพทย์แผนไทยให้ผ่านเกณฑ์มาตรฐานครบทุก รพ.สต.</t>
  </si>
  <si>
    <t>4 รพ.สต.</t>
  </si>
  <si>
    <t>ซับตาเมา/วังกระทิง/เทพนิมิต/คลองใหญ่</t>
  </si>
  <si>
    <t xml:space="preserve"> -จัดให้มีและใช้ยาสมุนไพรครบ 10 ชนิด</t>
  </si>
  <si>
    <t>ประชามากกว่า15ปีทุกตำบลทับไทร</t>
  </si>
  <si>
    <t>กลุ่มงานเวชฯ/รพ.สต.</t>
  </si>
  <si>
    <t>ประชาชนทุกตำบล</t>
  </si>
  <si>
    <t>โรงเรียนมัธยม /หมู่บ้าน</t>
  </si>
  <si>
    <t>รพ.รพ.สต.</t>
  </si>
  <si>
    <t xml:space="preserve"> -จัดกิจกรรมในชมรมTo Be Number  One อย่างต่อเนื่อง</t>
  </si>
  <si>
    <t>22 ชมรม</t>
  </si>
  <si>
    <t>พฤษภาคม-กันยายน</t>
  </si>
  <si>
    <t>NCD/รพ.สต.</t>
  </si>
  <si>
    <t>อสม.ทุกตำบลทับไทร 1 ครั้ง</t>
  </si>
  <si>
    <t xml:space="preserve"> -มีแผนงานการป้องกันและควบคุมโรคติดต่อในแรงงานต่างด้าว</t>
  </si>
  <si>
    <t xml:space="preserve"> -ร่วมกับภาคีเครือข่ายซ้อมแผนป้องกันโรคต่อข้ามชาติ</t>
  </si>
  <si>
    <t>สสอ.ปร.</t>
  </si>
  <si>
    <t xml:space="preserve"> -จัดให้มีบริการนวดไทยใน รพ.สต.</t>
  </si>
  <si>
    <t>วังกระทิง/เทพนิมติ/คลองใหญ่/ซับตาเมา</t>
  </si>
  <si>
    <t xml:space="preserve"> -มีและใช้พืชสมุนไพรในสถานบริการ</t>
  </si>
  <si>
    <t xml:space="preserve"> - โครงการวิเคราะห์ข้อมูลจากแบบประเมิน Happinomiter ของกระทรวง </t>
  </si>
  <si>
    <t xml:space="preserve"> - โครงการจัดทำแผนพัฒความสุขของเจ้าหน้าที่ใน รพ./รพ.สต.โดยใช้ข้อมูล Happinometer ปี 2561</t>
  </si>
  <si>
    <t xml:space="preserve"> -มีระบบการควบคุมกำกับการเบิกจ่ายยาจากคลังยา</t>
  </si>
  <si>
    <t xml:space="preserve"> -ปรับปรุงคลังยาให้ได้มาตรฐาน</t>
  </si>
  <si>
    <t xml:space="preserve"> -รพ.สต.ทุกแห่งผ่าน รพ.สต.ติดดาว</t>
  </si>
  <si>
    <t>รพ.สต.8 แห่ง</t>
  </si>
  <si>
    <t>มกราคม-กรกฎาคม</t>
  </si>
  <si>
    <t xml:space="preserve"> - พัฒนารพ.ตามเกณฑ์คุณภาพ เพื่อรักษาระดับ เตรียมการรับ Re-Accredit ปี 2563</t>
  </si>
  <si>
    <t xml:space="preserve"> -จัดให้มีศูนย์ข้อมูลระดับเครือข่าย</t>
  </si>
  <si>
    <t>ตค.60 -กย.61</t>
  </si>
  <si>
    <t>3คน</t>
  </si>
  <si>
    <t>ธันวาคม-มกราคม</t>
  </si>
  <si>
    <t xml:space="preserve"> 3. ค่าใช้จ่ายของรพ.สต.</t>
  </si>
  <si>
    <t xml:space="preserve">    - สมทบประกันสังคม</t>
  </si>
  <si>
    <t xml:space="preserve">    - ค่าครุภัณฑ์</t>
  </si>
  <si>
    <t xml:space="preserve">    - ค่าวัสดุ</t>
  </si>
  <si>
    <t xml:space="preserve">    - ค่าใช้สอย</t>
  </si>
  <si>
    <t xml:space="preserve">    - ค่าตอบแทน</t>
  </si>
  <si>
    <t xml:space="preserve">     - ค่าจ้างชั่วคราว</t>
  </si>
  <si>
    <t xml:space="preserve">    - ค่าสาธารณูปโภค</t>
  </si>
  <si>
    <t xml:space="preserve">    - ค่าพรบ.รถยนต์ราชการ</t>
  </si>
  <si>
    <t xml:space="preserve">    - ค่าพกส.</t>
  </si>
  <si>
    <t xml:space="preserve">    - กันงบฯฉุกเฉิน</t>
  </si>
  <si>
    <t>คปสอ.</t>
  </si>
  <si>
    <t xml:space="preserve">  - โครงการวิเคราะห์สถานการณ์การเงิน การคลัง และรายงานให้ที่ประชุมกรรมการคปสอ.รับทราบ</t>
  </si>
  <si>
    <t>6 ครั้ง</t>
  </si>
  <si>
    <t xml:space="preserve"> - สร้างมีมนักวิจัยของรพ.และเครือข่าย</t>
  </si>
  <si>
    <t>รพ.ปร./รพ.สต.</t>
  </si>
  <si>
    <t xml:space="preserve"> - พัฒนางานวิจัยในโรงพยาบาล/รพ.สต.</t>
  </si>
  <si>
    <t>6 เรื่อง</t>
  </si>
  <si>
    <t>รพ.ปร</t>
  </si>
  <si>
    <t xml:space="preserve"> -โครงการให้ความรู้การแยกขยะ ในเด็กนักเรียน</t>
  </si>
  <si>
    <t xml:space="preserve"> - โครงการพัฒนามาตรฐาน GREEN&amp;CLEAN รพ.สต.</t>
  </si>
  <si>
    <t>รพ.สต. 8 แห่ง</t>
  </si>
  <si>
    <t xml:space="preserve"> - โครงการพัฒนารพ.สต.ติดดาว</t>
  </si>
  <si>
    <t>รพ.ปร./สสอ./รพ.สต.</t>
  </si>
  <si>
    <t xml:space="preserve">  - โครงการคลินิกแพทย์แผนไทยแบบครบวงจร 4 โรค  (โรคอัมพฤกษ์ -อัมพาตโรคไมเกรน  โรคทางเดินหายใจส่วนต้น โรคเข่าเสื่อม)</t>
  </si>
  <si>
    <t xml:space="preserve"> - โครงการส่งเสริมการปลูกสมุนไพรในโรงเรียนเขตรับผิดชอบ</t>
  </si>
  <si>
    <t xml:space="preserve"> - โครงการส่งเสริมการใช้สมุนไพรในรพ.สต.</t>
  </si>
  <si>
    <t>คปสอ.โป่งน้ำร้อน</t>
  </si>
  <si>
    <t>220 คน</t>
  </si>
  <si>
    <t>การจัดลำดับความสำคัญของปัญหาสาธารณสุข ปีงบประมาณ 2562 ของเครือข่ายบริการสุขภาพอำเภอโป่งน้ำร้อน</t>
  </si>
  <si>
    <t>A44/ขับเคลื่อนฯข้อ6,7,12</t>
  </si>
  <si>
    <t>A1-4,7-8,11,13-14,18-22,24,31-32,35,43-44  /ขับเคลื่อฯข้อ1-5,7,10</t>
  </si>
  <si>
    <t>A1-4/8/10-12/ขับเคลื่อนข้อ1-3/4-5</t>
  </si>
  <si>
    <t>ค่าใช้จ่ายเงินสนับสนุนจากแหล่งอื่น(เอกชน)</t>
  </si>
  <si>
    <t xml:space="preserve"> 2  คน</t>
  </si>
  <si>
    <t xml:space="preserve"> ม.ค. 61 - ก.ย. 61</t>
  </si>
  <si>
    <t>สสอ.</t>
  </si>
  <si>
    <t xml:space="preserve">  - ส่งบุคลากรเข้ารับการอบรมหลักสูตรการพัฒนาหน่วยงานคุณธรรม</t>
  </si>
  <si>
    <t xml:space="preserve">  - ค่าเบี้ยเลี้ยงเดินทางไปราชการ</t>
  </si>
  <si>
    <t>ส่งบุคลากรเข้ารับการอบรมหลักสูตรผู้บริหารระดับต้น</t>
  </si>
  <si>
    <t xml:space="preserve"> ม.ค. 62 - ก.ย. 62</t>
  </si>
  <si>
    <t>โรควัณโรค</t>
  </si>
  <si>
    <t>พบผู้ป่วยวัณโรคในพื้นที่และบางรายไม่ไปรับยารักษาอย่างสม่ำเสมอ</t>
  </si>
  <si>
    <t xml:space="preserve"> ได้รับรายงานผู้ป่วยโรค  วัณโรครวม จำนวนทั้งสิ้น 4 ราย  คิดเป็นอัตราป่วย 94.92  ต่อประชากรแสนคน ไม่มีรายงานผู้ป่วยเสียชีวิตแต่บางรายไม่ไปตามนัดการรับยา </t>
  </si>
  <si>
    <t xml:space="preserve"> พบอัตราป่วยโรคมือเท้าปาก คิดเป็น 206.07  ต่อแสนปชก.อายุที่พบสูงสุดคือกลุ่มอายุ  0 - 4 ปี </t>
  </si>
  <si>
    <t xml:space="preserve">จากข้อมูลระบาดวิทยา พบอัตราป่วยไข้เลือดออกคิดเป็น 53.25  ต่อแสนปชก.สูงกว่าเกณฑ์ 50  ต่อประชากรแสนคน ปี2560   ไม่มีรายงานผู้เสียชีวิต อายุที่พบสูงสุดคือกลุ่มอายุ 10-14 ปี </t>
  </si>
  <si>
    <t xml:space="preserve">ผู้ป่วยโรคอุจจาระร่วง   คิดเป็นอัตราป่วย 2065.29  ต่อประชากรแสนคน ไม่มีรายงานผู้ป่วยเสียชีวิต กลุ่มอายุที่พบสูงสุดคือกลุ่มอายุ 0 - 4  ปี      </t>
  </si>
  <si>
    <t xml:space="preserve"> มีผู้ป่วยทั้งสิ้น 90 ราย  คิดเป็นอัตราป่วย 231.54  ต่อประชากรแสนคน อายุที่พบสูงสุดคือกลุ่มอายุ  5-9 ปี  ไม่มีรายงานผู้ป่วยเสียชีวิต  พบมากสุดในพื้นที่หมู่บ้านสันติพัฒนา รองลงมาหมู่บ้านเขาหักพัฒนา  ตามลำดับ  พบการระบาดสูงช่วงเดือน สิงหาคม</t>
  </si>
  <si>
    <t xml:space="preserve">    ประจำปีงบประมาณ  2562</t>
  </si>
  <si>
    <t xml:space="preserve">  -   จำนวนการคลอดของหญิงอายุ 15-19 ปี ร้อยละ 2.28 (ไม่เกิดร้อยละ 10 ) </t>
  </si>
  <si>
    <t xml:space="preserve">   -เยี่ยมบ้านเด็ก0-5ปี ร้อยละ66.69  ( เป้าหมาย ร้อยละ 100 )</t>
  </si>
  <si>
    <t xml:space="preserve">  -เด็กวัยเรียนมีส่วนสูงระดับดีและรูปร่างสมส่วน ร้อยละ 65.66  (เป้าหมายร้อยละ 70)</t>
  </si>
  <si>
    <t xml:space="preserve">  - อัตราการตั้งครรภ์ก่อนอายุ 20 ปี คิดเป็นร้อยละ 17.91(ไม่เกินร้อยละ 10 ) </t>
  </si>
  <si>
    <t xml:space="preserve"> - อัตราผู้ป่วยโรคความดันโลหิตสูงมีภาวะแทรกซ้อนทางไต ร้อยละ 6.78 (เป้าหมายไม่เกิดร้อยละ 5 ) </t>
  </si>
  <si>
    <t xml:space="preserve">  -  ผู้ป่วยความดันโลหิตสูงไม่มาตามนัด ร้อยละ  12.68 (เป้าหมายไม่เกิดร้อยละ 10 ) </t>
  </si>
  <si>
    <t xml:space="preserve">  -ผู้ป่วยเบาหวานที่ควบคุมระดับน้ำตาลได้ดี ร้อยละ 25.96   (เป้าหมายมากกว่าหรือเท่ากับร้อยละ 40 ) </t>
  </si>
  <si>
    <t xml:space="preserve">  - ผู้ป่วยโรคความดันโลหิตสูงที่ควบคุมความดันโลหิตได้ดี ร้อยละ 42.60  (เป้าหมายมากกว่าหรือเท่ากับร้อยละ 50 ) </t>
  </si>
  <si>
    <t xml:space="preserve"> - ผู้สูงอายุได้รับการตรวจช่องปากร้อยละ  94.52(เป้าหมายไม่เกิดร้อยละ 100 ) </t>
  </si>
  <si>
    <t xml:space="preserve"> -  ผู้สูงอายุได้รับการเยี่ยมบ้าน ร้อยละ 99.34(เป้าหมายร้อยละ 100 ) </t>
  </si>
  <si>
    <t xml:space="preserve">ตาราง 3    สรุปงบประมาณแผนปฏิบัติการพัฒนาสุขภาพของเครือข่ายบริการสุขภาพอำเภอโป่งน้ำร้อน  ปีงบประมาณ 2562 </t>
  </si>
  <si>
    <t xml:space="preserve"> - สร้างมีมนักวิจัยของอำเภอโป่งน้ำร้อน บูรณาการ A 44</t>
  </si>
  <si>
    <t xml:space="preserve">   - อัตราฆ่าตัวตายสำเร็จเท่ากับ 11.36 ต่อแสนปชก.  (ค่าเป้าหมายไม่เกิน 6.5  ต่อแสน ปชก.)</t>
  </si>
  <si>
    <t xml:space="preserve">ข้อมูล อัตราป่วยรายใหม่ ปี 2561 เพิ่มขึ้น 587.61 ต่อแสนปชก. </t>
  </si>
  <si>
    <t>อัตราป่วยรายใหม่เพิ่มขึ้น</t>
  </si>
  <si>
    <t xml:space="preserve">ข้อมูล อัตราป่วยรายใหม่ ปี2561 เพิ่มขึ้น 1,166.22 ต่อแสนปชก. </t>
  </si>
  <si>
    <t>อัตราป่วยรายใหม่โรคหัวใจและหลอดเลือด โรคหลอดเลือดสมอง ยังสูง</t>
  </si>
  <si>
    <t xml:space="preserve"> -อัตราป่วยรายใหม่โรคหัวใจและหลอดเลือด ปี2561 ยังสูง  62.44 ต่อแสนปชก.    -อัตราป่วยรายใหม่โรคหลอดเลือดสมอง ปี 2561 ยังสูง 184.61 ต่อแสนปชก. </t>
  </si>
  <si>
    <t>จำนวจผู้ป่วยโรคไตเรื้อรังมีแนวโน้มสูงขึ้น</t>
  </si>
  <si>
    <t>จำนวนผู้ป่วยโรคไตเรื้อรังในปี2561 ยังสูง  36 ราย</t>
  </si>
  <si>
    <t>จำนวนผู้ป่วยโรคจิตเภท เพิ่มขึ้นจากปี 2560 348.97 ต่อแสนปชก. เป็น 364.73 ต่อแสนประชากร ในปี 2561</t>
  </si>
  <si>
    <t>รพ.ไม่รวมท้องถิ่น</t>
  </si>
  <si>
    <t>รพ.สต.ไม่รวมท้องถิ่น</t>
  </si>
  <si>
    <t>เงินคงเหลือ</t>
  </si>
  <si>
    <t>รวมมีเงิน</t>
  </si>
  <si>
    <t>เงินรายได้</t>
  </si>
  <si>
    <t>เงินรายจ่าย</t>
  </si>
  <si>
    <t>แผนบูรณาการกิจกรรมเชิงรุกในชุมชนของเครือข่ายบริการสุขภาพอำเภอโป่งน้ำร้อน จังหวัดจันทบุรี  ปีงบประมาณ   2562</t>
  </si>
  <si>
    <t>9. เฝ้าระวังภาวโภชนาการ</t>
  </si>
  <si>
    <t>เด็ก0-72 เดือน</t>
  </si>
  <si>
    <t>หญิงตั้งครรภ์/หลังคลอด</t>
  </si>
  <si>
    <t>เยี่ยมแม่และเด็ก/หญิงตั้งครรภ์</t>
  </si>
  <si>
    <t xml:space="preserve">3. คัเดกรองมะเร็งปากมดลูก </t>
  </si>
  <si>
    <t>2. คัดกรองมะเร็งเต้านม</t>
  </si>
  <si>
    <t xml:space="preserve">4. คัดกรองภาวะซึมเศร้า </t>
  </si>
  <si>
    <t xml:space="preserve">5. ตรวจหาสารเคมีตกค้างในเลือด </t>
  </si>
  <si>
    <t xml:space="preserve">6. ตรวจตา/เท้า </t>
  </si>
  <si>
    <t>7. ตรวจสุขภาพช่องปาก</t>
  </si>
  <si>
    <t xml:space="preserve">8. ตรวจสุขภาพนักเรียน </t>
  </si>
  <si>
    <t>10. เยี่ยมผู้สูงอายุ</t>
  </si>
  <si>
    <t>11. เยี่ยมผู้พิการ</t>
  </si>
  <si>
    <t xml:space="preserve">12. ควบคุมไข้เลือดออก </t>
  </si>
  <si>
    <t>1)  15 แผนงาน  46  โครงการ</t>
  </si>
  <si>
    <t xml:space="preserve">   -  - หญิงตั้งครรภ์ได้รับการดูแลก่อนคลอด 5 ครั้งตามเกณฑ์ ร้อยละ 40.96 (เป้าหมายร้อยละ 60)</t>
  </si>
  <si>
    <t xml:space="preserve">  -การเยี่ยมหญิงตั้งครรภ์ร้อยละ 28.57 (เป้าหมายร้อยละ 100)</t>
  </si>
  <si>
    <t>โครงการขับเคลื่อนยุทธศาสตร์การพัฒนาสุขภาพ จังหวัดจันทบุรี 1 - 14</t>
  </si>
  <si>
    <t>รวม 47 โครงการ</t>
  </si>
  <si>
    <t>2.1 ค่าไฟฟ้า ประปา สื่อสาร</t>
  </si>
  <si>
    <t>2.2 ค่าจ้างลูกจ้างชั่วคราว 2 ตำแหน่ง (เจ้าพนักงานธุรการ อัตรา 10,720 บาท และตำแหน่งพนักงานทั่วไป อัตรา 8,450 บาท)</t>
  </si>
  <si>
    <t>2.3 ค่าน้ำมันเชื้อเพลิง</t>
  </si>
  <si>
    <t xml:space="preserve"> Fix cost</t>
  </si>
  <si>
    <t>ปลัด สธ.ทำหนังสือถึง นพ.สสจ.ทุกจังหวัดควบคุมกำกับให้ รพ.ทุกแห่งสนับสนุนงบประมาณ Fixed Cost หรือต้นทุนคงที่ตามเกณฑ์ที่กำหนดให้ รพ.สต. แบ่งเป็น 3 ระดับ S, M, L ตามจำนวนประชากร เริ่มตั้งแต่ 1 ส.ค.เป็นต้นมา</t>
  </si>
  <si>
    <r>
      <t>ผู้สื่อข่าวรายงานว่า เมื่อวันที่ 15 กรกฎาคม 2559</t>
    </r>
    <r>
      <rPr>
        <b/>
        <sz val="10"/>
        <rFont val="Arial"/>
        <family val="2"/>
      </rPr>
      <t xml:space="preserve"> นพ.โสภณ เมฆธน</t>
    </r>
    <r>
      <rPr>
        <sz val="10"/>
        <rFont val="Arial"/>
        <family val="2"/>
      </rPr>
      <t xml:space="preserve"> ปลัดกระทรวงสาธารณสุข (สธ.) ได้ลงนามหนังสือเลขที่ 0204/22819 ถึงนายแพทย์สาธารณสุขจังหวัดทุกจังหวัด เรื่อง การสนับสนุนค่าใช้จ่ายที่เป็นต้นทุนคงที่ (Fixed Cost) ในการบริการของโรงพยาบาลส่งเสริมสุขภาพตำบล (รพ.สต.) และสถานีอนามัยเฉลิมพระเกียรติ</t>
    </r>
  </si>
  <si>
    <t>โดยระบุว่า ตามที่ รพ.สต.และสถานีอนามัยเฉลิมพระเกียรติ ซึ่งเป็นหน่วยบริการด่านหน้าของกระทรวงสาธารณสุขที่เปิดให้บริการครอบคลุมพื้นที่และประชากรมากที่สุดในการดำเนินงานบริการสาธารณสุขแก่ประชาชน ซึ่งต้องมีต้นทุนในการจัดบริการ และจำเป็นต้องได้รับการสนับสนุนต้นทุนในการจัดบริการ โดยเฉพาะต้นทุนคงที่ (Fixed Cost) ซึ่งหมายถึงค่าใช้จ่ายหรือรายละเอียดในกรจัดบริการที่เกิดจากการใช้ปัจจัยคงที่ โดยไม่ขึ้นอยู่กับปริมาณของการจัดบริการ กล่าวคือ ไม่ว่าจะจัดบริการปริมาณมากน้อย หรือไม่จัดบริการเลย ก็ยังต้องเสียค่าใช้จ่ายในจำนวนที่คงที่ สำนักงานปลัดกระทรวงสาธารณสุข (สป.สธ.) จึงได้กำหนดหลักเกณฑ์การจัดทำต้นทุนคงที่ (Fixed Cost) ในการให้บริการของ รพ.สต.และสถานีอนามัยเฉลิมพระเกียรติ ดังนี้</t>
  </si>
  <si>
    <t>1.จัดสรรตามขนาดของ รพ.สต.และสถานีอนามัยเฉลิมพระเกียรติ</t>
  </si>
  <si>
    <t>1.1 กลุ่ม S (ประชากรน้อยกว่า 3,000)</t>
  </si>
  <si>
    <t>1.2 กลุ่ม M (ประชากร 3,000-8,000)</t>
  </si>
  <si>
    <t>1.3 กลุ่ม L (ประชากรมากกว่า 8,000)</t>
  </si>
  <si>
    <t>2.จัดสรรเป็นกลุ่มค่าใช้จ่าย ตามขนาดของ รพ.สต.และและสถานีอนามัยเฉลิมพระเกียรติ</t>
  </si>
  <si>
    <t>3.การจ่ายค่าตอบแทนกรณี รพ.สต.และสถานีอนามัยเฉลิมพระเกียรติเปิดให้บริการนอกเวลาราชการ และค่าจ้างเจ้าหน้าที่กลุ่มวิชาชีพด้านการแพทย์และสาธารณสุข เครือข่ายบริการสุขภาพ (CUP) เป็นผู้ดูแลสนับสนุน</t>
  </si>
  <si>
    <t>Fix cost</t>
  </si>
  <si>
    <t>ค่าจ้างลูกจ้าง(ลูกจ้างชั่วคราว/พกส.)</t>
  </si>
  <si>
    <t>ค่าตอบแทน (ฉ.11, พตส. ฯลฯ)</t>
  </si>
  <si>
    <t>อื่นๆ</t>
  </si>
  <si>
    <t>หน่วยจ่ายกลาง</t>
  </si>
  <si>
    <t>ขยะติดเชื้อ</t>
  </si>
  <si>
    <t>งบค่าเสื่อมเงินบำรุง</t>
  </si>
  <si>
    <t>3.3 IP/กองทุนย่อย</t>
  </si>
  <si>
    <t>เงินตามโครงการเสนอขอจากท้องถิ่น</t>
  </si>
  <si>
    <t>เงินสนับสนุนจากองค์กรเอกชน(ชมรมคนพิการ)</t>
  </si>
  <si>
    <t>กรอบวงเงินงบประมาณ ปี 2562 เครือข่ายบริการสุขภาพอำเภอโป่งน้ำร้อน</t>
  </si>
  <si>
    <t>1.รายจ่ายงบบริหารจัดการ(บาท)</t>
  </si>
  <si>
    <t>2.รายจ่ายงบสนับสนุนการดำเนินงาน(บาท)</t>
  </si>
  <si>
    <t>จึงเรียนมาเพื่อโปรดพิจารณา หากเห็นชอบโปรดลงนามอนุมัติแผนปฏิบัติการพัฒนสุขภาพของเครือข่ายบริการสุขภาพอำเภอโป่งน้ำร้อน   ปีงบประมาณ 2562  เพื่อดำเนินการต่อไป</t>
  </si>
  <si>
    <t>ได้ร่วมกันจัดทำแผนปฏิบัติการพัฒนาสุขภาพเครือข่ายบริการสุขภาพอำเภอโป่งน้ำร้อน ประจำปีงบประมาณ 2562  เสร็จเรียบร้อยแล้ว รายละเอียดตามเอกสารที่แนบมาพร้อมนี้</t>
  </si>
  <si>
    <t>13. สำรวจสารปนเปือนในอาหาร</t>
  </si>
  <si>
    <t>14. ติดตามเยี่ยมร้านอาหาร/แผงลอย</t>
  </si>
  <si>
    <t>แผนปฏิบัติการฯ ปี2562</t>
  </si>
  <si>
    <t xml:space="preserve">แผนประมาณการรายได้และค่าใช้จ่าย ปีงบประมาณ 2562 </t>
  </si>
  <si>
    <t>ที่ จบ 0032.301/6741</t>
  </si>
  <si>
    <t>ส่วนราชการ โรงพยาบาลโป่งน้ำร้อน</t>
  </si>
  <si>
    <t>เรื่อง ขออนุมัติแผนปฏิบัติการพัฒนาสุขภาพ ของเครือข่ายบริการสุขภาพอำเภอโป่งน้ำร้อน  ประจำปีงบประมาณ 2562</t>
  </si>
  <si>
    <t>วันที่  27  กันยายน  2561</t>
  </si>
  <si>
    <t>(นายนันทวัช  เมตตากุลพิทักษ์)</t>
  </si>
  <si>
    <r>
      <t>เงินสนับสนุนจากองค์กรเอกชน(ชมรมคนพิการ)</t>
    </r>
    <r>
      <rPr>
        <sz val="16"/>
        <color rgb="FFFF0000"/>
        <rFont val="TH SarabunPSK"/>
        <family val="2"/>
      </rPr>
      <t>(ตามแผนปี62 ใน A4 โครงการพัฒนาและสร้างเสริมศักยภาพคนไทยกลุ่มวัยผู้สูงอายุ =ชมรมสนับสนุนทุกปี ได้มาใช้ไป ถ้าไม่ได้ก็ไม่ใช้)</t>
    </r>
  </si>
  <si>
    <r>
      <t>เงินตามโครงการเสนอขอจากท้องถิ่น</t>
    </r>
    <r>
      <rPr>
        <sz val="16"/>
        <color rgb="FFFF0000"/>
        <rFont val="TH SarabunPSK"/>
        <family val="2"/>
      </rPr>
      <t>(กองทุนตำบล เสนอขอตามแผนนี้ ได้รับอนุมัติเท่าไร ก็ทำตามโครงกากรและงบที่อนุมัติ)</t>
    </r>
  </si>
  <si>
    <t>ประมาณการรายรับปี 2562</t>
  </si>
  <si>
    <t>ประมาณการรายจ่ายปี 2562</t>
  </si>
  <si>
    <t>รายรับจากแหล่งอื่น</t>
  </si>
  <si>
    <r>
      <t xml:space="preserve">เงินบำรุงคงเหลือ </t>
    </r>
    <r>
      <rPr>
        <b/>
        <sz val="16"/>
        <color rgb="FFFF0000"/>
        <rFont val="TH SarabunPSK"/>
        <family val="2"/>
      </rPr>
      <t>(รพ.มีหนี้ เงินบำรุงติดลบ จึงตั้งต้นเงินบำรุงที่ 0 ส่วนรพ.สต.ไม่มีหนี้ แต่เงินบำรุงคงเหลือ)</t>
    </r>
  </si>
  <si>
    <t>สถานการณ์การเงินรพ./รพ.สต.โป่งน้ำร้อน ณ ส.ค.61</t>
  </si>
  <si>
    <t xml:space="preserve">  - หนี้</t>
  </si>
  <si>
    <t xml:space="preserve">  - เงินสดคงเหลือ(ไม่รวมงบลงทุน 2,992,392.51)</t>
  </si>
  <si>
    <t>เวชภัณฑ์มิใช่ยา</t>
  </si>
  <si>
    <t>A 3 โครงการพัฒนาและสร้างเสริมศักยภาพคนไทยกลุ่มวัยผู้สูงอายุ</t>
  </si>
  <si>
    <r>
      <t>K1อัตราส่วนการตายมารดาไทยไม่เกิน</t>
    </r>
    <r>
      <rPr>
        <sz val="16"/>
        <color rgb="FFFF0000"/>
        <rFont val="TH SarabunPSK"/>
        <family val="2"/>
      </rPr>
      <t xml:space="preserve"> 17</t>
    </r>
    <r>
      <rPr>
        <sz val="16"/>
        <rFont val="TH SarabunPSK"/>
        <family val="2"/>
      </rPr>
      <t xml:space="preserve"> ต่อการเกิดมีชีพแสนคน </t>
    </r>
  </si>
  <si>
    <t xml:space="preserve">K2ระดับความสำเร็จของพัฒนาการเด็กตามเกณฑ์มาตรฐาน (PA) </t>
  </si>
  <si>
    <t>K3ร้อยละ 54 ของเด็กอายุ 0-5 ปี สูงดีสมส่วน และมีส่วนสูงเฉลี่ยที่อายุ 5 ปีของเด็กชาย 113 ซม.เด็กหญิง 112 ซม.</t>
  </si>
  <si>
    <t>K4ร้อยละ 60 ของเด็กกลุ่มเสี่ยง ได้รับการกระตุ้นพัฒนาการและดูแลอย่างต่อเนื่องด้วยเครื่องมือมาตรฐาน ( เด็กไทยมีระดับสติปัญญาเฉลี่ยไม่ต่ำกว่า100)</t>
  </si>
  <si>
    <t xml:space="preserve">K5ร้อยละ66 ของเด็กวัยเรียนอายุ 6-14 ปี สูงดีสมส่วน   </t>
  </si>
  <si>
    <t>K6อัตราการคลอดมีชีพในหญิงอายุ 15 - 19 ปี น้อยกว่า 40 ต่อพันประชาการหญิงอายุ 15-19 ปี</t>
  </si>
  <si>
    <t>C2เด็กวัยเรียนแข็งแรงและฉลาด</t>
  </si>
  <si>
    <t>C3การสูญเสียฟันแท้ในเด็กอายุ 0-12 ปี ลดลง</t>
  </si>
  <si>
    <t>C4ปัญหาการตั้งครรภ์ในวัยรุ่น ลดลง</t>
  </si>
  <si>
    <t>C5ผู้สูงอายุมีคุณภาพชีวิตที่ดี  ได้รับบริการสุขภาพและการดูแลที่เหมาะสมและตรงกับสภาพปัญหา โดยการมีส่วนร่วมของครอบครัว  ชุมชนและท้องถิ่น</t>
  </si>
  <si>
    <t>K7ร้อยละ 60 ของตำบลที่มีระบบการส่งเสริมสุขภาพดูแลผู้สูงอายุระยะยาว  (Long Term Care) ในชุมชนผ่านเกณฑ์</t>
  </si>
  <si>
    <r>
      <t>A</t>
    </r>
    <r>
      <rPr>
        <b/>
        <sz val="16"/>
        <color rgb="FFFF0000"/>
        <rFont val="TH SarabunPSK"/>
        <family val="2"/>
      </rPr>
      <t xml:space="preserve"> 4</t>
    </r>
    <r>
      <rPr>
        <b/>
        <sz val="16"/>
        <rFont val="TH SarabunPSK"/>
        <family val="2"/>
      </rPr>
      <t xml:space="preserve"> โครงการพัฒนาคุณภาพชีวิตระดับอำเภอ(พชอ.)</t>
    </r>
  </si>
  <si>
    <t>C6พัฒนาคุณภาพชีวิตของประชาชนในพื้นที่ให้ดีขึ้น โดยหลักการ "พื้นที่เป็นฐาน  ประชาชนเป็นศูนย์กลาง"</t>
  </si>
  <si>
    <t>K8ร้อยละ50ของคณะกรรมการพัฒนาคุณภาพชีวิตระดับอำเภอ (พชอ.)   ที่มีคุณภาพ (PA/สตป.)</t>
  </si>
  <si>
    <t>A5 โครงการพัฒนาระบบการตอบโต้ภาวะฉุกเฉินและภัยสุขภาพ</t>
  </si>
  <si>
    <t>C7มีระบบปฏิบัติการภาวะฉุกเฉินที่สามารถรับมือภาวะฉุกเฉินทางสาธารณสุขที่เกิดจากโรคและภัยสุขภาพได้</t>
  </si>
  <si>
    <t xml:space="preserve">K9 ร้อยละของจังหวัด/อำเภอมีศูนย์ปฏิบัติการภาวะฉุกเฉิน (EOC) และทีมตระหนักรู้สถานการณ์ (SAT) ที่สามารถปฏิบัติงานได้จริง  </t>
  </si>
  <si>
    <t>พัฒนาคุณภาพและรูปแบบการป้องกัน ควบคุมโรคติดต่อ</t>
  </si>
  <si>
    <t>A6 โครงการควบคุมโรคไม่ติดต่อและภัยสุขภาพ</t>
  </si>
  <si>
    <t xml:space="preserve">C8การเสียชีวิตจากการจมน้ำของเด็กไทยลดลง  </t>
  </si>
  <si>
    <t>C9การตายจากการบาดเจ็บทางถนนลดลง</t>
  </si>
  <si>
    <t>C10ระบบข้อมูลและเทคโนโลยีโรคไม่ติดต่อมีความเชื่อมโยงทุกระดับ (NCDs Data Center)</t>
  </si>
  <si>
    <t>C11ผู้ป่วยเบาหวานรายใหม่จากกลุ่มเสี่ยงเบาหวานลดลง</t>
  </si>
  <si>
    <t>C12ผู้ป่วยความดันโลหิตสูงรายใหม่จากกลุ่มเสี่ยงผู้ป่วยความดันโลหิตสูงลดลง</t>
  </si>
  <si>
    <t>K10อัตราผู้ป่วยรายใหม่จากกลุ่มเสี่ยงเบาหวานและอัตรากลุ่มสงสัยป่วยความดันโลหิตสูงในเขตรับผิดชอบได้รับการวัดความดันโลหิตสูงที่บ้าน</t>
  </si>
  <si>
    <t>10.1 ผู้ป่วยเบาหวานรายใหม่จากกลุ่มเสี่ยงเบาหวาน</t>
  </si>
  <si>
    <t>10.2 กลุ่มสงสัยป่วยด้วยความความดันโลหิตสูงในเขตรับผิดชอบได้รับการวัดความดันโลหิตที่บ้าน</t>
  </si>
  <si>
    <t>A 7 โครงการคุ้มครองผู้บริโภคด้านผลิตภัณฑ์สุขภาพและบริการสุขภาพ</t>
  </si>
  <si>
    <t>C13ผู้บริโภคได้บริโภคผลิตภัณฑ์สุขภาพที่มีคุณภาพ ปลอดภัย</t>
  </si>
  <si>
    <t>C14สถานพยาบาลและสถานประกอบการเพื่อสุขภาพมีคุณภาพตามมาตรฐานและประชาชนได้รับบริการสุขภาพที่มีคุณภาพมาตรฐาน</t>
  </si>
  <si>
    <t xml:space="preserve">K11ร้อยละของผลิตภัณฑ์สุขภาพกลุ่มเสี่ยงที่ได้รับการตรวจสอบได้มาตรฐานตามเกณฑ์ที่กำหนด </t>
  </si>
  <si>
    <t>A 8 โครงการบริหารจัดการสิ่งแวดล้อม</t>
  </si>
  <si>
    <t>C15โรงพยาบาลรัฐมีการพัฒนางานอนามัยสิ่งแวดล้อมได้ตามเกณฑ์ GREEN &amp; CLEAN Hospital</t>
  </si>
  <si>
    <t>K12ร้อยละของโรงพยาบาลที่พัฒนาอนามัยสิ่งแวดล้อมได้ตามเกณฑ์ GREEN &amp; CLEAN Hospital (PA)</t>
  </si>
  <si>
    <t xml:space="preserve"> -รพ.ผ่านเกณฑ์ระดับดีมากขึ้นไป 40%</t>
  </si>
  <si>
    <t xml:space="preserve"> -ระดับดีมาก plus อย่างน้อยจังหวัดละ1แห่ง</t>
  </si>
  <si>
    <t xml:space="preserve">A 9 โครงการคุ้มครองสุขภาพประชาชนจากมลพิษสิ่งแวดล้อมในพื้นที่เสี่ยง(Hot Zone) </t>
  </si>
  <si>
    <t>C16ประชาชนได้รับการป้องกัน  ดูแลสุขภาพจากปัจจัยเสี่ยงมลพิษด้านสิ่งแวดล้อม</t>
  </si>
  <si>
    <t>K13ร้อยละ100ของจังหวัด/อำเภอมีระบบจัดการปัจจัยเสี่ยงจากสิ่งแวดล้อมและสุขภาพอย่างบูรณาการ มีประสิทธิภาพ และยั่งยืน ผ่านเกณฑ์ระดับพื้นฐาน</t>
  </si>
  <si>
    <t>A 10 โครงการพัฒนาระบบการแพทย์ปฐมภูมิ</t>
  </si>
  <si>
    <t>C17ประชาชนทุกครได้รับบริการทุกที่ทั้งในหน่วยบริการและในชุมชนโดยทีมหมอครอบครัว  เพื่อให้มีสุขภาพแข็งแรง  สามารถดูแลตนเองและครอบครัวเบื้องต้นเมื่อมีอาการเจ็บป่วยได้อย่างเหมาะสม</t>
  </si>
  <si>
    <t>K14ร้อยละ100ของคลินิกหมอครอบครัวที่เปิดดำเนินการได้ในพื้นที่ (Primary  Care  Cluster) (PA)</t>
  </si>
  <si>
    <t>A 11 โครงการพัฒนาเครือข่ายกำลังคนด้านสุขภาพ</t>
  </si>
  <si>
    <t>C18คนในครอบครัวมีความรู้และทำหน้าที่ดูแลสุขภาพครอบครัวของตนเองได้อย่างเหมาะสม</t>
  </si>
  <si>
    <t>K15ร้อยละ55ของครอบครัวที่มีศักยภาพในการดูแลสุขภาพตนเองได้ตามเกณฑ์ที่กำหนด</t>
  </si>
  <si>
    <t>A 12 โครงการพัฒนาระบบบริการสุขภาพ สาขาโรคไม่ติดต่อเรื้อรัง</t>
  </si>
  <si>
    <t>C19ผู้ป่วยเบาหวารสามารถควบคุมระดับน้ำตาลได้ดี</t>
  </si>
  <si>
    <t>C20ผู้ป่วยโรคความดันโลหิตสูงสามารถควบคุมความดันโลหิตได้ดี</t>
  </si>
  <si>
    <t>16.1 อัตราตายของผู้ป่วยโรคหลอดเลือดสมองตีบ/อุดตัน (Ischemic Stroke ;I63)</t>
  </si>
  <si>
    <t>16.2 อัตราตายของผู้ป่วยโรคหลอดเลือดสมองแตก (Hemorrhagic Stroke ;I60-I62)</t>
  </si>
  <si>
    <t>16.3 อัตราตายของผู้ป่วยโรคหลอดเลือดสมอง (Stroke ;I60-I69)</t>
  </si>
  <si>
    <t>16.4ร้อยละผู้ป่วยโรคหลอดเลือดสมองตีบ/อุดตันระยะเฉียบพลัน (I63) ที่มีอาการไม่เกิน 4.5 ชั่วโมงได้รับการรักษาด้วย</t>
  </si>
  <si>
    <t>ยาละลายลิ่มเลือดทางหลอดเลือดดำภายใน 60 นาที (door to needle time)</t>
  </si>
  <si>
    <t>16.5ร้อยละผู้ป่วยโรคหลอดเลือดสมอง (I60-I69) ที่มีอาการไม่เกิน 72 ชั่วโมงได้รับการรักษาใน Stroke Unit ภายใน 3 ชั่วโมง(door to Stroke Unit time)</t>
  </si>
  <si>
    <t>16.6 ร้อยละผู้ป่วยโรคหลอดเลือดสมองแตก (I60-I62) ได้รับการผ่าตัดสมองภายใน 60 นาที (door to operation room time)</t>
  </si>
  <si>
    <t xml:space="preserve">K16.อัตราตายของผู้ป่วยโรคหลอดเลือดสมองและระยะเวลาที่ได้รับการรักษาที่เหมาะสม </t>
  </si>
  <si>
    <t>A13 โครงการป้องกันและควบคุมการดื้อยาต้านจุลชีพ และการใช้ยาอย่างสมเหตุสมผล</t>
  </si>
  <si>
    <t>C21มีความคุ้มค่าและความปลอดภัยในการใช้ยา  การเกิดเชื้อดื้อยาลดลง</t>
  </si>
  <si>
    <t>K174ร้อยละของโรงพยาบาลที่ใช้ยาอย่างสมเหตุผล (RDU) และร้อยละของโรงพยาบาลที่มีระบบจัดการการดื้อยาต้านจุลชีพอย่างบูรณาการ (AMR)  (PA)</t>
  </si>
  <si>
    <t>17.1 ร้อยละของโรงพยาบาลที่ใช้ยาอย่างสมเหตุผล (RDU)</t>
  </si>
  <si>
    <t>17.2 ร้อยละของโรงพยาบาลที่มีระบบจัดการการดื้อยาต้านจุลชีพอย่างบูรณาการ (AMR)</t>
  </si>
  <si>
    <t>A 14 โครงการพัฒนาศูนย์ความเป็นเลิศทางการแพทย์</t>
  </si>
  <si>
    <t>C22ประชาชนได้รับการดูแลรักษาพยาบาลและการส่งต่อที่เหมาะสม</t>
  </si>
  <si>
    <t>K18ร้อยละของการส่งต่อผู้ป่วยนอกเขตสุขภาพลดลง</t>
  </si>
  <si>
    <t>REFER</t>
  </si>
  <si>
    <t>A 15โครงการพัฒนาระบบบริการสุขภาพสาขาทารกแรกเกิด</t>
  </si>
  <si>
    <t>C23เพิ่มประสิทธิภาพการดูแลสาขาทารกแรกเกิดให้ทั่วถึงและครอบคลุม</t>
  </si>
  <si>
    <t>K19อัตราตายทารกแรกเกิด (อายุ 0- 28 วัน)  น้อยกว่า 3.4 ต่อ1,000การเกิดมีชีพ</t>
  </si>
  <si>
    <t>A16โครงการการดูแลผู้ป่วยระยะท้ายแบบประคับประคองและการดูแลผู้ป่วยกึ่งเฉียบพลัน(Palliative Care)</t>
  </si>
  <si>
    <t>C24ผู้ป่วยระยะสุดท้ายได้รับการดูแลแบบประคับประคองตามมาตรฐานจนถึงวาระสุดท้าย</t>
  </si>
  <si>
    <t>K20ร้อยละการบรรเทาอาการปวดและจัดการอาการต่างๆด้วย strong  opiod  medication ในผู้ป่วยประคับประคองอย่างมีคุณภาพ</t>
  </si>
  <si>
    <t>A 17 โครงการพัฒนาระบบบริการการแพทย์แผนไทยฯ</t>
  </si>
  <si>
    <t>C25ประชาชนเข้าถึงบริการด้านการแพทย์แผนไทยและการแพทย์ทางเลือกเพิ่มขึ้น</t>
  </si>
  <si>
    <t>K21ร้อยละ 20 ของผู้ป่วยนอกทั้งหมดที่ได้รับบริการตรวจวินิจฉัย  รักษาโรคด้วยศาสตร์การแพทย์และการแพทย์ทางเลือก</t>
  </si>
  <si>
    <t>A18 โครงการพัฒนาระบบบริการสุขภาพสาขาสุขภาพจิตและจิตเวช</t>
  </si>
  <si>
    <t>C26ผู้ป่วยโรคซึมเศร้าได้รับการดูแลรักษาที่ทันท่วงทีมีมาตรฐารและต่อเนื่อง</t>
  </si>
  <si>
    <t xml:space="preserve">K22มากกว่าร้อยละ 55 ของผู้ป่วยโรคซึมเศร้าเข้าถึงบริการสุขภาพจิต </t>
  </si>
  <si>
    <t>K23อัตราการฆ่าตัวตายสำเร็จ  &lt; 6.3 ต่อประชากรแสนคน</t>
  </si>
  <si>
    <t>A 19 โครงการพัฒนาระบบบริการการสุขภาพ 5 สาขาหลัก</t>
  </si>
  <si>
    <t>C27อัตราตายเสียชีวิตจากภาวะการติดเชื้อในกระแสเลือดแบบรุนแรงของผู้ป่วยที่เข้ามารับการรักษาในโรงพยาบาลลดลง</t>
  </si>
  <si>
    <t>C28อัตราตายของผู้ป่วยอายุ 50 ปีขึ้นไปที่ป่วยด้วยโรคกระดูกพรุนลดลง</t>
  </si>
  <si>
    <t>K24อัตราตายผู้ป่วยติดเชื้อในกระแสเลือดแบบรุนแรงชนิด community - acquired น้อยกว่า ร้อยละ 30 (PA)</t>
  </si>
  <si>
    <t>K25ร้อยละของโรงพยาบาลที่มีทีม Capture the fracture</t>
  </si>
  <si>
    <t>A20 โครงการพัฒนาระบบบริการสุขภาพ สาขาโรคหัวใจ</t>
  </si>
  <si>
    <t xml:space="preserve">C29โรงพยาบาลระดับF2ขึ้นไป ได้รับการเพิ่มศักยภาพเพื่อให้ผู้ป่วยStemi เข้าถึงบริการ  </t>
  </si>
  <si>
    <t>C30อัตราตายจากโรคหลอดเลือดหัวใจลดลง</t>
  </si>
  <si>
    <t>K26ร้อยละของการให้การรักษาผู้ป่วย Stemi ได้ตามมาตรฐานเวลาที่กำหนด</t>
  </si>
  <si>
    <t>K27อัตราตายของผู้ป่วยโรคกล้ามเนื้อหัวใจตายเฉียบพลันชนิด Stemi</t>
  </si>
  <si>
    <t>A 21 โครงการพัฒนาระบบบริการสุขภาพ สาขาโรคมะเร็ง</t>
  </si>
  <si>
    <t>C31ลดระยะเวลารอคอยของมะเร็ง 5 ลำดับแรก ( มะเร็งตับ  ปอด  เต้านม  ลำใส้ใหญ่และทวารหนักและมะเร็งปากมดลูก)</t>
  </si>
  <si>
    <t>C32อัตราตายจากโรคมะเร็ง 5 ลำดับแรกลดลง</t>
  </si>
  <si>
    <t>K28ร้อยละ80ของผู้ป่วยมะเร็ง 5 อันดับแรก ได้รับการรักษาภายในระยะเวลาที่กำหนด</t>
  </si>
  <si>
    <t xml:space="preserve">28.1 ร้อยละของผู้ป่วยที่ได้รับการรักษาด้วยการผ่าตัดภายในระยะเวลา 4 สัปดาห์ </t>
  </si>
  <si>
    <t>28.2 ร้อยละของผู้ป่วยที่ได้รับการรักษาด้วยเคมีบำบัดภายในระยะเวลา 6 สัปดาห์</t>
  </si>
  <si>
    <t>A 22โครงการพัฒนาระบบบริการสุขภาพ สาขาโรคไต</t>
  </si>
  <si>
    <t xml:space="preserve">C33ผลสำเร็จของการชะลอความเสื่อมของไตในผู้ป่วยโรคไตเรื้อรัง (CKD) </t>
  </si>
  <si>
    <t xml:space="preserve">K29ร้อยละ66ของผู้ป่วย CKD ที่มีอัตราการลดลงของ eGFR&lt;4 ml/min/1.73m2/yr </t>
  </si>
  <si>
    <t>A 23 โครงการพัฒนาระบบบริการสุขภาพ สาขาจักษุวิทยา</t>
  </si>
  <si>
    <t xml:space="preserve">C34เพิ่มคุณภาพบริการสุขภาพสาขาจักษุวิทยา   ลดระยะเวลารอคอยของผู้ป่วยโรคตาบอดจากต้อกระจก  </t>
  </si>
  <si>
    <t xml:space="preserve">K30ร้อยละ80ของผู้ป่วยตาบอดจากต้อกระจก (Blinding Cataract) ได้รับการผ่าตัดภายใน 30 วัน </t>
  </si>
  <si>
    <t>A24 โครงการพัฒนาระบบบริการสุขภาพ สาขาปลูกถ่ายอวัยวะ</t>
  </si>
  <si>
    <t>C35ผู้บริจาคอวัยวะจากผู้ป่วยสมองตายเพิ่มขึ้น</t>
  </si>
  <si>
    <t>K31อัตราส่วนของจำนวนผู้ยินยอมบริจาคอวัยวะจากผู้ป่วยสมองตายต่อจำนวนผู้ป่วยเสียชีวิตโรงพยาบาล 0.4:100</t>
  </si>
  <si>
    <t>A 25 โครงการพัฒนาระบบบริการบำบัดรักษาผู้ป่วยยาเสพติด</t>
  </si>
  <si>
    <t>C36ผู้เสพ  ผู้ติดยาเสพติดได้รับการบำบัดรักษาและสามารถหยุดเสพยาได้อย่างต่อเนื่องหลังการจำหน่าย</t>
  </si>
  <si>
    <t>K32ร้อยละของผู้ป่วยยาเสพติดที่บำบัดครบตามเกณฑ์ที่กำหนดและได้รับการติดตามดูแลต่อเนื่อง1ปี( retention rate)  (PA)</t>
  </si>
  <si>
    <t>K33ร้อยละของผู้ใช้และผู้เสพติดที่หยุดเสพต่อเนื่อง3เดือน  หลังจากจำหน่ายจากการบำบัดรักษา(3month  remission  rate)  (PA)</t>
  </si>
  <si>
    <t>A 26โครงการการบริบาลฟื้นสภาพระยะกลาง(Intermediate Care; IMC)</t>
  </si>
  <si>
    <t>C37พัฒนาระบบบริการดูแลระยะเปลี่ยนผ่านระหว่างหลังภาวะวิกฤตและการดูแลที่บ้านหรือชุมชนให้มีความเชื่อมโยงและต่อเนื่อง</t>
  </si>
  <si>
    <t>K34 1) ร้อยละของโรงพยาบาลระดับ M และ F ในจังหวัดที่ให้การบริบาลฟื้นสภาพระยะกลางแบบผู้ป่วยใน (intermediate bed/ward)</t>
  </si>
  <si>
    <t>1. มีการให้บริการบริบาลฟื้นสภาพระยะกลางแบบผู้ป่วยในในโรงพยาบาลระดับ M และ F</t>
  </si>
  <si>
    <t>2. เป้าหมาย ผู้ป่วย Stroke, Traumatic Brain Injury และ Spinal Cord Injury ที่รอดชีวิตและได้รับการประเมินรวมทั้งวางแผนการบริบาลฟื้นสภาพระยะกลาง</t>
  </si>
  <si>
    <t xml:space="preserve">3. เป้าหมาย ผู้ป่วย Stroke, Traumatic Brain Injury และ Spinal Cord Injury ที่รอดชีวิตและมีคะแนน Barthel index &lt;15 รวมทั้งคะแนน Barthel index &gt;15 with multiple </t>
  </si>
  <si>
    <t>impairment ได้รับการบริบาลฟื้นสภาพระยะกลางและติดตามจนครบ 6 เดือน หรือจน Barthel index = 20</t>
  </si>
  <si>
    <t>A 27  โครงการพัฒนาระบบบริการ One day surgery</t>
  </si>
  <si>
    <t>C39ลดความแออัดและระยะเวลารอคอยการผ่าตัดของผู้ป่วยกลุ่มเป้าหมาย</t>
  </si>
  <si>
    <t>K35ร้อยละ 15ของผู้ป่วยที่เข้ารับการผ่าตัดแบบOne day surgery</t>
  </si>
  <si>
    <t>A 28 โครงการพัฒนาระบบการแพทย์ฉุกเฉินครบวงจรและระบบการส่งต่อ</t>
  </si>
  <si>
    <t>C39ผู้ป่วยฉุกเฉินได้รับการดูแลรักษาที่มีคุณภาพและป้องกันภาวะทุพพลภาพที่อาจเกิดขึ้นทั้งในภาวะปกติและภาวะภัยพิบัติ</t>
  </si>
  <si>
    <t>K36อัตราการเสียชีวิตของผู้เจ็บป่วยวิกฤตฉุกเฉิน ภายใน 24 ชั่วโมง  ในโรงพยาบาลระดับ A  S  M1 (ทั้งที่ ER และ Admit)</t>
  </si>
  <si>
    <t>K37ร้อยละของประชากรเข้าถึงบริการการแพทย์ฉุกเฉิน</t>
  </si>
  <si>
    <t>K38อัตราตายของผู้ป่วยฉุกเฉิน(triage  level 1 ) ภายใน 24ชม. ในรพใ A  S  M1 (PA)</t>
  </si>
  <si>
    <t xml:space="preserve">พัฒนาระบบบริการการแพทย์ฉุกเฉินเพื่อให้ประชาชนเข้าถึงง่าย สะดวก รวดเร็วและมีประสิทธิภาพ      </t>
  </si>
  <si>
    <t xml:space="preserve">พัฒนากลไกการบริหารจัดการ ปรับปรุงแนวทางด้านการรับส่งต่อผู้ป่วยทั้งในจังหวัด ในเขตและนอกเขตสุขภาพให้ได้มาตรฐาน และเหมาะสมตามแต่ละประเภทผู้ป่วย   </t>
  </si>
  <si>
    <t xml:space="preserve">A29 โครงการเฉลิมพระเกียรติ </t>
  </si>
  <si>
    <t>C40ผู้ติดเชื้อวัณโรคและผู้ป่วยได้รับการรักษาตามมาตรฐาน</t>
  </si>
  <si>
    <t>K39อัตราความสำเร็จการรักษาผู้ป่วยวัณโรครายใหม่ ร้อยละ85 (PA)</t>
  </si>
  <si>
    <t>K51อัตราความสำเร็จการรักษาผู้ป่วยวัณโรครายใหม่ ร้อยละ85 (PA/สตป.)</t>
  </si>
  <si>
    <t>A 30 โครงการพัฒนาการท่องเที่ยวเชิงสุขภาพและการแพทย์</t>
  </si>
  <si>
    <t>C41การพัฒนาสมุนไพรให้เข้าสู่ระบบสุขภาพและระบบเศรษฐกิจแบบครบวงจร  ตั้งแต่ต้นทาง กลางทาง และปลายทาง ตามแนวทางประรัฐ</t>
  </si>
  <si>
    <t>K40ระดับความสำเน็จของการพัฒนาเมืองสมุนไพร</t>
  </si>
  <si>
    <t>A 31 โครงการผลิตและพัฒนากำลังคนด้านสุขภาพสู่ความเป็นมืออาชีพ</t>
  </si>
  <si>
    <t>C42การบริหารจัดการการผลิตและพัฒนากำลังคนมีประสิทธิภาพ</t>
  </si>
  <si>
    <t>C43บุคลากรได้รับการพัฒนาให้มีขีดสมรรถนะสูงอย่างมืออาชีพเพื่อตอบสนองยุทธศาสตร์ ประเทศ</t>
  </si>
  <si>
    <t>K41ระดับความสำเร็จของเขตสุขภาพที่มีการบริหารจัดการระบบการผลิตและพัฒนากำลังคนได้ตามเกณฑ์เป้าหมายที่กำหนด</t>
  </si>
  <si>
    <t>A 32 โครงการ Happy MOPHกระทรวงสาธารณสุข กระทรวงแห่งความสุข</t>
  </si>
  <si>
    <t>C44มีการนำผลกระเมินดัชนีความสุขของคนทำงานมาใช้เพื่อส่งเสริมความสุขในการทำงานอย่างตรงประเด็น</t>
  </si>
  <si>
    <t>C45หน่วยงานมีกำลังคนด้านสุขภาพเพียงพอมีการกระจายที่เหมาะสม</t>
  </si>
  <si>
    <t>K42ร้อยละ ของหน่วยงานที่เป็นองค์กรสุขภาวะ(PA)</t>
  </si>
  <si>
    <t>K43ร้อยละของเขตที่มีการบริหารจัดการกำลังคนที่มีประสิทธิภาพ(PA)</t>
  </si>
  <si>
    <t>A33 โครงการประเมินคุณธรรม ความโปร่งใสและบริหารความเสี่ยง</t>
  </si>
  <si>
    <t>C46หน่วยงานสาธารณสุขปรับปรุงและพัฒนาในเรื่องคุณธรรมและความโปร่งใสในการดำเนินงาน</t>
  </si>
  <si>
    <t>C47การจัดซื้อยาและเวชภัณฑ์ที่มิใช่ยามีการดำเนินการด้วยความโปร่งใสและมีประสิทธิภาพ</t>
  </si>
  <si>
    <t>C48มีระบบควบคุมภายในที่ได้มาตรฐานตามที่สำนักงานการตรวจเงินแผ่นดินกำหนด</t>
  </si>
  <si>
    <t>K44ร้อยละ90ของหน่วยงานในสังกัดกระทรวงสาธารณสุขผ่านเกณฑ์การประเมิน ITA</t>
  </si>
  <si>
    <t>A 34 โครงการพัฒนาองค์กรคุณภาพ</t>
  </si>
  <si>
    <t>C49หน่วยบริหารพัฒนาคุณภาพการบริหารจัดการองค์กรตามเกณฑ์คุณภาพการบริหารจัดการภาครัญพ.ศ.2558</t>
  </si>
  <si>
    <t>C50หน่วยบริการพัฒนาคุณภาพมาตรฐานตามเกณฑ์ที่กำหนด</t>
  </si>
  <si>
    <t>K45ระดับความสำเร็จของส่วนราชการใน สป. ที่ดำเนิน การพัฒนาคุณภาพการบริหารจัดการภาครัฐที่ผ่านเกณฑ์กำหนด (PA)</t>
  </si>
  <si>
    <t>45.1 สำนัก/กองในสังกัดสำนักงานปลัดกระทรวสาธารณสุขส่วนกลาง</t>
  </si>
  <si>
    <t>45.2 สำนักงานสาธารณสุขจังหวัด</t>
  </si>
  <si>
    <t>45.3 สำนักงานสาธารณสุขจังหวัดอำเภอ</t>
  </si>
  <si>
    <t>A 35 โครงการพัฒนาระบบข้อมูลข่าวสารเทคโนโลยีสุขภาพแห่งชาติ (NHIS)</t>
  </si>
  <si>
    <t>C51ข้อมูลมีคุณภาพ  และมีการนำข้อมูลไปใช้ประโยชน์เพื่อการกำหนดนโยบายและยุทธศาสตร์การบริหารจัดการทรัพยากรด้านสุขภาพ</t>
  </si>
  <si>
    <t xml:space="preserve">K48ร้อยละของจังหวัดและหน่วยบริการที่ผ่านเกณฑ์คุณภาพข้อมูล (PA)        </t>
  </si>
  <si>
    <t xml:space="preserve">A 36โครงการ Smart  Hospital </t>
  </si>
  <si>
    <t xml:space="preserve">C53มีการแลกเปลี่ยนข้อมูลสุขภาพของผู้ป่วยระหว่างโรงพยาบาลเพื่อการดูแลผู้ป่วยและจัดการระบบบสุขภาพ   แพทย์ใช้ข้อมูลประวัติสุขภาพของผู้ป่วยชุดเดียวกัน   </t>
  </si>
  <si>
    <t>K49 เขตสุขภาพมีการดำเนินการ digital transformation อย่างน้อย เขตสุขภาพละ 1 จังหวัด(PA)</t>
  </si>
  <si>
    <t>K50มีการใช้ Application สำหรับ PCC ใน PCc ทุกแห่ง (PA)</t>
  </si>
  <si>
    <t>A37 โครงการลดความเหลื่อมล้ำของ 3 กองทุน</t>
  </si>
  <si>
    <t>C54ลดความเหลื่อมล้ำการจ่ายเงินในแก่สถานพยาบาลของแต่ระบบหลักประกันสุขภาพภาครัฐมีความเป็นธรรม</t>
  </si>
  <si>
    <t xml:space="preserve">K51รายจ่ายต่อหัวที่ปรับด้วยโครงสร้างอายุ ของ 3 ระบบหลักประกันสุขภาพภาครัฐ (Age adjusted health expenditure per capita of each scheme)เดียวกันในทุกประเภทและระดับการบริการ </t>
  </si>
  <si>
    <t>50.1 ระบบสวัสดิการรักษาพยาบาลข้าราชการ</t>
  </si>
  <si>
    <t>51.2 ระบบประกันสังคม</t>
  </si>
  <si>
    <t>51.3 ระบบประกันสุขภาพแห่งชาติ</t>
  </si>
  <si>
    <t>K52กำหนดให้มีมาตรฐานการจ่ายเงินของแต่ละระบบหลักประกันสุขภาพภาครัฐให้แก่สถานพยาบาลเป็นราคาเดียวกันในทุกประเภทและระดับบริการ</t>
  </si>
  <si>
    <t>A 38 โครงการบริหารจัดการด้านการเงินการคลัง</t>
  </si>
  <si>
    <t>C54มีมาตรการเพื่อขับเคลื่อนนโยบายและแผนทางการเงิน</t>
  </si>
  <si>
    <t>C55มีหลักเกณฑ์/แนวทางในการปรับเกลี่ยวงเงินจัดสรรและการช่วยเหลือหน่วยบริการ</t>
  </si>
  <si>
    <t>K53หน่วยบริการประสบภาวะวิกฤตทางการเงินไม่เกินร้อยละ 7 (PA)</t>
  </si>
  <si>
    <t>A39 โครงการพัฒนางานวิจัย/นวัตกรรมผลิตภัณฑ์สุขภาพและเทคโนโลยีทางการแพทย์</t>
  </si>
  <si>
    <t>C56มีการนำองค์ความรู้และผลงานวิจัยไปใช้ประโยชน์ในการแก้ปัญหาและกำหนดนโยบายด้านสุขภาพ</t>
  </si>
  <si>
    <t>K54จำนวนนวัตกรรม  หรือเทคโนโลยีสุขภาพที่คิดค้นใหม่  หรือพัฒนาต่อยอด</t>
  </si>
  <si>
    <t>A 40 โครงการปรับโครงสร้างและพัฒนากฎหมายสุขภาพ</t>
  </si>
  <si>
    <t>C57การบังคับใช้กฏหมายที่อยู่ในอำนาจของกระทรวงสาธารณสุขมีประสิทธิภาพยิ่งขึ้น</t>
  </si>
  <si>
    <t>K55ร้อยละของกฎหมายที่ควรปรับปรุงได้รับการแก้ไขและบังคับใช้</t>
  </si>
  <si>
    <t>A 41 โครงการบริหารจัดการพื้นฐาน</t>
  </si>
  <si>
    <t>C58การบริหารจัดการทรัพยากรด้านสุขภาพมีประสิทธิภาพ</t>
  </si>
  <si>
    <t>8.โครงการพัฒนางานสาธารณสุขชายแดนและระบบบริการ  สุขภาพแรงงานต่างด้าว จังหวัดจันทบุรี</t>
  </si>
  <si>
    <t>1.ปัญหาและผลกระทบ ด้านสุขภาพอันเนื่องมาจากพื้นที่ชายแดนและแรงงานต่างด้าวลดลง</t>
  </si>
  <si>
    <t xml:space="preserve">19.แรงงานต่างด้าวที่ผ่านการคัดกรองสุขภาพมีหลักประกันสุขภาพ &gt; ร้อยละ 80 </t>
  </si>
  <si>
    <t>20.มีบันทึกข้อตกลงร่วม( MOU)ระหว่างภาคีเครือข่ายทั้งในและระหว่างประเทศ</t>
  </si>
  <si>
    <t>21.มีพื้นที่/ หน่วยงานต้นแบบหรือรูปแบบ(Model) /นวัตกรรมการดำเนินงานโครงการฯ</t>
  </si>
  <si>
    <t xml:space="preserve">พัฒนากลไก การขับเคลื่อนภาคีเครือข่ายและจิตอาสาชุมชน
</t>
  </si>
  <si>
    <t>พัฒนาฯ</t>
  </si>
  <si>
    <t>การบริหารจัดการทรัพยากรให้ให้เอื้อต่อการพัฒนาแบบมีส่วนร่วม</t>
  </si>
  <si>
    <t>การส่งเสริมความเป็นเลิศและเสริมสร้างแรงจูงใจในการสร้างวัฒนธรรมการจัดการสุขภาพโดยจิตอาสาชุมชน</t>
  </si>
  <si>
    <t>สร้างทักษะในการจัดการสุขภาพภาคประชาชน</t>
  </si>
  <si>
    <t xml:space="preserve"> - จัดทำแผนชุมชน</t>
  </si>
  <si>
    <t xml:space="preserve"> - ร่วมกับอปท.จัดตั้งศูนย์เรียนรู้การจัดการสุขภาพชุมชน</t>
  </si>
  <si>
    <t>12. โรงพยาบาลในสังกัดกระทรวงสาธารณสุขได้มาตรฐาน GREEN &amp; CLEAN ร้อยละ 100</t>
  </si>
  <si>
    <t>13. โรงพยาบาลส่งเสริมสุขภาพตำบลได้มาตรฐาน GREEN &amp; CLEAN ร้อยละ 100</t>
  </si>
  <si>
    <t>14. มีตำบลต้นแบบในการจัดการอนามัยสิ่งแวดล้อมชุมชน (Active Communities) อย่างน้อยอำเภอละ 1 ตำบล</t>
  </si>
  <si>
    <t>15.ความพึงพอใจของผู้รับบริการ ไม่น้อยกว่าร้อยละ 80</t>
  </si>
  <si>
    <t>16.โรงพยาบาลศูนยมีความเป็นเลิศทางการแพทย์และสาธารณสุขทั้งด้านบริการ วิชาการ</t>
  </si>
  <si>
    <t xml:space="preserve">   - ความเป็นเลิศทางการแพทย์สาขา หัวใจ มะเร็ง อุบัติเหตุและฉุกเฉิน ทารกแรกเกิด</t>
  </si>
  <si>
    <t xml:space="preserve">   - มีศูนย์การเรียนรู้ทางการแพทย์และสาธารณสุข</t>
  </si>
  <si>
    <t xml:space="preserve">การพัฒนาศูนยความเป็นเลิศทางการแพทย์และสาธารณสุข  ทั้งด้านบริการ วิชาการ                                                 </t>
  </si>
  <si>
    <t xml:space="preserve"> - พัฒนาโครงสร้างหน่วยบริการและการเปลี่ยนแปลงปรับปรุงเทคโนโลยีทางการแพทย์ให้ทันสมัยเพื่อรองรับการเป็นศูนย์ความเป็นเลิศทางการแพทย์ (Structure) </t>
  </si>
  <si>
    <t xml:space="preserve"> - พัฒนาบุคลากรให้มีความเชี่ยวชาญ (Staff) </t>
  </si>
  <si>
    <t xml:space="preserve"> - พัฒนาวิชาการเพื่อเพิ่มประสิทธิภาพระบบ </t>
  </si>
  <si>
    <t xml:space="preserve">พัฒนาระบบบริการทุกระดับที่เชื่อมโยง สู่ความเป็นเลิศ (System)                                                                </t>
  </si>
  <si>
    <t>7  โครงการ  Smart Hospital</t>
  </si>
  <si>
    <t>17.ร้อยละของความพึงพอใจของผู้ให้/ผู้รับบริการ ไม่น้อยกว่าร้อยละ 80</t>
  </si>
  <si>
    <t>18.ร้อยละ 80ของโรงพยาบาลที่ผ่านเกณฑ์การพัฒนาคุณภาพที่กำหนด</t>
  </si>
  <si>
    <t xml:space="preserve">พัฒนาระบบดิจิทัลเพื่อเพิ่มประสิทธิภาพการจัดบริการสุขภาพ </t>
  </si>
  <si>
    <t xml:space="preserve">     - พัฒนาแอพพลิเคชั่นในการรักษา/คัดกรองโรคเบื้องต้น          (ที่พบบ่อย) เพื่อลดความแออัดในสถานบริการ              </t>
  </si>
  <si>
    <t xml:space="preserve">    - พัฒนาเว็บไซด์เพื่อรองรับการนัดหมาย จองคิวบริการ                      </t>
  </si>
  <si>
    <t xml:space="preserve">    - ปรับพฤติกรรมบริการในเจ้าหน้าที่ทุกระดับ                                             </t>
  </si>
  <si>
    <t>รพ.1/รพ.สต.8</t>
  </si>
  <si>
    <t>22. มีการรวมกลุ่มเกษตรกรสมุนไพรเกษตรอินทรีย์ที่ชัดเจน เข้มแข็งในการพัฒนาสมุนไพรไทย</t>
  </si>
  <si>
    <t>23. มีโรงงานแปรรูปและผลิตยาสมุนไพรที่ได้มาตรฐาน GMP</t>
  </si>
  <si>
    <t>24.ประชาชนเข้าถึงบริการการแพทย์แผนไทยและการแพทย์ทางเลือกที่มีคุณภาพและมาตรฐานร้อยละ 20</t>
  </si>
  <si>
    <t xml:space="preserve">25. มูลค่าการใช้ยาสมุนไพรในสถานบริการสาธารณสุขเพิ่มขึ้นร้อยละ5 </t>
  </si>
  <si>
    <t>26.มีพื้นที่/ หน่วยงานต้นแบบหรือรูปแบบ(Model/นวัตกรรมการดำเนินงานโครงการฯ</t>
  </si>
  <si>
    <t>27. โรงพยาบาลผ่านเกณฑ์บริการสุขภาพที่เป็นมิตร(Friendly service) ไม่น้อยกว่าร้อยละ80</t>
  </si>
  <si>
    <t>28.รายได้จากการจัดบริการสุขภาพชาวต่างชาติเพิ่มขึ้นร้อยละ 5</t>
  </si>
  <si>
    <t>29.ศูนย์บริการสุขภาพชาวต่างชาติผ่านเกณฑ์ประเมินระดับ 3 ไม่น้อยกว่าร้อยละ 80</t>
  </si>
  <si>
    <t>30.มีพื้นที่/ หน่วยงานต้นแบบหรือรูปแบบ(Model/นวัตกรรมการดำเนินงานโครงการฯ</t>
  </si>
  <si>
    <t>31.แผนยุทธศาสตร์ และแผนปฏิบัติการของหน่วยงาน สอดคล้องกับสภาพปัญหาของพื้นที่ และมีความเชื่อมโยงในทุกระดับ ร้อยละ 100</t>
  </si>
  <si>
    <t xml:space="preserve">32.ปัญหาด้านสุขภาพได้รับการแก้ไขและบรรจุในแผนพัฒนาระดับพื้นที่ของท้องถิ่น และจังหวัด </t>
  </si>
  <si>
    <t>33.มีพื้นที่/ หน่วยงานต้นแบบหรือรูปแบบ(Model/นวัตกรรมการดำเนินงานโครงการฯ</t>
  </si>
  <si>
    <t>34.ผลงานวิจัย/นวัตกรรมด้านสุขภาพที่ให้หน่วยงานต่างๆนำไปใช้ให้เกิดประโยชน์ ไม่น้อยกว่าร้อยละ 30</t>
  </si>
  <si>
    <t>35.มีการพัฒนา Application ที่ตอบสนองระบบสุขภาพ 4.0  อย่างน้อย 1 โปรแกรม</t>
  </si>
  <si>
    <t>36.มีพื้นที่/ หน่วยงานต้นแบบหรือรูปแบบ(Model/นวัตกรรมการดำเนินงานโครงการฯ</t>
  </si>
  <si>
    <r>
      <t>37.หน่วยงานส่วนสนับสนุน (Back Office) มีการจัดระบบงานเพื่อลดขั้นตอน ความซ้ำซ้อน</t>
    </r>
    <r>
      <rPr>
        <sz val="14"/>
        <color rgb="FFFF0000"/>
        <rFont val="TH SarabunPSK"/>
        <family val="2"/>
      </rPr>
      <t>ความยุ่งยากของระบบงานภายใน (Lean Management) ที่เป็นรูปธรรม</t>
    </r>
    <r>
      <rPr>
        <sz val="14"/>
        <rFont val="TH SarabunPSK"/>
        <family val="2"/>
      </rPr>
      <t xml:space="preserve">  น้อย 1 ระบบ</t>
    </r>
  </si>
  <si>
    <t>โครงการดูแลผู้ป่วยระยะสุดท้ายแบบประคับประคองและการดูแลผู้ป่วยกึ่งเฉียบพลัน (Palliative Care)</t>
  </si>
  <si>
    <t>โครงการการบริบาลฟื้นสภาพระยะกลาง(Intermediate Care; IMC)</t>
  </si>
  <si>
    <t>โครงการ Happy MOPHกระทรวงสาธารณสุข กระทรวงแห่งความสุข</t>
  </si>
  <si>
    <t xml:space="preserve">โครงการ Smart  Hospital </t>
  </si>
  <si>
    <t>โครงการพัฒนางานวิจัย/นวัตกรรม  ผลิตภัณฑ์สุขภาพและเทคโนโลยีทางการแพทย์</t>
  </si>
  <si>
    <t>Promotion Previntion &amp; Protection Excellence (ส่งเสริมสุขภาพ  ป้องกันโรค และคุ้มครองผู้บริโภคเป็นเลิศ) A1 - A9 /โครงการขับเคลื่อนยุทธศาสตร์ ข้อ 1 - 5</t>
  </si>
  <si>
    <t>Service Excellence (บริการเป็นเลิศ) A10/A12 - A30/โครงการขับเคลื่อนยุทธศาสตร์ ข้อ 6 - 10</t>
  </si>
  <si>
    <t>People Excellence (บุคลากรเป็นเลิศ) A11/A31 - A32/โครงการขับเคลื่อนยุทธศาสตร์ ข้อ 14</t>
  </si>
  <si>
    <t>Governance Excellence (บริหารเป็นเลิศด้วยธรรมาภิบาล) A33 - A41/โครงการขับเคลื่อนยุทธศาสตร์ ข้อ 11 - 13</t>
  </si>
  <si>
    <t>บริหารจัดการA31 -33/35 - 38/40 - 41/ขับเคลื่อนข้อ11-13</t>
  </si>
  <si>
    <t>วิชาการ / พัฒนาศักยภาพบุคลากรA4/10 - 11/33 - 34/39/ขับเคลื่อนข้อ14</t>
  </si>
  <si>
    <t>3.1 บริการส่งเสริมป้องกันA1-3/8 - 9/ขับเคลื่อนข้อ1-2/4-5</t>
  </si>
  <si>
    <t>3.2 บริการควบคุมป้องกันโรคA5 - 6/ขับเคลื่อนข้อ3</t>
  </si>
  <si>
    <t>3.3 บริการคุ้มครองผู้บริโภคA7</t>
  </si>
  <si>
    <t>3.4 บริการรักษาพยาบาลA12 - 30/ขับเคลื่อนข้อ6-10</t>
  </si>
  <si>
    <t xml:space="preserve">ตาราง 1          สรุปงบประมาณแผนปฏิบัติการพัฒนาสุขภาพของเครือข่ายบริการสุขภาพอำเภอโป่งน้ำร้อน  ปีงบประมาณ 2562 </t>
  </si>
  <si>
    <t>ตาราง 2    สรุปงบประมาณแผนปฏิบัติการพัฒนาสุขภาพของเครือข่ายบริการสุขภาพอำเภอโป่งน้ำร้อน  ปีงบประมาณ 2562</t>
  </si>
  <si>
    <t>โครงการ (40+1)</t>
  </si>
  <si>
    <t>UC 62</t>
  </si>
  <si>
    <t>15 แผนงาน  40 + 1  โครงการ</t>
  </si>
  <si>
    <t>โครงการ 42(1-14)</t>
  </si>
  <si>
    <t>1ชุมชนมีระบบการจัดการสุขภาพ ที่สามารถจัดการสุขภาพของตนเองให้สำเร็จได้อย่างเป็นรูปธรรม</t>
  </si>
  <si>
    <t>โครงการ 40(1-14)</t>
  </si>
  <si>
    <t>39บุคคลากรผ่านเกณฑ์ดัชนีชี้วัดความสุข    มากกว่าร้อยละ 60</t>
  </si>
  <si>
    <t>40. อัตราการคงอยู่ของบุคลากรสาธารณสุข(Retention rate) ร้อยละ 85</t>
  </si>
  <si>
    <t>41.มีพื้นที่/ หน่วยงานต้นแบบหรือรูปแบบ(Model/นวัตกรรมการดำเนินงานโครงการฯ</t>
  </si>
  <si>
    <t xml:space="preserve"> - ค่ายา/เวชภัณฑ์มิใช่ยา A33</t>
  </si>
  <si>
    <t xml:space="preserve"> - ด้านบุคลากร A31-ข้อ90/A41</t>
  </si>
  <si>
    <t xml:space="preserve"> - ครุภัณ์/สิ่งก่อสร้าง A41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</si>
</sst>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&quot;฿&quot;* #,##0.00_-;\-&quot;฿&quot;* #,##0.00_-;_-&quot;฿&quot;* &quot;-&quot;??_-;_-@_-"/>
    <numFmt numFmtId="188" formatCode="_-* #,##0_-;\-* #,##0_-;_-* &quot;-&quot;??_-;_-@_-"/>
    <numFmt numFmtId="189" formatCode="#,##0_ ;\-#,##0&quot; &quot;"/>
    <numFmt numFmtId="191" formatCode="0.0"/>
    <numFmt numFmtId="192" formatCode="#,##0.0"/>
  </numFmts>
  <fonts count="10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IT๙"/>
      <family val="2"/>
    </font>
    <font>
      <sz val="10"/>
      <name val="JasmineUPC"/>
      <family val="1"/>
      <charset val="222"/>
    </font>
    <font>
      <b/>
      <sz val="24"/>
      <name val="JasmineUPC"/>
      <family val="1"/>
      <charset val="222"/>
    </font>
    <font>
      <sz val="1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rial"/>
      <family val="2"/>
    </font>
    <font>
      <b/>
      <sz val="20"/>
      <name val="TH SarabunPSK"/>
      <family val="2"/>
    </font>
    <font>
      <b/>
      <sz val="22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6"/>
      <name val="Arial"/>
      <family val="2"/>
    </font>
    <font>
      <b/>
      <sz val="17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28"/>
      <name val="TH SarabunPSK"/>
      <family val="2"/>
    </font>
    <font>
      <b/>
      <sz val="40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26"/>
      <name val="TH SarabunPSK"/>
      <family val="2"/>
    </font>
    <font>
      <sz val="15"/>
      <name val="TH SarabunPSK"/>
      <family val="2"/>
    </font>
    <font>
      <b/>
      <sz val="18"/>
      <color rgb="FFFF0000"/>
      <name val="TH SarabunPSK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0"/>
      <name val="Tahoma"/>
      <family val="2"/>
    </font>
    <font>
      <b/>
      <sz val="16"/>
      <color rgb="FF0070C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8"/>
      <name val="Arial"/>
      <family val="2"/>
    </font>
    <font>
      <sz val="14"/>
      <name val="Cordia New"/>
      <family val="2"/>
    </font>
    <font>
      <sz val="16"/>
      <name val="Angsana New"/>
      <family val="1"/>
    </font>
    <font>
      <i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H SarabunPSK"/>
      <family val="2"/>
    </font>
    <font>
      <sz val="14"/>
      <color rgb="FFFF0000"/>
      <name val="TH SarabunPSK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22"/>
      <name val="TH SarabunPSK"/>
      <family val="2"/>
    </font>
    <font>
      <b/>
      <sz val="15"/>
      <name val="TH SarabunPSK"/>
      <family val="2"/>
    </font>
    <font>
      <b/>
      <sz val="20"/>
      <color rgb="FF000000"/>
      <name val="TH SarabunPSK"/>
      <family val="2"/>
    </font>
    <font>
      <sz val="20"/>
      <name val="TH SarabunPSK"/>
      <family val="2"/>
    </font>
    <font>
      <sz val="16"/>
      <color rgb="FF0000CC"/>
      <name val="TH SarabunPSK"/>
      <family val="2"/>
    </font>
    <font>
      <sz val="16"/>
      <color rgb="FF0070C0"/>
      <name val="TH SarabunPSK"/>
      <family val="2"/>
    </font>
    <font>
      <sz val="16"/>
      <color indexed="12"/>
      <name val="TH SarabunPSK"/>
      <family val="2"/>
    </font>
    <font>
      <sz val="15"/>
      <color rgb="FFFF0000"/>
      <name val="TH SarabunPSK"/>
      <family val="2"/>
    </font>
    <font>
      <sz val="18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6"/>
      <color rgb="FFFF0000"/>
      <name val="Arial"/>
      <family val="2"/>
    </font>
    <font>
      <sz val="14"/>
      <color rgb="FF000000"/>
      <name val="TH SarabunPSK"/>
      <family val="2"/>
    </font>
    <font>
      <sz val="16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Cordia New"/>
      <family val="2"/>
    </font>
    <font>
      <sz val="14"/>
      <color rgb="FF0000FF"/>
      <name val="TH SarabunPSK"/>
      <family val="2"/>
    </font>
    <font>
      <sz val="20"/>
      <color rgb="FFFF0000"/>
      <name val="TH SarabunPSK"/>
      <family val="2"/>
    </font>
    <font>
      <u/>
      <sz val="16"/>
      <color rgb="FF0000FF"/>
      <name val="TH SarabunPSK"/>
      <family val="2"/>
    </font>
    <font>
      <sz val="15"/>
      <color rgb="FF0000FF"/>
      <name val="TH SarabunPSK"/>
      <family val="2"/>
    </font>
    <font>
      <sz val="13"/>
      <color rgb="FF0000FF"/>
      <name val="TH SarabunPSK"/>
      <family val="2"/>
    </font>
    <font>
      <b/>
      <sz val="16"/>
      <color rgb="FF0000CC"/>
      <name val="TH SarabunPSK"/>
      <family val="2"/>
    </font>
    <font>
      <sz val="16"/>
      <color rgb="FF0000FF"/>
      <name val="TH Sarabun New"/>
      <family val="2"/>
    </font>
    <font>
      <sz val="16"/>
      <color rgb="FF0000FF"/>
      <name val="TH SarabunIT๙"/>
      <family val="2"/>
    </font>
    <font>
      <sz val="12"/>
      <color rgb="FF0000FF"/>
      <name val="TH SarabunPSK"/>
      <family val="2"/>
    </font>
    <font>
      <sz val="14"/>
      <color rgb="FF0000CC"/>
      <name val="TH SarabunPSK"/>
      <family val="2"/>
    </font>
    <font>
      <u/>
      <sz val="16"/>
      <color theme="1"/>
      <name val="TH SarabunPSK"/>
      <family val="2"/>
    </font>
    <font>
      <u/>
      <sz val="16"/>
      <color rgb="FF0000CC"/>
      <name val="TH SarabunPSK"/>
      <family val="2"/>
    </font>
    <font>
      <sz val="18"/>
      <color rgb="FF0000CC"/>
      <name val="TH SarabunPSK"/>
      <family val="2"/>
    </font>
    <font>
      <sz val="16"/>
      <color rgb="FF0000FF"/>
      <name val="Angsana New"/>
      <family val="1"/>
    </font>
    <font>
      <sz val="12"/>
      <color rgb="FF0000FF"/>
      <name val="Cordia New"/>
      <family val="2"/>
    </font>
    <font>
      <b/>
      <sz val="14"/>
      <color rgb="FF0000FF"/>
      <name val="TH SarabunPSK"/>
      <family val="2"/>
    </font>
    <font>
      <b/>
      <sz val="16"/>
      <color rgb="FF000000"/>
      <name val="TH SarabunPSK"/>
      <family val="2"/>
    </font>
    <font>
      <b/>
      <sz val="28"/>
      <color rgb="FFC00000"/>
      <name val="TH SarabunPSK"/>
      <family val="2"/>
    </font>
    <font>
      <b/>
      <sz val="10"/>
      <name val="Arial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0"/>
      <name val="TH SarabunPSK"/>
      <family val="2"/>
    </font>
    <font>
      <b/>
      <sz val="18"/>
      <name val="TH SarabunIT๙"/>
      <family val="2"/>
    </font>
    <font>
      <sz val="15.5"/>
      <color rgb="FFFF0000"/>
      <name val="TH SarabunPSK"/>
      <family val="2"/>
    </font>
    <font>
      <i/>
      <sz val="16"/>
      <color rgb="FF7030A0"/>
      <name val="TH SarabunPSK"/>
      <family val="2"/>
    </font>
    <font>
      <i/>
      <sz val="14"/>
      <color rgb="FF7030A0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187" fontId="15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2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7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3" fillId="0" borderId="3" xfId="0" applyFont="1" applyFill="1" applyBorder="1" applyAlignment="1">
      <alignment horizontal="left" vertical="top" wrapText="1" readingOrder="1"/>
    </xf>
    <xf numFmtId="0" fontId="5" fillId="0" borderId="0" xfId="0" applyFont="1" applyAlignment="1">
      <alignment vertical="top"/>
    </xf>
    <xf numFmtId="0" fontId="12" fillId="0" borderId="0" xfId="0" applyFont="1"/>
    <xf numFmtId="0" fontId="5" fillId="0" borderId="9" xfId="0" applyFont="1" applyBorder="1" applyAlignment="1"/>
    <xf numFmtId="0" fontId="5" fillId="0" borderId="10" xfId="0" applyFont="1" applyBorder="1" applyAlignment="1"/>
    <xf numFmtId="0" fontId="7" fillId="0" borderId="3" xfId="3" applyFont="1" applyFill="1" applyBorder="1" applyAlignment="1">
      <alignment vertical="top" wrapText="1"/>
    </xf>
    <xf numFmtId="3" fontId="5" fillId="0" borderId="3" xfId="0" applyNumberFormat="1" applyFont="1" applyBorder="1"/>
    <xf numFmtId="0" fontId="5" fillId="0" borderId="3" xfId="0" applyFont="1" applyBorder="1" applyAlignment="1">
      <alignment wrapText="1"/>
    </xf>
    <xf numFmtId="0" fontId="9" fillId="0" borderId="0" xfId="5" applyFont="1"/>
    <xf numFmtId="3" fontId="9" fillId="0" borderId="0" xfId="5" applyNumberFormat="1" applyFont="1"/>
    <xf numFmtId="0" fontId="9" fillId="0" borderId="0" xfId="5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top" wrapText="1"/>
    </xf>
    <xf numFmtId="0" fontId="5" fillId="0" borderId="0" xfId="0" applyFont="1" applyBorder="1"/>
    <xf numFmtId="0" fontId="5" fillId="0" borderId="5" xfId="0" applyFont="1" applyBorder="1"/>
    <xf numFmtId="0" fontId="7" fillId="0" borderId="0" xfId="5" applyFont="1" applyFill="1" applyBorder="1" applyAlignment="1">
      <alignment horizontal="right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9" fillId="0" borderId="0" xfId="0" applyFont="1" applyBorder="1"/>
    <xf numFmtId="0" fontId="7" fillId="0" borderId="0" xfId="0" applyFont="1" applyAlignment="1">
      <alignment horizontal="center"/>
    </xf>
    <xf numFmtId="0" fontId="6" fillId="0" borderId="0" xfId="0" applyFont="1"/>
    <xf numFmtId="0" fontId="22" fillId="0" borderId="0" xfId="0" applyFont="1"/>
    <xf numFmtId="0" fontId="7" fillId="0" borderId="0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24" fillId="0" borderId="12" xfId="0" applyFont="1" applyBorder="1" applyAlignment="1"/>
    <xf numFmtId="0" fontId="6" fillId="0" borderId="1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26" fillId="0" borderId="0" xfId="0" applyFont="1"/>
    <xf numFmtId="0" fontId="28" fillId="0" borderId="0" xfId="0" applyFont="1"/>
    <xf numFmtId="0" fontId="6" fillId="0" borderId="0" xfId="5" applyFont="1" applyFill="1" applyBorder="1" applyAlignment="1">
      <alignment vertical="top" wrapText="1"/>
    </xf>
    <xf numFmtId="0" fontId="7" fillId="0" borderId="0" xfId="0" applyFont="1" applyBorder="1" applyAlignment="1">
      <alignment horizontal="left"/>
    </xf>
    <xf numFmtId="0" fontId="29" fillId="0" borderId="0" xfId="0" applyFont="1" applyBorder="1"/>
    <xf numFmtId="0" fontId="29" fillId="0" borderId="0" xfId="0" applyFont="1" applyBorder="1" applyAlignment="1">
      <alignment horizontal="left"/>
    </xf>
    <xf numFmtId="0" fontId="30" fillId="0" borderId="0" xfId="0" applyFont="1"/>
    <xf numFmtId="0" fontId="31" fillId="0" borderId="0" xfId="0" applyFont="1"/>
    <xf numFmtId="0" fontId="5" fillId="0" borderId="8" xfId="0" applyFont="1" applyBorder="1"/>
    <xf numFmtId="0" fontId="5" fillId="2" borderId="5" xfId="0" applyFont="1" applyFill="1" applyBorder="1" applyAlignment="1">
      <alignment vertical="top" wrapText="1"/>
    </xf>
    <xf numFmtId="0" fontId="16" fillId="0" borderId="16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4" fillId="0" borderId="5" xfId="0" applyFont="1" applyFill="1" applyBorder="1" applyAlignment="1">
      <alignment horizontal="center" vertical="top" wrapText="1"/>
    </xf>
    <xf numFmtId="0" fontId="36" fillId="0" borderId="0" xfId="0" applyFont="1"/>
    <xf numFmtId="0" fontId="37" fillId="0" borderId="0" xfId="0" applyFont="1" applyAlignment="1">
      <alignment horizontal="left"/>
    </xf>
    <xf numFmtId="0" fontId="38" fillId="0" borderId="0" xfId="0" applyFont="1"/>
    <xf numFmtId="3" fontId="5" fillId="0" borderId="2" xfId="0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3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7" fillId="0" borderId="20" xfId="5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vertical="top"/>
    </xf>
    <xf numFmtId="1" fontId="5" fillId="0" borderId="3" xfId="0" applyNumberFormat="1" applyFont="1" applyFill="1" applyBorder="1" applyAlignment="1">
      <alignment horizontal="center" vertical="top"/>
    </xf>
    <xf numFmtId="0" fontId="5" fillId="0" borderId="21" xfId="0" applyFont="1" applyFill="1" applyBorder="1" applyAlignment="1">
      <alignment vertical="top" wrapText="1"/>
    </xf>
    <xf numFmtId="3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6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7" fillId="0" borderId="3" xfId="5" applyFont="1" applyFill="1" applyBorder="1" applyAlignment="1">
      <alignment horizontal="center" vertical="top" wrapText="1"/>
    </xf>
    <xf numFmtId="0" fontId="7" fillId="0" borderId="19" xfId="5" applyFont="1" applyFill="1" applyBorder="1" applyAlignment="1">
      <alignment horizontal="center" vertical="top" wrapText="1"/>
    </xf>
    <xf numFmtId="0" fontId="5" fillId="0" borderId="3" xfId="5" applyFont="1" applyFill="1" applyBorder="1" applyAlignment="1">
      <alignment horizontal="center" vertical="top" wrapText="1"/>
    </xf>
    <xf numFmtId="0" fontId="7" fillId="0" borderId="3" xfId="5" applyFont="1" applyFill="1" applyBorder="1" applyAlignment="1">
      <alignment vertical="top" wrapText="1"/>
    </xf>
    <xf numFmtId="0" fontId="29" fillId="0" borderId="0" xfId="0" applyFont="1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" xfId="0" applyFont="1" applyBorder="1"/>
    <xf numFmtId="0" fontId="7" fillId="0" borderId="0" xfId="3" applyFont="1" applyFill="1" applyBorder="1" applyAlignment="1">
      <alignment vertical="top" wrapText="1"/>
    </xf>
    <xf numFmtId="0" fontId="5" fillId="0" borderId="20" xfId="0" applyFont="1" applyBorder="1"/>
    <xf numFmtId="3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5" fillId="0" borderId="2" xfId="5" applyFont="1" applyFill="1" applyBorder="1" applyAlignment="1">
      <alignment horizontal="center" vertical="top" wrapText="1"/>
    </xf>
    <xf numFmtId="0" fontId="5" fillId="0" borderId="3" xfId="5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2" borderId="2" xfId="0" applyFont="1" applyFill="1" applyBorder="1" applyAlignment="1">
      <alignment vertical="top" wrapText="1"/>
    </xf>
    <xf numFmtId="0" fontId="5" fillId="0" borderId="19" xfId="0" applyFont="1" applyBorder="1"/>
    <xf numFmtId="0" fontId="7" fillId="0" borderId="2" xfId="5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top"/>
    </xf>
    <xf numFmtId="0" fontId="5" fillId="0" borderId="3" xfId="5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19" fillId="0" borderId="2" xfId="5" applyFont="1" applyFill="1" applyBorder="1" applyAlignment="1">
      <alignment horizontal="center" vertical="top" wrapText="1"/>
    </xf>
    <xf numFmtId="0" fontId="19" fillId="0" borderId="3" xfId="5" applyFont="1" applyFill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/>
    </xf>
    <xf numFmtId="0" fontId="5" fillId="0" borderId="2" xfId="5" applyFont="1" applyFill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0" xfId="0" applyFont="1" applyBorder="1" applyAlignment="1"/>
    <xf numFmtId="0" fontId="18" fillId="0" borderId="5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7" fillId="0" borderId="3" xfId="3" applyNumberFormat="1" applyFont="1" applyFill="1" applyBorder="1" applyAlignment="1">
      <alignment vertical="top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3" fillId="0" borderId="0" xfId="0" applyFont="1"/>
    <xf numFmtId="0" fontId="7" fillId="0" borderId="0" xfId="0" applyFont="1" applyBorder="1" applyAlignment="1">
      <alignment wrapText="1"/>
    </xf>
    <xf numFmtId="0" fontId="5" fillId="0" borderId="0" xfId="0" applyFont="1" applyBorder="1" applyAlignment="1"/>
    <xf numFmtId="0" fontId="47" fillId="0" borderId="0" xfId="0" applyFont="1"/>
    <xf numFmtId="0" fontId="5" fillId="2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5" fillId="0" borderId="12" xfId="0" applyFont="1" applyBorder="1" applyAlignment="1"/>
    <xf numFmtId="0" fontId="7" fillId="0" borderId="12" xfId="0" applyFont="1" applyBorder="1" applyAlignment="1">
      <alignment horizontal="center" vertical="top"/>
    </xf>
    <xf numFmtId="0" fontId="5" fillId="0" borderId="7" xfId="5" applyFont="1" applyFill="1" applyBorder="1" applyAlignment="1">
      <alignment vertical="top" wrapText="1"/>
    </xf>
    <xf numFmtId="0" fontId="5" fillId="0" borderId="3" xfId="0" applyFont="1" applyBorder="1" applyAlignment="1">
      <alignment vertical="center"/>
    </xf>
    <xf numFmtId="0" fontId="7" fillId="0" borderId="0" xfId="5" applyFont="1" applyFill="1" applyBorder="1" applyAlignment="1">
      <alignment horizontal="center" vertical="top" wrapText="1"/>
    </xf>
    <xf numFmtId="0" fontId="5" fillId="0" borderId="7" xfId="5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2" borderId="0" xfId="5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5" fillId="0" borderId="0" xfId="0" applyFont="1"/>
    <xf numFmtId="0" fontId="45" fillId="0" borderId="0" xfId="0" applyFont="1" applyBorder="1"/>
    <xf numFmtId="3" fontId="5" fillId="0" borderId="3" xfId="3" applyNumberFormat="1" applyFont="1" applyFill="1" applyBorder="1" applyAlignment="1">
      <alignment horizontal="center" vertical="top" wrapText="1"/>
    </xf>
    <xf numFmtId="0" fontId="5" fillId="0" borderId="3" xfId="5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3" fontId="25" fillId="0" borderId="4" xfId="2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3" fontId="5" fillId="0" borderId="5" xfId="0" applyNumberFormat="1" applyFont="1" applyBorder="1" applyAlignment="1">
      <alignment horizontal="center" vertical="top"/>
    </xf>
    <xf numFmtId="0" fontId="5" fillId="0" borderId="0" xfId="0" applyFont="1" applyAlignment="1"/>
    <xf numFmtId="0" fontId="7" fillId="0" borderId="0" xfId="5" applyFont="1" applyFill="1" applyBorder="1" applyAlignment="1">
      <alignment horizontal="right" wrapText="1"/>
    </xf>
    <xf numFmtId="0" fontId="6" fillId="0" borderId="0" xfId="5" applyFont="1" applyFill="1" applyBorder="1" applyAlignment="1">
      <alignment wrapText="1"/>
    </xf>
    <xf numFmtId="0" fontId="7" fillId="0" borderId="0" xfId="0" applyFont="1" applyBorder="1" applyAlignment="1"/>
    <xf numFmtId="0" fontId="7" fillId="0" borderId="0" xfId="0" applyFont="1" applyAlignment="1"/>
    <xf numFmtId="0" fontId="29" fillId="0" borderId="0" xfId="0" applyFont="1" applyBorder="1" applyAlignment="1"/>
    <xf numFmtId="0" fontId="19" fillId="0" borderId="0" xfId="0" applyFont="1" applyBorder="1" applyAlignment="1"/>
    <xf numFmtId="0" fontId="6" fillId="0" borderId="0" xfId="0" applyFont="1" applyAlignment="1"/>
    <xf numFmtId="0" fontId="18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wrapText="1"/>
    </xf>
    <xf numFmtId="0" fontId="5" fillId="0" borderId="5" xfId="0" applyFont="1" applyBorder="1" applyAlignment="1"/>
    <xf numFmtId="3" fontId="5" fillId="0" borderId="17" xfId="0" applyNumberFormat="1" applyFont="1" applyBorder="1" applyAlignment="1">
      <alignment horizont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5" fillId="0" borderId="0" xfId="0" applyFont="1" applyBorder="1" applyAlignment="1">
      <alignment vertical="top"/>
    </xf>
    <xf numFmtId="0" fontId="29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3" fontId="5" fillId="0" borderId="17" xfId="0" applyNumberFormat="1" applyFont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 vertical="top"/>
    </xf>
    <xf numFmtId="0" fontId="5" fillId="0" borderId="3" xfId="3" applyFont="1" applyFill="1" applyBorder="1" applyAlignment="1">
      <alignment horizontal="center" vertical="top" wrapText="1"/>
    </xf>
    <xf numFmtId="3" fontId="5" fillId="0" borderId="19" xfId="0" applyNumberFormat="1" applyFont="1" applyBorder="1" applyAlignment="1">
      <alignment horizontal="center" vertical="top"/>
    </xf>
    <xf numFmtId="3" fontId="5" fillId="0" borderId="20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3" xfId="3" applyFont="1" applyFill="1" applyBorder="1" applyAlignment="1">
      <alignment horizontal="center" wrapText="1"/>
    </xf>
    <xf numFmtId="3" fontId="5" fillId="0" borderId="3" xfId="3" applyNumberFormat="1" applyFont="1" applyFill="1" applyBorder="1" applyAlignment="1">
      <alignment horizontal="center" wrapText="1"/>
    </xf>
    <xf numFmtId="3" fontId="5" fillId="0" borderId="3" xfId="5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3" fontId="5" fillId="0" borderId="7" xfId="5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0" fontId="5" fillId="0" borderId="0" xfId="0" applyFont="1" applyFill="1" applyAlignment="1">
      <alignment vertical="top"/>
    </xf>
    <xf numFmtId="0" fontId="7" fillId="0" borderId="5" xfId="5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/>
    </xf>
    <xf numFmtId="3" fontId="7" fillId="0" borderId="3" xfId="5" applyNumberFormat="1" applyFont="1" applyFill="1" applyBorder="1" applyAlignment="1">
      <alignment vertical="top" wrapText="1"/>
    </xf>
    <xf numFmtId="17" fontId="5" fillId="0" borderId="3" xfId="5" applyNumberFormat="1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 readingOrder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5" applyFont="1" applyFill="1" applyBorder="1" applyAlignment="1">
      <alignment horizontal="center" vertical="top" wrapText="1"/>
    </xf>
    <xf numFmtId="3" fontId="5" fillId="0" borderId="5" xfId="5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/>
    </xf>
    <xf numFmtId="0" fontId="5" fillId="0" borderId="5" xfId="5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20" xfId="5" applyFont="1" applyFill="1" applyBorder="1" applyAlignment="1">
      <alignment horizontal="center" vertical="top" wrapText="1"/>
    </xf>
    <xf numFmtId="3" fontId="7" fillId="0" borderId="3" xfId="5" applyNumberFormat="1" applyFont="1" applyFill="1" applyBorder="1" applyAlignment="1">
      <alignment horizontal="center" vertical="top" wrapText="1"/>
    </xf>
    <xf numFmtId="0" fontId="5" fillId="0" borderId="20" xfId="5" applyFont="1" applyFill="1" applyBorder="1" applyAlignment="1">
      <alignment vertical="top" wrapText="1"/>
    </xf>
    <xf numFmtId="0" fontId="5" fillId="0" borderId="2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 readingOrder="1"/>
    </xf>
    <xf numFmtId="0" fontId="19" fillId="0" borderId="3" xfId="0" applyFont="1" applyBorder="1" applyAlignment="1">
      <alignment vertical="top" wrapText="1"/>
    </xf>
    <xf numFmtId="0" fontId="19" fillId="0" borderId="3" xfId="0" applyFont="1" applyBorder="1" applyAlignment="1">
      <alignment horizontal="center" vertical="top" wrapText="1"/>
    </xf>
    <xf numFmtId="0" fontId="5" fillId="0" borderId="20" xfId="5" applyFont="1" applyFill="1" applyBorder="1" applyAlignment="1">
      <alignment horizontal="center" vertical="top" wrapText="1"/>
    </xf>
    <xf numFmtId="3" fontId="5" fillId="0" borderId="3" xfId="2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5" xfId="0" applyFont="1" applyBorder="1" applyAlignment="1">
      <alignment vertical="top" wrapText="1"/>
    </xf>
    <xf numFmtId="0" fontId="14" fillId="0" borderId="0" xfId="0" applyFont="1" applyAlignment="1">
      <alignment horizontal="left" wrapText="1"/>
    </xf>
    <xf numFmtId="0" fontId="32" fillId="0" borderId="0" xfId="0" applyFont="1" applyAlignment="1"/>
    <xf numFmtId="0" fontId="14" fillId="0" borderId="5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Fill="1"/>
    <xf numFmtId="0" fontId="20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/>
    <xf numFmtId="0" fontId="19" fillId="0" borderId="3" xfId="0" applyFont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19" fillId="0" borderId="20" xfId="0" applyFont="1" applyBorder="1" applyAlignment="1">
      <alignment horizontal="center"/>
    </xf>
    <xf numFmtId="0" fontId="20" fillId="0" borderId="0" xfId="0" applyFont="1" applyBorder="1"/>
    <xf numFmtId="0" fontId="19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 readingOrder="1"/>
    </xf>
    <xf numFmtId="3" fontId="5" fillId="0" borderId="7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20" xfId="0" applyFont="1" applyBorder="1" applyAlignment="1">
      <alignment wrapText="1"/>
    </xf>
    <xf numFmtId="0" fontId="5" fillId="0" borderId="3" xfId="0" applyFont="1" applyFill="1" applyBorder="1" applyAlignment="1">
      <alignment horizontal="center" vertical="center" wrapText="1" readingOrder="1"/>
    </xf>
    <xf numFmtId="3" fontId="5" fillId="0" borderId="3" xfId="5" applyNumberFormat="1" applyFont="1" applyFill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top" wrapText="1"/>
    </xf>
    <xf numFmtId="3" fontId="7" fillId="0" borderId="3" xfId="5" applyNumberFormat="1" applyFont="1" applyFill="1" applyBorder="1" applyAlignment="1">
      <alignment horizontal="center" vertical="center" wrapText="1"/>
    </xf>
    <xf numFmtId="0" fontId="5" fillId="0" borderId="14" xfId="21" applyFont="1" applyFill="1" applyBorder="1" applyAlignment="1">
      <alignment horizontal="left" vertical="top" wrapText="1" readingOrder="1"/>
    </xf>
    <xf numFmtId="0" fontId="5" fillId="0" borderId="14" xfId="21" applyFont="1" applyFill="1" applyBorder="1" applyAlignment="1">
      <alignment vertical="top" wrapText="1"/>
    </xf>
    <xf numFmtId="3" fontId="5" fillId="0" borderId="19" xfId="5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top" wrapText="1" readingOrder="1"/>
    </xf>
    <xf numFmtId="0" fontId="5" fillId="0" borderId="5" xfId="0" applyFont="1" applyFill="1" applyBorder="1" applyAlignment="1">
      <alignment horizontal="center" vertical="top" wrapText="1" readingOrder="1"/>
    </xf>
    <xf numFmtId="0" fontId="5" fillId="0" borderId="19" xfId="0" applyFont="1" applyFill="1" applyBorder="1" applyAlignment="1">
      <alignment horizontal="left" vertical="top" wrapText="1" readingOrder="1"/>
    </xf>
    <xf numFmtId="3" fontId="7" fillId="0" borderId="5" xfId="5" applyNumberFormat="1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horizontal="center" vertical="top" wrapText="1"/>
    </xf>
    <xf numFmtId="3" fontId="7" fillId="0" borderId="7" xfId="5" applyNumberFormat="1" applyFont="1" applyFill="1" applyBorder="1" applyAlignment="1">
      <alignment horizontal="center" vertical="top" wrapText="1"/>
    </xf>
    <xf numFmtId="49" fontId="5" fillId="0" borderId="21" xfId="0" applyNumberFormat="1" applyFont="1" applyFill="1" applyBorder="1" applyAlignment="1">
      <alignment horizontal="left" vertical="top" wrapText="1" readingOrder="1"/>
    </xf>
    <xf numFmtId="0" fontId="5" fillId="0" borderId="19" xfId="0" applyFont="1" applyFill="1" applyBorder="1" applyAlignment="1">
      <alignment horizontal="center" vertical="top" wrapText="1" readingOrder="1"/>
    </xf>
    <xf numFmtId="0" fontId="5" fillId="0" borderId="20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 readingOrder="1"/>
    </xf>
    <xf numFmtId="3" fontId="5" fillId="0" borderId="20" xfId="5" applyNumberFormat="1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vertical="top"/>
    </xf>
    <xf numFmtId="0" fontId="56" fillId="0" borderId="0" xfId="0" applyFont="1" applyAlignment="1">
      <alignment wrapText="1"/>
    </xf>
    <xf numFmtId="0" fontId="56" fillId="0" borderId="16" xfId="0" applyFont="1" applyBorder="1" applyAlignment="1">
      <alignment wrapText="1"/>
    </xf>
    <xf numFmtId="0" fontId="56" fillId="0" borderId="16" xfId="0" applyFont="1" applyBorder="1" applyAlignment="1"/>
    <xf numFmtId="3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/>
    <xf numFmtId="0" fontId="5" fillId="0" borderId="13" xfId="5" applyFont="1" applyFill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/>
    </xf>
    <xf numFmtId="3" fontId="49" fillId="0" borderId="20" xfId="2" applyNumberFormat="1" applyFont="1" applyFill="1" applyBorder="1" applyAlignment="1">
      <alignment horizontal="center" vertical="top" wrapText="1"/>
    </xf>
    <xf numFmtId="17" fontId="5" fillId="0" borderId="3" xfId="3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top" wrapText="1" readingOrder="1"/>
    </xf>
    <xf numFmtId="49" fontId="5" fillId="0" borderId="3" xfId="0" applyNumberFormat="1" applyFont="1" applyBorder="1" applyAlignment="1">
      <alignment horizontal="center" vertical="top"/>
    </xf>
    <xf numFmtId="0" fontId="6" fillId="0" borderId="16" xfId="5" applyFont="1" applyFill="1" applyBorder="1" applyAlignment="1">
      <alignment vertical="top"/>
    </xf>
    <xf numFmtId="0" fontId="19" fillId="0" borderId="3" xfId="5" applyFont="1" applyFill="1" applyBorder="1" applyAlignment="1">
      <alignment vertical="top" wrapText="1"/>
    </xf>
    <xf numFmtId="3" fontId="5" fillId="0" borderId="3" xfId="5" applyNumberFormat="1" applyFont="1" applyFill="1" applyBorder="1" applyAlignment="1">
      <alignment vertical="top" wrapText="1"/>
    </xf>
    <xf numFmtId="3" fontId="5" fillId="0" borderId="3" xfId="0" applyNumberFormat="1" applyFont="1" applyBorder="1" applyAlignment="1">
      <alignment vertical="top"/>
    </xf>
    <xf numFmtId="0" fontId="5" fillId="0" borderId="3" xfId="25" applyFont="1" applyFill="1" applyBorder="1" applyAlignment="1">
      <alignment horizontal="left" vertical="top" wrapText="1" readingOrder="1"/>
    </xf>
    <xf numFmtId="0" fontId="7" fillId="0" borderId="20" xfId="0" applyFont="1" applyFill="1" applyBorder="1" applyAlignment="1">
      <alignment vertical="top"/>
    </xf>
    <xf numFmtId="1" fontId="5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17" fontId="5" fillId="0" borderId="5" xfId="0" applyNumberFormat="1" applyFont="1" applyFill="1" applyBorder="1" applyAlignment="1">
      <alignment horizontal="center" vertical="top" wrapText="1"/>
    </xf>
    <xf numFmtId="49" fontId="5" fillId="0" borderId="3" xfId="5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wrapText="1"/>
    </xf>
    <xf numFmtId="0" fontId="5" fillId="0" borderId="14" xfId="5" applyFont="1" applyFill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vertical="top" wrapText="1"/>
    </xf>
    <xf numFmtId="3" fontId="5" fillId="0" borderId="3" xfId="0" applyNumberFormat="1" applyFont="1" applyFill="1" applyBorder="1" applyAlignment="1">
      <alignment horizontal="right" vertical="top" wrapText="1" readingOrder="1"/>
    </xf>
    <xf numFmtId="3" fontId="5" fillId="0" borderId="3" xfId="0" applyNumberFormat="1" applyFont="1" applyBorder="1" applyAlignment="1">
      <alignment horizontal="right" vertical="top"/>
    </xf>
    <xf numFmtId="0" fontId="5" fillId="0" borderId="24" xfId="0" applyFont="1" applyBorder="1" applyAlignment="1">
      <alignment horizontal="center" vertical="top"/>
    </xf>
    <xf numFmtId="3" fontId="5" fillId="0" borderId="0" xfId="0" applyNumberFormat="1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vertical="top"/>
    </xf>
    <xf numFmtId="0" fontId="5" fillId="0" borderId="2" xfId="0" applyFont="1" applyBorder="1" applyAlignment="1">
      <alignment horizontal="center" vertical="top" wrapText="1"/>
    </xf>
    <xf numFmtId="3" fontId="5" fillId="0" borderId="2" xfId="5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/>
    </xf>
    <xf numFmtId="0" fontId="5" fillId="0" borderId="2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0" fontId="7" fillId="0" borderId="2" xfId="3" applyFont="1" applyFill="1" applyBorder="1" applyAlignment="1">
      <alignment horizontal="center" vertical="center" wrapText="1"/>
    </xf>
    <xf numFmtId="3" fontId="7" fillId="0" borderId="2" xfId="3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3" fontId="7" fillId="0" borderId="20" xfId="5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3" applyFont="1" applyFill="1" applyBorder="1" applyAlignment="1">
      <alignment horizontal="center" vertical="top" wrapText="1"/>
    </xf>
    <xf numFmtId="3" fontId="5" fillId="0" borderId="2" xfId="3" applyNumberFormat="1" applyFont="1" applyFill="1" applyBorder="1" applyAlignment="1">
      <alignment horizontal="center" vertical="top" wrapText="1"/>
    </xf>
    <xf numFmtId="0" fontId="5" fillId="0" borderId="3" xfId="3" applyFont="1" applyFill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0" xfId="0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49" fontId="5" fillId="0" borderId="20" xfId="5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/>
    </xf>
    <xf numFmtId="0" fontId="39" fillId="0" borderId="2" xfId="0" applyFont="1" applyFill="1" applyBorder="1" applyAlignment="1">
      <alignment vertical="top" wrapText="1"/>
    </xf>
    <xf numFmtId="0" fontId="39" fillId="0" borderId="3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7" fillId="0" borderId="2" xfId="3" applyFont="1" applyFill="1" applyBorder="1" applyAlignment="1">
      <alignment vertical="top" wrapText="1"/>
    </xf>
    <xf numFmtId="3" fontId="7" fillId="0" borderId="20" xfId="5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top"/>
    </xf>
    <xf numFmtId="0" fontId="7" fillId="0" borderId="1" xfId="5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 readingOrder="1"/>
    </xf>
    <xf numFmtId="0" fontId="5" fillId="0" borderId="2" xfId="3" applyFont="1" applyFill="1" applyBorder="1" applyAlignment="1">
      <alignment horizontal="center" wrapText="1"/>
    </xf>
    <xf numFmtId="3" fontId="5" fillId="0" borderId="3" xfId="5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vertical="top"/>
    </xf>
    <xf numFmtId="0" fontId="39" fillId="0" borderId="3" xfId="0" applyFont="1" applyBorder="1" applyAlignment="1">
      <alignment vertical="top" wrapText="1"/>
    </xf>
    <xf numFmtId="0" fontId="13" fillId="0" borderId="20" xfId="0" applyFont="1" applyFill="1" applyBorder="1" applyAlignment="1">
      <alignment horizontal="left" vertical="top" wrapText="1" readingOrder="1"/>
    </xf>
    <xf numFmtId="1" fontId="5" fillId="2" borderId="2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  <xf numFmtId="17" fontId="5" fillId="0" borderId="3" xfId="0" applyNumberFormat="1" applyFont="1" applyFill="1" applyBorder="1" applyAlignment="1">
      <alignment horizontal="center" vertical="top" wrapText="1"/>
    </xf>
    <xf numFmtId="0" fontId="7" fillId="0" borderId="20" xfId="0" applyFont="1" applyBorder="1"/>
    <xf numFmtId="1" fontId="5" fillId="0" borderId="2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1" fontId="5" fillId="0" borderId="3" xfId="0" applyNumberFormat="1" applyFont="1" applyFill="1" applyBorder="1" applyAlignment="1">
      <alignment horizontal="left" wrapText="1"/>
    </xf>
    <xf numFmtId="0" fontId="7" fillId="0" borderId="20" xfId="5" applyFont="1" applyFill="1" applyBorder="1" applyAlignment="1">
      <alignment horizontal="center" wrapText="1"/>
    </xf>
    <xf numFmtId="0" fontId="7" fillId="0" borderId="20" xfId="0" applyFont="1" applyFill="1" applyBorder="1" applyAlignment="1"/>
    <xf numFmtId="49" fontId="5" fillId="0" borderId="20" xfId="0" applyNumberFormat="1" applyFont="1" applyBorder="1" applyAlignment="1">
      <alignment horizontal="center" vertical="top"/>
    </xf>
    <xf numFmtId="3" fontId="5" fillId="0" borderId="20" xfId="5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3" fontId="5" fillId="0" borderId="2" xfId="5" applyNumberFormat="1" applyFont="1" applyFill="1" applyBorder="1" applyAlignment="1">
      <alignment horizontal="center" vertical="center" wrapText="1"/>
    </xf>
    <xf numFmtId="0" fontId="19" fillId="0" borderId="3" xfId="5" applyFont="1" applyFill="1" applyBorder="1" applyAlignment="1">
      <alignment horizontal="left" vertical="top" wrapText="1"/>
    </xf>
    <xf numFmtId="0" fontId="39" fillId="2" borderId="3" xfId="0" applyFont="1" applyFill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/>
    <xf numFmtId="0" fontId="5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/>
    <xf numFmtId="0" fontId="19" fillId="0" borderId="3" xfId="3" applyFont="1" applyFill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3" fontId="19" fillId="0" borderId="0" xfId="0" applyNumberFormat="1" applyFont="1" applyBorder="1" applyAlignment="1">
      <alignment horizontal="center" vertical="top"/>
    </xf>
    <xf numFmtId="0" fontId="19" fillId="0" borderId="2" xfId="0" applyFont="1" applyFill="1" applyBorder="1" applyAlignment="1">
      <alignment vertical="top" wrapText="1" readingOrder="1"/>
    </xf>
    <xf numFmtId="0" fontId="39" fillId="0" borderId="0" xfId="0" applyFont="1" applyAlignment="1">
      <alignment vertical="top"/>
    </xf>
    <xf numFmtId="0" fontId="39" fillId="0" borderId="3" xfId="5" applyFont="1" applyFill="1" applyBorder="1" applyAlignment="1">
      <alignment horizontal="center" vertical="top" wrapText="1"/>
    </xf>
    <xf numFmtId="3" fontId="39" fillId="0" borderId="3" xfId="5" applyNumberFormat="1" applyFont="1" applyFill="1" applyBorder="1" applyAlignment="1">
      <alignment horizontal="center" vertical="top" wrapText="1"/>
    </xf>
    <xf numFmtId="0" fontId="39" fillId="0" borderId="5" xfId="0" applyFont="1" applyBorder="1"/>
    <xf numFmtId="0" fontId="39" fillId="0" borderId="5" xfId="0" applyFont="1" applyBorder="1" applyAlignment="1">
      <alignment horizontal="center" vertical="top"/>
    </xf>
    <xf numFmtId="3" fontId="39" fillId="0" borderId="5" xfId="0" applyNumberFormat="1" applyFont="1" applyBorder="1" applyAlignment="1">
      <alignment horizontal="center" vertical="top"/>
    </xf>
    <xf numFmtId="3" fontId="39" fillId="0" borderId="17" xfId="0" applyNumberFormat="1" applyFont="1" applyBorder="1" applyAlignment="1">
      <alignment horizontal="center" vertical="top"/>
    </xf>
    <xf numFmtId="0" fontId="39" fillId="0" borderId="0" xfId="0" applyFont="1"/>
    <xf numFmtId="0" fontId="34" fillId="0" borderId="0" xfId="0" applyFont="1" applyAlignment="1">
      <alignment horizontal="center"/>
    </xf>
    <xf numFmtId="0" fontId="53" fillId="0" borderId="0" xfId="0" applyFont="1" applyBorder="1" applyAlignment="1">
      <alignment vertical="top"/>
    </xf>
    <xf numFmtId="0" fontId="45" fillId="0" borderId="0" xfId="0" applyFont="1" applyBorder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7" fillId="0" borderId="0" xfId="5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0" fillId="0" borderId="0" xfId="5" applyFont="1" applyFill="1" applyBorder="1" applyAlignment="1">
      <alignment horizontal="right" vertical="top" wrapText="1"/>
    </xf>
    <xf numFmtId="0" fontId="20" fillId="0" borderId="0" xfId="5" applyFont="1" applyFill="1" applyBorder="1" applyAlignment="1">
      <alignment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3" fontId="5" fillId="0" borderId="20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0" fontId="40" fillId="0" borderId="0" xfId="0" applyFont="1" applyAlignment="1">
      <alignment vertical="top"/>
    </xf>
    <xf numFmtId="3" fontId="44" fillId="0" borderId="3" xfId="5" applyNumberFormat="1" applyFont="1" applyFill="1" applyBorder="1" applyAlignment="1">
      <alignment horizontal="center" vertical="top" wrapText="1"/>
    </xf>
    <xf numFmtId="3" fontId="44" fillId="0" borderId="20" xfId="5" applyNumberFormat="1" applyFont="1" applyFill="1" applyBorder="1" applyAlignment="1">
      <alignment horizontal="center" vertical="top" wrapText="1"/>
    </xf>
    <xf numFmtId="0" fontId="19" fillId="0" borderId="2" xfId="3" applyFont="1" applyFill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/>
    </xf>
    <xf numFmtId="0" fontId="19" fillId="0" borderId="5" xfId="5" applyFont="1" applyFill="1" applyBorder="1" applyAlignment="1">
      <alignment horizontal="center" vertical="top" wrapText="1"/>
    </xf>
    <xf numFmtId="0" fontId="20" fillId="0" borderId="0" xfId="0" applyFont="1"/>
    <xf numFmtId="0" fontId="20" fillId="0" borderId="3" xfId="5" applyFont="1" applyFill="1" applyBorder="1" applyAlignment="1">
      <alignment horizontal="center" vertical="top" wrapText="1"/>
    </xf>
    <xf numFmtId="0" fontId="54" fillId="0" borderId="0" xfId="0" applyFont="1"/>
    <xf numFmtId="0" fontId="39" fillId="2" borderId="3" xfId="0" applyFont="1" applyFill="1" applyBorder="1" applyAlignment="1">
      <alignment horizontal="center" vertical="top"/>
    </xf>
    <xf numFmtId="0" fontId="39" fillId="0" borderId="3" xfId="0" applyFont="1" applyBorder="1" applyAlignment="1">
      <alignment horizontal="center" vertical="top"/>
    </xf>
    <xf numFmtId="3" fontId="39" fillId="0" borderId="3" xfId="0" applyNumberFormat="1" applyFont="1" applyBorder="1" applyAlignment="1">
      <alignment horizontal="center" vertical="top"/>
    </xf>
    <xf numFmtId="1" fontId="39" fillId="0" borderId="3" xfId="0" applyNumberFormat="1" applyFont="1" applyBorder="1" applyAlignment="1">
      <alignment horizontal="center" vertical="top"/>
    </xf>
    <xf numFmtId="0" fontId="39" fillId="0" borderId="3" xfId="3" applyFont="1" applyFill="1" applyBorder="1" applyAlignment="1">
      <alignment horizontal="center" vertical="top" wrapText="1"/>
    </xf>
    <xf numFmtId="0" fontId="39" fillId="0" borderId="3" xfId="0" applyFont="1" applyFill="1" applyBorder="1" applyAlignment="1">
      <alignment horizontal="center" vertical="top" wrapText="1" readingOrder="1"/>
    </xf>
    <xf numFmtId="0" fontId="58" fillId="0" borderId="3" xfId="5" applyFont="1" applyFill="1" applyBorder="1" applyAlignment="1">
      <alignment horizontal="center" vertical="top" wrapText="1"/>
    </xf>
    <xf numFmtId="0" fontId="39" fillId="0" borderId="3" xfId="0" applyFont="1" applyFill="1" applyBorder="1" applyAlignment="1">
      <alignment horizontal="left" vertical="top" wrapText="1" readingOrder="1"/>
    </xf>
    <xf numFmtId="0" fontId="58" fillId="0" borderId="3" xfId="5" applyFont="1" applyFill="1" applyBorder="1" applyAlignment="1">
      <alignment vertical="top" wrapText="1"/>
    </xf>
    <xf numFmtId="0" fontId="58" fillId="0" borderId="20" xfId="5" applyFont="1" applyFill="1" applyBorder="1" applyAlignment="1">
      <alignment horizontal="center" vertical="top" wrapText="1"/>
    </xf>
    <xf numFmtId="0" fontId="58" fillId="0" borderId="20" xfId="0" applyFont="1" applyFill="1" applyBorder="1" applyAlignment="1">
      <alignment vertical="top"/>
    </xf>
    <xf numFmtId="0" fontId="39" fillId="0" borderId="20" xfId="0" applyFont="1" applyFill="1" applyBorder="1" applyAlignment="1">
      <alignment horizontal="center" vertical="top" wrapText="1" readingOrder="1"/>
    </xf>
    <xf numFmtId="0" fontId="39" fillId="0" borderId="20" xfId="0" applyFont="1" applyBorder="1" applyAlignment="1">
      <alignment horizontal="center" vertical="top"/>
    </xf>
    <xf numFmtId="1" fontId="19" fillId="0" borderId="2" xfId="0" applyNumberFormat="1" applyFont="1" applyBorder="1" applyAlignment="1">
      <alignment horizontal="center" vertical="top"/>
    </xf>
    <xf numFmtId="0" fontId="19" fillId="0" borderId="2" xfId="0" applyFont="1" applyFill="1" applyBorder="1" applyAlignment="1">
      <alignment vertical="top" wrapText="1"/>
    </xf>
    <xf numFmtId="3" fontId="19" fillId="0" borderId="3" xfId="5" applyNumberFormat="1" applyFont="1" applyFill="1" applyBorder="1" applyAlignment="1">
      <alignment horizontal="center" vertical="top" wrapText="1"/>
    </xf>
    <xf numFmtId="1" fontId="19" fillId="0" borderId="3" xfId="0" applyNumberFormat="1" applyFont="1" applyBorder="1" applyAlignment="1">
      <alignment horizontal="center" vertical="top"/>
    </xf>
    <xf numFmtId="0" fontId="19" fillId="0" borderId="3" xfId="0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center" vertical="top" wrapText="1" readingOrder="1"/>
    </xf>
    <xf numFmtId="3" fontId="19" fillId="0" borderId="3" xfId="0" applyNumberFormat="1" applyFont="1" applyBorder="1" applyAlignment="1">
      <alignment horizontal="center" vertical="top"/>
    </xf>
    <xf numFmtId="0" fontId="19" fillId="0" borderId="3" xfId="0" applyFont="1" applyFill="1" applyBorder="1" applyAlignment="1">
      <alignment horizontal="left" vertical="top" wrapText="1" readingOrder="1"/>
    </xf>
    <xf numFmtId="0" fontId="19" fillId="0" borderId="20" xfId="0" applyFont="1" applyFill="1" applyBorder="1" applyAlignment="1">
      <alignment horizontal="center" vertical="top" wrapText="1" readingOrder="1"/>
    </xf>
    <xf numFmtId="3" fontId="19" fillId="0" borderId="20" xfId="5" applyNumberFormat="1" applyFont="1" applyFill="1" applyBorder="1" applyAlignment="1">
      <alignment horizontal="center" vertical="top" wrapText="1"/>
    </xf>
    <xf numFmtId="0" fontId="19" fillId="0" borderId="5" xfId="0" applyFont="1" applyBorder="1"/>
    <xf numFmtId="0" fontId="19" fillId="0" borderId="5" xfId="0" applyFont="1" applyBorder="1" applyAlignment="1">
      <alignment horizontal="center" vertical="top"/>
    </xf>
    <xf numFmtId="3" fontId="19" fillId="0" borderId="5" xfId="0" applyNumberFormat="1" applyFont="1" applyBorder="1" applyAlignment="1">
      <alignment horizontal="center" vertical="top"/>
    </xf>
    <xf numFmtId="3" fontId="19" fillId="0" borderId="17" xfId="0" applyNumberFormat="1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3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vertical="top" wrapText="1"/>
    </xf>
    <xf numFmtId="1" fontId="19" fillId="0" borderId="2" xfId="0" applyNumberFormat="1" applyFont="1" applyFill="1" applyBorder="1" applyAlignment="1">
      <alignment horizontal="center" vertical="top"/>
    </xf>
    <xf numFmtId="1" fontId="19" fillId="0" borderId="3" xfId="0" applyNumberFormat="1" applyFont="1" applyFill="1" applyBorder="1" applyAlignment="1">
      <alignment horizontal="center" vertical="top"/>
    </xf>
    <xf numFmtId="0" fontId="20" fillId="0" borderId="20" xfId="5" applyFont="1" applyFill="1" applyBorder="1" applyAlignment="1">
      <alignment horizontal="center" vertical="top" wrapText="1"/>
    </xf>
    <xf numFmtId="0" fontId="19" fillId="0" borderId="20" xfId="0" applyFont="1" applyFill="1" applyBorder="1" applyAlignment="1">
      <alignment vertical="top" wrapText="1"/>
    </xf>
    <xf numFmtId="0" fontId="19" fillId="0" borderId="0" xfId="0" applyFont="1" applyAlignment="1">
      <alignment horizontal="center" vertical="top"/>
    </xf>
    <xf numFmtId="3" fontId="19" fillId="0" borderId="0" xfId="0" applyNumberFormat="1" applyFont="1" applyAlignment="1">
      <alignment horizontal="center" vertical="top"/>
    </xf>
    <xf numFmtId="49" fontId="19" fillId="0" borderId="3" xfId="5" applyNumberFormat="1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wrapText="1"/>
    </xf>
    <xf numFmtId="0" fontId="20" fillId="0" borderId="20" xfId="0" applyFont="1" applyFill="1" applyBorder="1" applyAlignment="1">
      <alignment vertical="top"/>
    </xf>
    <xf numFmtId="1" fontId="19" fillId="0" borderId="2" xfId="0" applyNumberFormat="1" applyFont="1" applyFill="1" applyBorder="1" applyAlignment="1">
      <alignment horizontal="center" vertical="top" wrapText="1"/>
    </xf>
    <xf numFmtId="0" fontId="20" fillId="0" borderId="2" xfId="3" applyFont="1" applyFill="1" applyBorder="1" applyAlignment="1">
      <alignment vertical="top" wrapText="1"/>
    </xf>
    <xf numFmtId="1" fontId="19" fillId="0" borderId="3" xfId="0" applyNumberFormat="1" applyFont="1" applyFill="1" applyBorder="1" applyAlignment="1">
      <alignment horizontal="center" vertical="top" wrapText="1"/>
    </xf>
    <xf numFmtId="0" fontId="19" fillId="2" borderId="3" xfId="5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/>
    </xf>
    <xf numFmtId="3" fontId="46" fillId="0" borderId="3" xfId="5" applyNumberFormat="1" applyFont="1" applyFill="1" applyBorder="1" applyAlignment="1">
      <alignment horizontal="center" vertical="top" wrapText="1"/>
    </xf>
    <xf numFmtId="0" fontId="46" fillId="0" borderId="3" xfId="5" applyFont="1" applyFill="1" applyBorder="1" applyAlignment="1">
      <alignment horizontal="center" vertical="top" wrapText="1"/>
    </xf>
    <xf numFmtId="0" fontId="46" fillId="0" borderId="3" xfId="0" applyFont="1" applyFill="1" applyBorder="1" applyAlignment="1">
      <alignment horizontal="left" vertical="top" wrapText="1" readingOrder="1"/>
    </xf>
    <xf numFmtId="0" fontId="46" fillId="0" borderId="0" xfId="0" applyFont="1"/>
    <xf numFmtId="0" fontId="18" fillId="0" borderId="3" xfId="5" applyFont="1" applyFill="1" applyBorder="1" applyAlignment="1">
      <alignment horizontal="center" vertical="top" wrapText="1"/>
    </xf>
    <xf numFmtId="0" fontId="18" fillId="0" borderId="20" xfId="5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vertical="top"/>
    </xf>
    <xf numFmtId="0" fontId="46" fillId="0" borderId="20" xfId="0" applyFont="1" applyFill="1" applyBorder="1" applyAlignment="1">
      <alignment horizontal="center" vertical="top" wrapText="1" readingOrder="1"/>
    </xf>
    <xf numFmtId="0" fontId="46" fillId="0" borderId="20" xfId="0" applyFont="1" applyBorder="1" applyAlignment="1">
      <alignment horizontal="center" vertical="top"/>
    </xf>
    <xf numFmtId="3" fontId="46" fillId="0" borderId="20" xfId="5" applyNumberFormat="1" applyFont="1" applyFill="1" applyBorder="1" applyAlignment="1">
      <alignment horizontal="center" vertical="top" wrapText="1"/>
    </xf>
    <xf numFmtId="0" fontId="46" fillId="0" borderId="5" xfId="0" applyFont="1" applyBorder="1"/>
    <xf numFmtId="0" fontId="46" fillId="0" borderId="5" xfId="0" applyFont="1" applyBorder="1" applyAlignment="1">
      <alignment horizontal="center" vertical="top"/>
    </xf>
    <xf numFmtId="3" fontId="46" fillId="0" borderId="5" xfId="0" applyNumberFormat="1" applyFont="1" applyBorder="1" applyAlignment="1">
      <alignment horizontal="center" vertical="top"/>
    </xf>
    <xf numFmtId="3" fontId="46" fillId="0" borderId="17" xfId="0" applyNumberFormat="1" applyFont="1" applyBorder="1" applyAlignment="1">
      <alignment horizontal="center" vertical="top"/>
    </xf>
    <xf numFmtId="0" fontId="39" fillId="2" borderId="2" xfId="5" applyFont="1" applyFill="1" applyBorder="1" applyAlignment="1">
      <alignment horizontal="center" vertical="top" wrapText="1"/>
    </xf>
    <xf numFmtId="0" fontId="39" fillId="0" borderId="2" xfId="0" applyFont="1" applyBorder="1" applyAlignment="1">
      <alignment horizontal="left" vertical="top" wrapText="1"/>
    </xf>
    <xf numFmtId="0" fontId="58" fillId="0" borderId="2" xfId="5" applyFont="1" applyFill="1" applyBorder="1" applyAlignment="1">
      <alignment vertical="top" wrapText="1"/>
    </xf>
    <xf numFmtId="0" fontId="58" fillId="0" borderId="2" xfId="5" applyFont="1" applyFill="1" applyBorder="1" applyAlignment="1">
      <alignment horizontal="center" vertical="top" wrapText="1"/>
    </xf>
    <xf numFmtId="0" fontId="39" fillId="2" borderId="3" xfId="5" applyFont="1" applyFill="1" applyBorder="1" applyAlignment="1">
      <alignment horizontal="center" vertical="top" wrapText="1"/>
    </xf>
    <xf numFmtId="0" fontId="39" fillId="0" borderId="3" xfId="0" applyFont="1" applyBorder="1" applyAlignment="1">
      <alignment horizontal="left" vertical="top" wrapText="1"/>
    </xf>
    <xf numFmtId="0" fontId="39" fillId="0" borderId="3" xfId="0" applyFont="1" applyBorder="1" applyAlignment="1">
      <alignment vertical="top"/>
    </xf>
    <xf numFmtId="0" fontId="39" fillId="0" borderId="20" xfId="0" applyFont="1" applyFill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3" fontId="58" fillId="0" borderId="3" xfId="5" applyNumberFormat="1" applyFont="1" applyFill="1" applyBorder="1" applyAlignment="1">
      <alignment horizontal="center" vertical="top" wrapText="1"/>
    </xf>
    <xf numFmtId="3" fontId="39" fillId="0" borderId="3" xfId="0" applyNumberFormat="1" applyFont="1" applyBorder="1" applyAlignment="1">
      <alignment vertical="top"/>
    </xf>
    <xf numFmtId="0" fontId="39" fillId="2" borderId="20" xfId="0" applyFont="1" applyFill="1" applyBorder="1" applyAlignment="1">
      <alignment vertical="top"/>
    </xf>
    <xf numFmtId="3" fontId="58" fillId="0" borderId="20" xfId="5" applyNumberFormat="1" applyFont="1" applyFill="1" applyBorder="1" applyAlignment="1">
      <alignment horizontal="center" vertical="top" wrapText="1"/>
    </xf>
    <xf numFmtId="0" fontId="39" fillId="0" borderId="20" xfId="0" applyFont="1" applyBorder="1" applyAlignment="1">
      <alignment vertical="top"/>
    </xf>
    <xf numFmtId="0" fontId="5" fillId="2" borderId="0" xfId="0" applyFont="1" applyFill="1" applyAlignment="1">
      <alignment vertical="top"/>
    </xf>
    <xf numFmtId="3" fontId="20" fillId="0" borderId="3" xfId="5" applyNumberFormat="1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0" xfId="0" applyFont="1" applyBorder="1" applyAlignment="1">
      <alignment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left" vertical="top"/>
    </xf>
    <xf numFmtId="0" fontId="20" fillId="0" borderId="0" xfId="0" applyFont="1" applyAlignment="1">
      <alignment vertical="top"/>
    </xf>
    <xf numFmtId="3" fontId="19" fillId="0" borderId="3" xfId="5" applyNumberFormat="1" applyFont="1" applyFill="1" applyBorder="1" applyAlignment="1">
      <alignment horizontal="center" vertical="center" wrapText="1"/>
    </xf>
    <xf numFmtId="3" fontId="20" fillId="0" borderId="3" xfId="5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top" wrapText="1" readingOrder="1"/>
    </xf>
    <xf numFmtId="0" fontId="19" fillId="0" borderId="3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/>
    </xf>
    <xf numFmtId="0" fontId="19" fillId="0" borderId="20" xfId="0" applyFont="1" applyFill="1" applyBorder="1" applyAlignment="1">
      <alignment horizontal="left" vertical="top" wrapText="1" readingOrder="1"/>
    </xf>
    <xf numFmtId="3" fontId="19" fillId="0" borderId="5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horizontal="center" vertical="center"/>
    </xf>
    <xf numFmtId="0" fontId="20" fillId="0" borderId="20" xfId="0" applyFont="1" applyFill="1" applyBorder="1" applyAlignment="1">
      <alignment vertical="top" wrapText="1"/>
    </xf>
    <xf numFmtId="0" fontId="39" fillId="0" borderId="2" xfId="5" applyFont="1" applyFill="1" applyBorder="1" applyAlignment="1">
      <alignment horizontal="center" vertical="top" wrapText="1"/>
    </xf>
    <xf numFmtId="0" fontId="39" fillId="2" borderId="2" xfId="0" applyFont="1" applyFill="1" applyBorder="1" applyAlignment="1">
      <alignment vertical="top" wrapText="1"/>
    </xf>
    <xf numFmtId="3" fontId="19" fillId="0" borderId="3" xfId="0" applyNumberFormat="1" applyFont="1" applyFill="1" applyBorder="1" applyAlignment="1">
      <alignment horizontal="center" vertical="top"/>
    </xf>
    <xf numFmtId="3" fontId="20" fillId="0" borderId="2" xfId="5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189" fontId="5" fillId="0" borderId="5" xfId="0" applyNumberFormat="1" applyFont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4" fontId="5" fillId="3" borderId="3" xfId="0" applyNumberFormat="1" applyFont="1" applyFill="1" applyBorder="1" applyAlignment="1">
      <alignment horizontal="center" vertical="top"/>
    </xf>
    <xf numFmtId="0" fontId="22" fillId="0" borderId="0" xfId="0" applyFont="1" applyAlignment="1">
      <alignment vertical="top"/>
    </xf>
    <xf numFmtId="3" fontId="25" fillId="0" borderId="5" xfId="2" applyNumberFormat="1" applyFont="1" applyBorder="1" applyAlignment="1">
      <alignment horizontal="center" vertical="top" wrapText="1"/>
    </xf>
    <xf numFmtId="3" fontId="14" fillId="0" borderId="5" xfId="0" applyNumberFormat="1" applyFont="1" applyBorder="1" applyAlignment="1">
      <alignment horizontal="center" vertical="top"/>
    </xf>
    <xf numFmtId="0" fontId="60" fillId="0" borderId="0" xfId="0" applyFont="1" applyAlignment="1">
      <alignment horizontal="left" indent="3"/>
    </xf>
    <xf numFmtId="1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top" wrapText="1" readingOrder="1"/>
    </xf>
    <xf numFmtId="0" fontId="5" fillId="0" borderId="0" xfId="0" applyFont="1" applyFill="1" applyBorder="1" applyAlignment="1">
      <alignment horizontal="center" wrapText="1"/>
    </xf>
    <xf numFmtId="3" fontId="5" fillId="0" borderId="0" xfId="5" applyNumberFormat="1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26" xfId="0" applyFont="1" applyBorder="1"/>
    <xf numFmtId="0" fontId="12" fillId="0" borderId="17" xfId="0" applyFont="1" applyBorder="1"/>
    <xf numFmtId="0" fontId="12" fillId="0" borderId="6" xfId="0" applyFont="1" applyBorder="1"/>
    <xf numFmtId="0" fontId="12" fillId="0" borderId="10" xfId="0" applyFont="1" applyBorder="1"/>
    <xf numFmtId="0" fontId="5" fillId="0" borderId="1" xfId="0" applyFont="1" applyBorder="1" applyAlignment="1">
      <alignment vertical="top"/>
    </xf>
    <xf numFmtId="3" fontId="5" fillId="0" borderId="0" xfId="0" applyNumberFormat="1" applyFont="1" applyAlignment="1">
      <alignment vertical="top"/>
    </xf>
    <xf numFmtId="0" fontId="61" fillId="0" borderId="3" xfId="0" applyFont="1" applyFill="1" applyBorder="1" applyAlignment="1">
      <alignment vertical="top" wrapText="1"/>
    </xf>
    <xf numFmtId="0" fontId="61" fillId="0" borderId="3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/>
    </xf>
    <xf numFmtId="0" fontId="13" fillId="0" borderId="3" xfId="0" applyFont="1" applyFill="1" applyBorder="1" applyAlignment="1">
      <alignment horizontal="center" vertical="top" wrapText="1" readingOrder="1"/>
    </xf>
    <xf numFmtId="0" fontId="35" fillId="0" borderId="0" xfId="0" applyFont="1" applyAlignment="1">
      <alignment vertical="top"/>
    </xf>
    <xf numFmtId="3" fontId="35" fillId="0" borderId="3" xfId="5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vertical="top" wrapText="1"/>
    </xf>
    <xf numFmtId="3" fontId="5" fillId="3" borderId="2" xfId="5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top"/>
    </xf>
    <xf numFmtId="0" fontId="26" fillId="3" borderId="0" xfId="0" applyFont="1" applyFill="1"/>
    <xf numFmtId="0" fontId="5" fillId="3" borderId="3" xfId="0" applyFont="1" applyFill="1" applyBorder="1" applyAlignment="1">
      <alignment vertical="top" wrapText="1"/>
    </xf>
    <xf numFmtId="3" fontId="5" fillId="3" borderId="3" xfId="5" applyNumberFormat="1" applyFont="1" applyFill="1" applyBorder="1" applyAlignment="1">
      <alignment horizontal="center" vertical="center" wrapText="1"/>
    </xf>
    <xf numFmtId="0" fontId="65" fillId="0" borderId="0" xfId="0" applyFont="1"/>
    <xf numFmtId="0" fontId="35" fillId="3" borderId="0" xfId="0" applyFont="1" applyFill="1"/>
    <xf numFmtId="3" fontId="5" fillId="0" borderId="5" xfId="5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top" wrapText="1" readingOrder="1"/>
    </xf>
    <xf numFmtId="0" fontId="5" fillId="0" borderId="29" xfId="5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 readingOrder="1"/>
    </xf>
    <xf numFmtId="0" fontId="7" fillId="0" borderId="29" xfId="5" applyFont="1" applyFill="1" applyBorder="1" applyAlignment="1">
      <alignment horizontal="center" vertical="top" wrapText="1"/>
    </xf>
    <xf numFmtId="0" fontId="5" fillId="0" borderId="19" xfId="5" applyFont="1" applyFill="1" applyBorder="1" applyAlignment="1">
      <alignment horizontal="center" vertical="top" wrapText="1"/>
    </xf>
    <xf numFmtId="3" fontId="5" fillId="0" borderId="19" xfId="5" applyNumberFormat="1" applyFont="1" applyFill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center"/>
    </xf>
    <xf numFmtId="4" fontId="27" fillId="0" borderId="0" xfId="0" applyNumberFormat="1" applyFont="1" applyBorder="1" applyAlignment="1">
      <alignment horizontal="center"/>
    </xf>
    <xf numFmtId="4" fontId="27" fillId="0" borderId="0" xfId="0" applyNumberFormat="1" applyFont="1" applyBorder="1" applyAlignment="1">
      <alignment horizontal="center" vertical="top"/>
    </xf>
    <xf numFmtId="0" fontId="68" fillId="0" borderId="0" xfId="0" applyFont="1"/>
    <xf numFmtId="0" fontId="68" fillId="0" borderId="0" xfId="0" applyFont="1" applyAlignment="1">
      <alignment horizontal="center" vertical="top"/>
    </xf>
    <xf numFmtId="0" fontId="40" fillId="0" borderId="0" xfId="0" applyFont="1"/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3" fontId="6" fillId="0" borderId="5" xfId="0" applyNumberFormat="1" applyFont="1" applyBorder="1"/>
    <xf numFmtId="0" fontId="5" fillId="0" borderId="0" xfId="0" applyFont="1" applyFill="1" applyBorder="1" applyAlignment="1">
      <alignment vertical="top" wrapText="1"/>
    </xf>
    <xf numFmtId="3" fontId="6" fillId="4" borderId="5" xfId="0" applyNumberFormat="1" applyFont="1" applyFill="1" applyBorder="1" applyAlignment="1">
      <alignment horizontal="center"/>
    </xf>
    <xf numFmtId="3" fontId="6" fillId="0" borderId="5" xfId="5" applyNumberFormat="1" applyFont="1" applyFill="1" applyBorder="1" applyAlignment="1">
      <alignment horizontal="left" vertical="top" wrapText="1"/>
    </xf>
    <xf numFmtId="0" fontId="6" fillId="0" borderId="5" xfId="5" applyFont="1" applyFill="1" applyBorder="1" applyAlignment="1">
      <alignment horizontal="left" vertical="top" wrapText="1"/>
    </xf>
    <xf numFmtId="0" fontId="7" fillId="0" borderId="5" xfId="0" applyFont="1" applyFill="1" applyBorder="1"/>
    <xf numFmtId="0" fontId="7" fillId="0" borderId="5" xfId="5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 readingOrder="1"/>
    </xf>
    <xf numFmtId="0" fontId="35" fillId="0" borderId="5" xfId="5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35" fillId="0" borderId="3" xfId="0" applyFont="1" applyFill="1" applyBorder="1" applyAlignment="1">
      <alignment horizontal="center" vertical="top"/>
    </xf>
    <xf numFmtId="0" fontId="35" fillId="0" borderId="3" xfId="0" applyFont="1" applyFill="1" applyBorder="1" applyAlignment="1">
      <alignment vertical="top" wrapText="1"/>
    </xf>
    <xf numFmtId="3" fontId="35" fillId="0" borderId="3" xfId="0" applyNumberFormat="1" applyFont="1" applyFill="1" applyBorder="1" applyAlignment="1">
      <alignment horizontal="center" vertical="top"/>
    </xf>
    <xf numFmtId="0" fontId="35" fillId="0" borderId="0" xfId="0" applyFont="1" applyFill="1"/>
    <xf numFmtId="0" fontId="19" fillId="0" borderId="3" xfId="0" applyFont="1" applyFill="1" applyBorder="1" applyAlignment="1">
      <alignment horizontal="center" vertical="top"/>
    </xf>
    <xf numFmtId="0" fontId="35" fillId="0" borderId="3" xfId="5" applyFont="1" applyFill="1" applyBorder="1" applyAlignment="1">
      <alignment horizontal="center" vertical="top" wrapText="1"/>
    </xf>
    <xf numFmtId="3" fontId="35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top" readingOrder="1"/>
    </xf>
    <xf numFmtId="0" fontId="5" fillId="0" borderId="2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readingOrder="1"/>
    </xf>
    <xf numFmtId="3" fontId="5" fillId="0" borderId="5" xfId="0" applyNumberFormat="1" applyFont="1" applyFill="1" applyBorder="1" applyAlignment="1">
      <alignment horizontal="center" vertical="top"/>
    </xf>
    <xf numFmtId="0" fontId="35" fillId="0" borderId="3" xfId="0" applyFont="1" applyFill="1" applyBorder="1" applyAlignment="1">
      <alignment vertical="top"/>
    </xf>
    <xf numFmtId="0" fontId="35" fillId="0" borderId="3" xfId="5" applyFont="1" applyFill="1" applyBorder="1" applyAlignment="1">
      <alignment vertical="top" wrapText="1"/>
    </xf>
    <xf numFmtId="3" fontId="34" fillId="0" borderId="3" xfId="5" applyNumberFormat="1" applyFont="1" applyFill="1" applyBorder="1" applyAlignment="1">
      <alignment horizontal="center" vertical="top" wrapText="1"/>
    </xf>
    <xf numFmtId="0" fontId="34" fillId="0" borderId="3" xfId="5" applyFont="1" applyFill="1" applyBorder="1" applyAlignment="1">
      <alignment vertical="top" wrapText="1"/>
    </xf>
    <xf numFmtId="0" fontId="35" fillId="0" borderId="0" xfId="0" applyFont="1" applyFill="1" applyAlignment="1">
      <alignment vertical="top"/>
    </xf>
    <xf numFmtId="0" fontId="34" fillId="0" borderId="0" xfId="0" applyFont="1" applyFill="1"/>
    <xf numFmtId="3" fontId="35" fillId="0" borderId="3" xfId="0" applyNumberFormat="1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3" fontId="5" fillId="0" borderId="29" xfId="0" applyNumberFormat="1" applyFont="1" applyFill="1" applyBorder="1" applyAlignment="1">
      <alignment horizontal="center" vertical="top"/>
    </xf>
    <xf numFmtId="0" fontId="5" fillId="0" borderId="29" xfId="0" applyFont="1" applyFill="1" applyBorder="1" applyAlignment="1">
      <alignment vertical="top" wrapText="1"/>
    </xf>
    <xf numFmtId="0" fontId="5" fillId="0" borderId="29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vertical="top"/>
    </xf>
    <xf numFmtId="17" fontId="5" fillId="0" borderId="5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/>
    </xf>
    <xf numFmtId="17" fontId="5" fillId="0" borderId="3" xfId="0" applyNumberFormat="1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center" vertical="top" wrapText="1"/>
    </xf>
    <xf numFmtId="0" fontId="35" fillId="0" borderId="0" xfId="0" applyFont="1" applyFill="1" applyAlignment="1">
      <alignment horizontal="center" vertical="top"/>
    </xf>
    <xf numFmtId="3" fontId="35" fillId="0" borderId="0" xfId="0" applyNumberFormat="1" applyFont="1" applyFill="1" applyAlignment="1">
      <alignment horizontal="center" vertical="top"/>
    </xf>
    <xf numFmtId="0" fontId="5" fillId="0" borderId="19" xfId="0" applyFont="1" applyFill="1" applyBorder="1" applyAlignment="1">
      <alignment horizontal="center" vertical="top"/>
    </xf>
    <xf numFmtId="3" fontId="5" fillId="0" borderId="19" xfId="0" applyNumberFormat="1" applyFont="1" applyFill="1" applyBorder="1" applyAlignment="1">
      <alignment horizontal="center" vertical="top"/>
    </xf>
    <xf numFmtId="0" fontId="5" fillId="0" borderId="19" xfId="0" applyFont="1" applyFill="1" applyBorder="1" applyAlignment="1">
      <alignment vertical="top"/>
    </xf>
    <xf numFmtId="0" fontId="35" fillId="0" borderId="5" xfId="0" applyFont="1" applyFill="1" applyBorder="1" applyAlignment="1">
      <alignment vertical="top"/>
    </xf>
    <xf numFmtId="3" fontId="35" fillId="0" borderId="5" xfId="0" applyNumberFormat="1" applyFont="1" applyFill="1" applyBorder="1" applyAlignment="1">
      <alignment horizontal="center" vertical="top"/>
    </xf>
    <xf numFmtId="0" fontId="35" fillId="0" borderId="5" xfId="0" applyFont="1" applyFill="1" applyBorder="1" applyAlignment="1">
      <alignment horizontal="center" vertical="top"/>
    </xf>
    <xf numFmtId="0" fontId="5" fillId="0" borderId="7" xfId="0" applyFont="1" applyFill="1" applyBorder="1"/>
    <xf numFmtId="3" fontId="34" fillId="0" borderId="0" xfId="0" applyNumberFormat="1" applyFont="1" applyFill="1" applyAlignment="1">
      <alignment horizontal="center"/>
    </xf>
    <xf numFmtId="0" fontId="19" fillId="0" borderId="3" xfId="25" applyFont="1" applyFill="1" applyBorder="1" applyAlignment="1">
      <alignment horizontal="left" vertical="top" wrapText="1" readingOrder="1"/>
    </xf>
    <xf numFmtId="0" fontId="5" fillId="0" borderId="2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vertical="top"/>
    </xf>
    <xf numFmtId="3" fontId="34" fillId="0" borderId="0" xfId="0" applyNumberFormat="1" applyFont="1" applyFill="1" applyAlignment="1">
      <alignment horizontal="center" vertical="top"/>
    </xf>
    <xf numFmtId="0" fontId="34" fillId="0" borderId="0" xfId="0" applyFont="1" applyFill="1" applyAlignment="1">
      <alignment horizontal="center" vertical="top"/>
    </xf>
    <xf numFmtId="0" fontId="34" fillId="0" borderId="0" xfId="0" applyFont="1" applyFill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43" fontId="5" fillId="0" borderId="3" xfId="2" applyFont="1" applyFill="1" applyBorder="1" applyAlignment="1">
      <alignment horizontal="center" vertical="top"/>
    </xf>
    <xf numFmtId="0" fontId="19" fillId="0" borderId="0" xfId="0" applyFont="1" applyFill="1" applyAlignment="1">
      <alignment vertical="top"/>
    </xf>
    <xf numFmtId="0" fontId="19" fillId="0" borderId="0" xfId="0" applyFont="1" applyFill="1"/>
    <xf numFmtId="0" fontId="19" fillId="0" borderId="3" xfId="0" applyFont="1" applyFill="1" applyBorder="1"/>
    <xf numFmtId="4" fontId="5" fillId="0" borderId="3" xfId="0" applyNumberFormat="1" applyFont="1" applyFill="1" applyBorder="1" applyAlignment="1">
      <alignment horizontal="center" vertical="top"/>
    </xf>
    <xf numFmtId="4" fontId="57" fillId="0" borderId="3" xfId="0" applyNumberFormat="1" applyFont="1" applyFill="1" applyBorder="1" applyAlignment="1">
      <alignment horizontal="center" vertical="top"/>
    </xf>
    <xf numFmtId="0" fontId="5" fillId="0" borderId="3" xfId="0" quotePrefix="1" applyFont="1" applyFill="1" applyBorder="1" applyAlignment="1">
      <alignment horizontal="left" vertical="top" wrapText="1" readingOrder="1"/>
    </xf>
    <xf numFmtId="0" fontId="19" fillId="0" borderId="3" xfId="0" quotePrefix="1" applyFont="1" applyFill="1" applyBorder="1" applyAlignment="1">
      <alignment horizontal="left" vertical="top" wrapText="1" readingOrder="1"/>
    </xf>
    <xf numFmtId="0" fontId="5" fillId="0" borderId="3" xfId="0" applyFont="1" applyFill="1" applyBorder="1" applyAlignment="1">
      <alignment horizontal="center" wrapText="1"/>
    </xf>
    <xf numFmtId="4" fontId="5" fillId="0" borderId="3" xfId="5" applyNumberFormat="1" applyFont="1" applyFill="1" applyBorder="1" applyAlignment="1">
      <alignment horizontal="center" vertical="top"/>
    </xf>
    <xf numFmtId="0" fontId="5" fillId="0" borderId="5" xfId="0" quotePrefix="1" applyFont="1" applyFill="1" applyBorder="1" applyAlignment="1">
      <alignment horizontal="left" vertical="top" wrapText="1" readingOrder="1"/>
    </xf>
    <xf numFmtId="3" fontId="5" fillId="0" borderId="0" xfId="0" applyNumberFormat="1" applyFont="1" applyFill="1" applyAlignment="1">
      <alignment horizontal="center" vertical="top"/>
    </xf>
    <xf numFmtId="0" fontId="60" fillId="0" borderId="3" xfId="0" applyFont="1" applyFill="1" applyBorder="1" applyAlignment="1">
      <alignment horizontal="left" vertical="top" wrapText="1" readingOrder="1"/>
    </xf>
    <xf numFmtId="0" fontId="60" fillId="0" borderId="0" xfId="0" applyFont="1" applyFill="1" applyBorder="1"/>
    <xf numFmtId="0" fontId="34" fillId="0" borderId="3" xfId="0" applyFont="1" applyFill="1" applyBorder="1" applyAlignment="1">
      <alignment horizontal="center" vertical="top"/>
    </xf>
    <xf numFmtId="3" fontId="34" fillId="0" borderId="3" xfId="0" applyNumberFormat="1" applyFont="1" applyFill="1" applyBorder="1" applyAlignment="1">
      <alignment horizontal="center" vertical="top"/>
    </xf>
    <xf numFmtId="4" fontId="34" fillId="0" borderId="3" xfId="0" applyNumberFormat="1" applyFont="1" applyFill="1" applyBorder="1" applyAlignment="1">
      <alignment horizontal="center" vertical="top"/>
    </xf>
    <xf numFmtId="0" fontId="34" fillId="0" borderId="0" xfId="5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 readingOrder="1"/>
    </xf>
    <xf numFmtId="0" fontId="34" fillId="0" borderId="0" xfId="0" applyFont="1" applyFill="1" applyBorder="1"/>
    <xf numFmtId="0" fontId="34" fillId="0" borderId="3" xfId="0" applyFont="1" applyFill="1" applyBorder="1"/>
    <xf numFmtId="0" fontId="5" fillId="0" borderId="0" xfId="0" applyFont="1" applyFill="1" applyAlignment="1"/>
    <xf numFmtId="0" fontId="34" fillId="0" borderId="0" xfId="0" applyFont="1" applyFill="1" applyAlignment="1"/>
    <xf numFmtId="0" fontId="46" fillId="0" borderId="3" xfId="0" applyFont="1" applyFill="1" applyBorder="1" applyAlignment="1">
      <alignment horizontal="center" vertical="top"/>
    </xf>
    <xf numFmtId="0" fontId="46" fillId="0" borderId="0" xfId="0" applyFont="1" applyFill="1"/>
    <xf numFmtId="17" fontId="46" fillId="0" borderId="3" xfId="0" applyNumberFormat="1" applyFont="1" applyFill="1" applyBorder="1" applyAlignment="1">
      <alignment horizontal="center" vertical="top"/>
    </xf>
    <xf numFmtId="189" fontId="46" fillId="0" borderId="3" xfId="2" applyNumberFormat="1" applyFont="1" applyFill="1" applyBorder="1" applyAlignment="1">
      <alignment horizontal="center" vertical="top"/>
    </xf>
    <xf numFmtId="189" fontId="5" fillId="0" borderId="3" xfId="2" applyNumberFormat="1" applyFont="1" applyFill="1" applyBorder="1" applyAlignment="1">
      <alignment horizontal="center" vertical="top"/>
    </xf>
    <xf numFmtId="3" fontId="67" fillId="0" borderId="3" xfId="5" applyNumberFormat="1" applyFont="1" applyFill="1" applyBorder="1" applyAlignment="1">
      <alignment horizontal="center" vertical="top" wrapText="1"/>
    </xf>
    <xf numFmtId="189" fontId="67" fillId="0" borderId="3" xfId="2" applyNumberFormat="1" applyFont="1" applyFill="1" applyBorder="1" applyAlignment="1">
      <alignment horizontal="center" vertical="top"/>
    </xf>
    <xf numFmtId="0" fontId="67" fillId="0" borderId="3" xfId="0" applyFont="1" applyFill="1" applyBorder="1" applyAlignment="1">
      <alignment horizontal="center" vertical="top"/>
    </xf>
    <xf numFmtId="0" fontId="66" fillId="0" borderId="3" xfId="5" applyFont="1" applyFill="1" applyBorder="1" applyAlignment="1">
      <alignment horizontal="center" vertical="top" wrapText="1"/>
    </xf>
    <xf numFmtId="3" fontId="66" fillId="0" borderId="3" xfId="5" applyNumberFormat="1" applyFont="1" applyFill="1" applyBorder="1" applyAlignment="1">
      <alignment horizontal="center" vertical="top" wrapText="1"/>
    </xf>
    <xf numFmtId="0" fontId="66" fillId="0" borderId="3" xfId="5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192" fontId="5" fillId="0" borderId="2" xfId="5" applyNumberFormat="1" applyFont="1" applyFill="1" applyBorder="1" applyAlignment="1">
      <alignment vertical="top" wrapText="1"/>
    </xf>
    <xf numFmtId="0" fontId="14" fillId="0" borderId="27" xfId="0" applyFont="1" applyBorder="1" applyAlignment="1">
      <alignment vertical="top" wrapText="1"/>
    </xf>
    <xf numFmtId="192" fontId="5" fillId="0" borderId="3" xfId="5" applyNumberFormat="1" applyFont="1" applyFill="1" applyBorder="1" applyAlignment="1">
      <alignment vertical="top" wrapText="1"/>
    </xf>
    <xf numFmtId="0" fontId="69" fillId="0" borderId="3" xfId="0" applyFont="1" applyFill="1" applyBorder="1" applyAlignment="1">
      <alignment horizontal="left" vertical="top" wrapText="1" readingOrder="1"/>
    </xf>
    <xf numFmtId="192" fontId="5" fillId="0" borderId="3" xfId="0" applyNumberFormat="1" applyFont="1" applyBorder="1" applyAlignment="1"/>
    <xf numFmtId="0" fontId="61" fillId="0" borderId="3" xfId="5" applyFont="1" applyFill="1" applyBorder="1" applyAlignment="1">
      <alignment vertical="top" wrapText="1"/>
    </xf>
    <xf numFmtId="0" fontId="61" fillId="0" borderId="3" xfId="5" applyFont="1" applyFill="1" applyBorder="1" applyAlignment="1">
      <alignment horizontal="center" vertical="top" wrapText="1"/>
    </xf>
    <xf numFmtId="0" fontId="61" fillId="0" borderId="0" xfId="0" applyFont="1" applyFill="1" applyAlignment="1">
      <alignment vertical="top"/>
    </xf>
    <xf numFmtId="3" fontId="61" fillId="0" borderId="3" xfId="5" applyNumberFormat="1" applyFont="1" applyFill="1" applyBorder="1" applyAlignment="1">
      <alignment horizontal="center" vertical="top" wrapText="1"/>
    </xf>
    <xf numFmtId="0" fontId="61" fillId="0" borderId="3" xfId="0" applyFont="1" applyFill="1" applyBorder="1" applyAlignment="1">
      <alignment horizontal="center" vertical="top"/>
    </xf>
    <xf numFmtId="0" fontId="61" fillId="0" borderId="3" xfId="0" applyFont="1" applyFill="1" applyBorder="1" applyAlignment="1">
      <alignment horizontal="center" vertical="top" wrapText="1" readingOrder="1"/>
    </xf>
    <xf numFmtId="3" fontId="61" fillId="0" borderId="3" xfId="0" applyNumberFormat="1" applyFont="1" applyFill="1" applyBorder="1" applyAlignment="1">
      <alignment horizontal="center" vertical="top"/>
    </xf>
    <xf numFmtId="0" fontId="61" fillId="0" borderId="3" xfId="0" applyFont="1" applyFill="1" applyBorder="1" applyAlignment="1">
      <alignment vertical="top"/>
    </xf>
    <xf numFmtId="0" fontId="61" fillId="0" borderId="3" xfId="0" applyFont="1" applyFill="1" applyBorder="1" applyAlignment="1">
      <alignment horizontal="left" vertical="top" wrapText="1" readingOrder="1"/>
    </xf>
    <xf numFmtId="0" fontId="61" fillId="0" borderId="3" xfId="5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top" wrapText="1"/>
    </xf>
    <xf numFmtId="0" fontId="26" fillId="0" borderId="0" xfId="0" applyFont="1" applyFill="1"/>
    <xf numFmtId="0" fontId="50" fillId="0" borderId="3" xfId="0" applyFont="1" applyFill="1" applyBorder="1" applyAlignment="1">
      <alignment vertical="top" wrapText="1"/>
    </xf>
    <xf numFmtId="0" fontId="66" fillId="0" borderId="0" xfId="0" applyFont="1" applyFill="1"/>
    <xf numFmtId="0" fontId="66" fillId="0" borderId="0" xfId="0" applyFont="1" applyAlignment="1">
      <alignment vertical="top"/>
    </xf>
    <xf numFmtId="0" fontId="14" fillId="2" borderId="2" xfId="0" applyFont="1" applyFill="1" applyBorder="1" applyAlignment="1">
      <alignment horizontal="left" vertical="top" wrapText="1"/>
    </xf>
    <xf numFmtId="0" fontId="35" fillId="2" borderId="14" xfId="0" applyFont="1" applyFill="1" applyBorder="1" applyAlignment="1">
      <alignment vertical="top" wrapText="1"/>
    </xf>
    <xf numFmtId="0" fontId="13" fillId="0" borderId="19" xfId="0" applyFont="1" applyFill="1" applyBorder="1" applyAlignment="1">
      <alignment horizontal="left" vertical="top" wrapText="1" readingOrder="1"/>
    </xf>
    <xf numFmtId="0" fontId="7" fillId="0" borderId="19" xfId="5" applyFont="1" applyFill="1" applyBorder="1" applyAlignment="1">
      <alignment vertical="top" wrapText="1"/>
    </xf>
    <xf numFmtId="0" fontId="7" fillId="0" borderId="19" xfId="5" applyFont="1" applyFill="1" applyBorder="1" applyAlignment="1">
      <alignment horizontal="right" vertical="top" wrapText="1"/>
    </xf>
    <xf numFmtId="0" fontId="7" fillId="0" borderId="7" xfId="5" applyFont="1" applyFill="1" applyBorder="1" applyAlignment="1">
      <alignment vertical="top" wrapText="1"/>
    </xf>
    <xf numFmtId="3" fontId="7" fillId="0" borderId="7" xfId="5" applyNumberFormat="1" applyFont="1" applyFill="1" applyBorder="1" applyAlignment="1">
      <alignment horizontal="right" vertical="top" wrapText="1"/>
    </xf>
    <xf numFmtId="3" fontId="5" fillId="0" borderId="3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0" fontId="35" fillId="0" borderId="8" xfId="0" applyFont="1" applyBorder="1"/>
    <xf numFmtId="0" fontId="35" fillId="0" borderId="2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3" xfId="0" applyFont="1" applyBorder="1" applyAlignment="1">
      <alignment vertical="top" wrapText="1"/>
    </xf>
    <xf numFmtId="0" fontId="35" fillId="0" borderId="3" xfId="0" applyFont="1" applyBorder="1" applyAlignment="1">
      <alignment vertical="top" wrapText="1" readingOrder="1"/>
    </xf>
    <xf numFmtId="0" fontId="14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70" fillId="0" borderId="3" xfId="5" applyFont="1" applyFill="1" applyBorder="1" applyAlignment="1">
      <alignment vertical="top" wrapText="1"/>
    </xf>
    <xf numFmtId="0" fontId="70" fillId="0" borderId="3" xfId="5" applyFont="1" applyFill="1" applyBorder="1" applyAlignment="1">
      <alignment horizontal="center" vertical="top" wrapText="1"/>
    </xf>
    <xf numFmtId="0" fontId="70" fillId="0" borderId="0" xfId="0" applyFont="1" applyAlignment="1">
      <alignment vertical="top"/>
    </xf>
    <xf numFmtId="1" fontId="70" fillId="0" borderId="3" xfId="0" applyNumberFormat="1" applyFont="1" applyFill="1" applyBorder="1" applyAlignment="1">
      <alignment horizontal="center" vertical="top"/>
    </xf>
    <xf numFmtId="0" fontId="70" fillId="0" borderId="13" xfId="0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left" vertical="top" wrapText="1" readingOrder="1"/>
    </xf>
    <xf numFmtId="0" fontId="70" fillId="0" borderId="3" xfId="0" applyFont="1" applyBorder="1"/>
    <xf numFmtId="0" fontId="70" fillId="0" borderId="0" xfId="0" applyFont="1"/>
    <xf numFmtId="3" fontId="70" fillId="0" borderId="3" xfId="0" applyNumberFormat="1" applyFont="1" applyFill="1" applyBorder="1" applyAlignment="1">
      <alignment horizontal="center" vertical="top" wrapText="1" readingOrder="1"/>
    </xf>
    <xf numFmtId="0" fontId="70" fillId="0" borderId="3" xfId="0" applyFont="1" applyBorder="1" applyAlignment="1">
      <alignment horizontal="center"/>
    </xf>
    <xf numFmtId="0" fontId="70" fillId="0" borderId="3" xfId="0" applyFont="1" applyFill="1" applyBorder="1" applyAlignment="1">
      <alignment horizontal="center" vertical="top" wrapText="1" readingOrder="1"/>
    </xf>
    <xf numFmtId="0" fontId="70" fillId="0" borderId="19" xfId="5" applyFont="1" applyFill="1" applyBorder="1" applyAlignment="1">
      <alignment horizontal="center" vertical="top" wrapText="1"/>
    </xf>
    <xf numFmtId="0" fontId="70" fillId="0" borderId="19" xfId="0" applyFont="1" applyFill="1" applyBorder="1" applyAlignment="1">
      <alignment vertical="top" wrapText="1"/>
    </xf>
    <xf numFmtId="0" fontId="70" fillId="0" borderId="20" xfId="5" applyFont="1" applyFill="1" applyBorder="1" applyAlignment="1">
      <alignment horizontal="center" vertical="top" wrapText="1"/>
    </xf>
    <xf numFmtId="0" fontId="70" fillId="0" borderId="20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2" fillId="0" borderId="3" xfId="0" applyFont="1" applyFill="1" applyBorder="1" applyAlignment="1">
      <alignment horizontal="left" vertical="top" wrapText="1" readingOrder="1"/>
    </xf>
    <xf numFmtId="0" fontId="71" fillId="0" borderId="3" xfId="5" applyFont="1" applyFill="1" applyBorder="1" applyAlignment="1">
      <alignment horizontal="center" vertical="top" wrapText="1"/>
    </xf>
    <xf numFmtId="3" fontId="70" fillId="0" borderId="3" xfId="5" applyNumberFormat="1" applyFont="1" applyFill="1" applyBorder="1" applyAlignment="1">
      <alignment horizontal="center" vertical="center" wrapText="1"/>
    </xf>
    <xf numFmtId="3" fontId="49" fillId="0" borderId="4" xfId="2" applyNumberFormat="1" applyFont="1" applyFill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70" fillId="0" borderId="28" xfId="0" applyFont="1" applyBorder="1" applyAlignment="1">
      <alignment vertical="top"/>
    </xf>
    <xf numFmtId="0" fontId="72" fillId="0" borderId="3" xfId="0" applyFont="1" applyFill="1" applyBorder="1" applyAlignment="1">
      <alignment horizontal="center" vertical="top" wrapText="1"/>
    </xf>
    <xf numFmtId="0" fontId="70" fillId="0" borderId="3" xfId="0" applyFont="1" applyBorder="1" applyAlignment="1">
      <alignment horizontal="center" vertical="top" wrapText="1"/>
    </xf>
    <xf numFmtId="0" fontId="70" fillId="0" borderId="28" xfId="0" applyFont="1" applyBorder="1" applyAlignment="1">
      <alignment horizontal="center" vertical="top"/>
    </xf>
    <xf numFmtId="3" fontId="70" fillId="0" borderId="28" xfId="0" applyNumberFormat="1" applyFont="1" applyBorder="1" applyAlignment="1">
      <alignment horizontal="center" vertical="top"/>
    </xf>
    <xf numFmtId="3" fontId="70" fillId="0" borderId="3" xfId="5" applyNumberFormat="1" applyFont="1" applyFill="1" applyBorder="1" applyAlignment="1">
      <alignment horizontal="center" vertical="top" wrapText="1"/>
    </xf>
    <xf numFmtId="0" fontId="70" fillId="0" borderId="3" xfId="0" applyFont="1" applyBorder="1" applyAlignment="1">
      <alignment horizontal="center" vertical="top"/>
    </xf>
    <xf numFmtId="0" fontId="70" fillId="0" borderId="3" xfId="0" applyFont="1" applyBorder="1" applyAlignment="1">
      <alignment vertical="top"/>
    </xf>
    <xf numFmtId="0" fontId="70" fillId="0" borderId="28" xfId="0" applyFont="1" applyBorder="1" applyAlignment="1">
      <alignment vertical="top" wrapText="1"/>
    </xf>
    <xf numFmtId="0" fontId="70" fillId="0" borderId="3" xfId="0" applyFont="1" applyBorder="1" applyAlignment="1">
      <alignment horizontal="left" vertical="top" wrapText="1"/>
    </xf>
    <xf numFmtId="0" fontId="70" fillId="0" borderId="3" xfId="0" applyFont="1" applyBorder="1" applyAlignment="1">
      <alignment vertical="top" wrapText="1"/>
    </xf>
    <xf numFmtId="3" fontId="70" fillId="0" borderId="3" xfId="5" applyNumberFormat="1" applyFont="1" applyFill="1" applyBorder="1" applyAlignment="1">
      <alignment vertical="top" wrapText="1"/>
    </xf>
    <xf numFmtId="3" fontId="70" fillId="0" borderId="3" xfId="0" applyNumberFormat="1" applyFont="1" applyBorder="1"/>
    <xf numFmtId="0" fontId="70" fillId="0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 readingOrder="1"/>
    </xf>
    <xf numFmtId="0" fontId="5" fillId="0" borderId="4" xfId="5" applyFont="1" applyFill="1" applyBorder="1" applyAlignment="1">
      <alignment horizontal="center" vertical="top" wrapText="1"/>
    </xf>
    <xf numFmtId="3" fontId="5" fillId="0" borderId="4" xfId="5" applyNumberFormat="1" applyFont="1" applyFill="1" applyBorder="1" applyAlignment="1">
      <alignment horizontal="center" vertical="top" wrapText="1"/>
    </xf>
    <xf numFmtId="3" fontId="70" fillId="0" borderId="3" xfId="0" applyNumberFormat="1" applyFont="1" applyBorder="1" applyAlignment="1">
      <alignment horizontal="center" vertical="center"/>
    </xf>
    <xf numFmtId="0" fontId="70" fillId="0" borderId="28" xfId="0" applyFont="1" applyBorder="1"/>
    <xf numFmtId="0" fontId="73" fillId="0" borderId="3" xfId="0" applyFont="1" applyFill="1" applyBorder="1" applyAlignment="1">
      <alignment horizontal="left" vertical="top" wrapText="1" readingOrder="1"/>
    </xf>
    <xf numFmtId="0" fontId="70" fillId="0" borderId="3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0" fontId="74" fillId="0" borderId="3" xfId="0" applyFont="1" applyFill="1" applyBorder="1" applyAlignment="1">
      <alignment horizontal="left" vertical="top" wrapText="1"/>
    </xf>
    <xf numFmtId="3" fontId="70" fillId="0" borderId="5" xfId="0" applyNumberFormat="1" applyFont="1" applyFill="1" applyBorder="1" applyAlignment="1">
      <alignment horizontal="center" vertical="top"/>
    </xf>
    <xf numFmtId="0" fontId="70" fillId="0" borderId="0" xfId="5" applyFont="1" applyFill="1" applyBorder="1" applyAlignment="1">
      <alignment vertical="top" wrapText="1"/>
    </xf>
    <xf numFmtId="1" fontId="39" fillId="0" borderId="4" xfId="0" applyNumberFormat="1" applyFont="1" applyBorder="1" applyAlignment="1">
      <alignment horizontal="center" vertical="top"/>
    </xf>
    <xf numFmtId="0" fontId="39" fillId="0" borderId="4" xfId="0" applyFont="1" applyFill="1" applyBorder="1" applyAlignment="1">
      <alignment vertical="top" wrapText="1"/>
    </xf>
    <xf numFmtId="0" fontId="58" fillId="0" borderId="4" xfId="3" applyFont="1" applyFill="1" applyBorder="1" applyAlignment="1">
      <alignment vertical="top" wrapText="1"/>
    </xf>
    <xf numFmtId="3" fontId="39" fillId="0" borderId="19" xfId="5" applyNumberFormat="1" applyFont="1" applyFill="1" applyBorder="1" applyAlignment="1">
      <alignment horizontal="center" vertical="top" wrapText="1"/>
    </xf>
    <xf numFmtId="0" fontId="70" fillId="0" borderId="19" xfId="0" applyFont="1" applyFill="1" applyBorder="1" applyAlignment="1">
      <alignment horizontal="center" vertical="top" wrapText="1" readingOrder="1"/>
    </xf>
    <xf numFmtId="3" fontId="70" fillId="0" borderId="3" xfId="0" applyNumberFormat="1" applyFont="1" applyBorder="1" applyAlignment="1">
      <alignment horizontal="center" vertical="top"/>
    </xf>
    <xf numFmtId="3" fontId="70" fillId="0" borderId="3" xfId="0" applyNumberFormat="1" applyFont="1" applyFill="1" applyBorder="1" applyAlignment="1">
      <alignment horizontal="center" vertical="top"/>
    </xf>
    <xf numFmtId="0" fontId="71" fillId="0" borderId="3" xfId="5" applyFont="1" applyFill="1" applyBorder="1" applyAlignment="1">
      <alignment vertical="top" wrapText="1"/>
    </xf>
    <xf numFmtId="0" fontId="70" fillId="0" borderId="28" xfId="5" applyFont="1" applyFill="1" applyBorder="1" applyAlignment="1">
      <alignment vertical="top" wrapText="1"/>
    </xf>
    <xf numFmtId="0" fontId="70" fillId="0" borderId="3" xfId="0" applyFont="1" applyFill="1" applyBorder="1" applyAlignment="1">
      <alignment vertical="top" wrapText="1"/>
    </xf>
    <xf numFmtId="0" fontId="71" fillId="2" borderId="3" xfId="0" applyFont="1" applyFill="1" applyBorder="1" applyAlignment="1">
      <alignment horizontal="center" vertical="top" wrapText="1" readingOrder="1"/>
    </xf>
    <xf numFmtId="0" fontId="70" fillId="2" borderId="3" xfId="0" applyFont="1" applyFill="1" applyBorder="1" applyAlignment="1">
      <alignment horizontal="center" vertical="top"/>
    </xf>
    <xf numFmtId="0" fontId="70" fillId="2" borderId="3" xfId="0" applyFont="1" applyFill="1" applyBorder="1" applyAlignment="1">
      <alignment horizontal="left" vertical="top" wrapText="1" readingOrder="1"/>
    </xf>
    <xf numFmtId="3" fontId="70" fillId="0" borderId="3" xfId="0" applyNumberFormat="1" applyFont="1" applyBorder="1" applyAlignment="1">
      <alignment vertical="top"/>
    </xf>
    <xf numFmtId="1" fontId="70" fillId="0" borderId="3" xfId="0" applyNumberFormat="1" applyFont="1" applyBorder="1" applyAlignment="1">
      <alignment horizontal="center" vertical="top"/>
    </xf>
    <xf numFmtId="0" fontId="70" fillId="0" borderId="13" xfId="0" applyFont="1" applyFill="1" applyBorder="1" applyAlignment="1">
      <alignment vertical="top" wrapText="1"/>
    </xf>
    <xf numFmtId="17" fontId="70" fillId="0" borderId="3" xfId="0" applyNumberFormat="1" applyFont="1" applyBorder="1" applyAlignment="1">
      <alignment horizontal="center" vertical="top" wrapText="1"/>
    </xf>
    <xf numFmtId="189" fontId="70" fillId="0" borderId="3" xfId="2" applyNumberFormat="1" applyFont="1" applyBorder="1" applyAlignment="1">
      <alignment horizontal="center" vertical="top"/>
    </xf>
    <xf numFmtId="0" fontId="71" fillId="2" borderId="3" xfId="0" applyFont="1" applyFill="1" applyBorder="1" applyAlignment="1">
      <alignment horizontal="left" vertical="top" wrapText="1" readingOrder="1"/>
    </xf>
    <xf numFmtId="0" fontId="70" fillId="0" borderId="3" xfId="0" applyFont="1" applyFill="1" applyBorder="1" applyAlignment="1">
      <alignment vertical="top"/>
    </xf>
    <xf numFmtId="3" fontId="70" fillId="0" borderId="3" xfId="5" applyNumberFormat="1" applyFont="1" applyBorder="1" applyAlignment="1">
      <alignment horizontal="center" vertical="top"/>
    </xf>
    <xf numFmtId="0" fontId="39" fillId="0" borderId="5" xfId="0" applyFont="1" applyBorder="1" applyAlignment="1">
      <alignment vertical="top"/>
    </xf>
    <xf numFmtId="0" fontId="71" fillId="0" borderId="13" xfId="0" applyFont="1" applyFill="1" applyBorder="1" applyAlignment="1">
      <alignment horizontal="left" vertical="top" wrapText="1"/>
    </xf>
    <xf numFmtId="17" fontId="70" fillId="0" borderId="3" xfId="0" applyNumberFormat="1" applyFont="1" applyBorder="1" applyAlignment="1">
      <alignment horizontal="center" vertical="top"/>
    </xf>
    <xf numFmtId="0" fontId="70" fillId="2" borderId="3" xfId="0" applyFont="1" applyFill="1" applyBorder="1" applyAlignment="1">
      <alignment vertical="top" wrapText="1" readingOrder="1"/>
    </xf>
    <xf numFmtId="3" fontId="71" fillId="0" borderId="3" xfId="5" applyNumberFormat="1" applyFont="1" applyFill="1" applyBorder="1" applyAlignment="1">
      <alignment horizontal="center" vertical="top" wrapText="1"/>
    </xf>
    <xf numFmtId="3" fontId="73" fillId="0" borderId="3" xfId="5" applyNumberFormat="1" applyFont="1" applyFill="1" applyBorder="1" applyAlignment="1">
      <alignment horizontal="center" vertical="top" wrapText="1"/>
    </xf>
    <xf numFmtId="0" fontId="70" fillId="0" borderId="7" xfId="0" applyFont="1" applyBorder="1" applyAlignment="1">
      <alignment vertical="top"/>
    </xf>
    <xf numFmtId="0" fontId="70" fillId="0" borderId="0" xfId="0" applyFont="1" applyAlignment="1">
      <alignment horizontal="center" vertical="top"/>
    </xf>
    <xf numFmtId="17" fontId="70" fillId="0" borderId="3" xfId="5" applyNumberFormat="1" applyFont="1" applyFill="1" applyBorder="1" applyAlignment="1">
      <alignment horizontal="center" vertical="top" wrapText="1"/>
    </xf>
    <xf numFmtId="0" fontId="70" fillId="2" borderId="3" xfId="0" applyFont="1" applyFill="1" applyBorder="1" applyAlignment="1">
      <alignment vertical="top" wrapText="1"/>
    </xf>
    <xf numFmtId="0" fontId="70" fillId="2" borderId="3" xfId="5" applyFont="1" applyFill="1" applyBorder="1" applyAlignment="1">
      <alignment horizontal="center" vertical="top" wrapText="1"/>
    </xf>
    <xf numFmtId="3" fontId="77" fillId="0" borderId="3" xfId="5" applyNumberFormat="1" applyFont="1" applyFill="1" applyBorder="1" applyAlignment="1">
      <alignment horizontal="center" vertical="top" wrapText="1"/>
    </xf>
    <xf numFmtId="0" fontId="71" fillId="0" borderId="19" xfId="5" applyFont="1" applyFill="1" applyBorder="1" applyAlignment="1">
      <alignment horizontal="center" vertical="top" wrapText="1"/>
    </xf>
    <xf numFmtId="0" fontId="70" fillId="0" borderId="19" xfId="0" applyFont="1" applyBorder="1" applyAlignment="1">
      <alignment horizontal="center" vertical="top"/>
    </xf>
    <xf numFmtId="0" fontId="70" fillId="2" borderId="14" xfId="0" applyFont="1" applyFill="1" applyBorder="1" applyAlignment="1">
      <alignment vertical="top" wrapText="1"/>
    </xf>
    <xf numFmtId="1" fontId="5" fillId="0" borderId="8" xfId="0" applyNumberFormat="1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left" vertical="top" wrapText="1"/>
    </xf>
    <xf numFmtId="3" fontId="70" fillId="0" borderId="3" xfId="0" applyNumberFormat="1" applyFont="1" applyFill="1" applyBorder="1" applyAlignment="1">
      <alignment horizontal="left" vertical="top" wrapText="1" readingOrder="1"/>
    </xf>
    <xf numFmtId="3" fontId="70" fillId="2" borderId="3" xfId="0" applyNumberFormat="1" applyFont="1" applyFill="1" applyBorder="1" applyAlignment="1">
      <alignment horizontal="left" vertical="top" wrapText="1" readingOrder="1"/>
    </xf>
    <xf numFmtId="3" fontId="70" fillId="2" borderId="3" xfId="0" applyNumberFormat="1" applyFont="1" applyFill="1" applyBorder="1" applyAlignment="1">
      <alignment horizontal="center" vertical="top"/>
    </xf>
    <xf numFmtId="3" fontId="70" fillId="2" borderId="3" xfId="0" quotePrefix="1" applyNumberFormat="1" applyFont="1" applyFill="1" applyBorder="1" applyAlignment="1">
      <alignment horizontal="left" vertical="top" wrapText="1" readingOrder="1"/>
    </xf>
    <xf numFmtId="3" fontId="70" fillId="0" borderId="3" xfId="0" applyNumberFormat="1" applyFont="1" applyFill="1" applyBorder="1" applyAlignment="1">
      <alignment vertical="top"/>
    </xf>
    <xf numFmtId="3" fontId="70" fillId="2" borderId="13" xfId="0" quotePrefix="1" applyNumberFormat="1" applyFont="1" applyFill="1" applyBorder="1" applyAlignment="1">
      <alignment horizontal="left" vertical="top" wrapText="1" readingOrder="1"/>
    </xf>
    <xf numFmtId="3" fontId="70" fillId="0" borderId="3" xfId="0" applyNumberFormat="1" applyFont="1" applyBorder="1" applyAlignment="1">
      <alignment horizontal="center" vertical="top" wrapText="1"/>
    </xf>
    <xf numFmtId="3" fontId="70" fillId="0" borderId="13" xfId="0" applyNumberFormat="1" applyFont="1" applyFill="1" applyBorder="1" applyAlignment="1">
      <alignment vertical="top" wrapText="1"/>
    </xf>
    <xf numFmtId="3" fontId="70" fillId="0" borderId="3" xfId="2" applyNumberFormat="1" applyFont="1" applyBorder="1" applyAlignment="1">
      <alignment horizontal="center"/>
    </xf>
    <xf numFmtId="3" fontId="70" fillId="0" borderId="3" xfId="0" applyNumberFormat="1" applyFont="1" applyFill="1" applyBorder="1" applyAlignment="1">
      <alignment vertical="top" wrapText="1" readingOrder="1"/>
    </xf>
    <xf numFmtId="3" fontId="70" fillId="0" borderId="19" xfId="5" applyNumberFormat="1" applyFont="1" applyFill="1" applyBorder="1" applyAlignment="1">
      <alignment horizontal="center" vertical="top" wrapText="1"/>
    </xf>
    <xf numFmtId="3" fontId="70" fillId="0" borderId="28" xfId="0" applyNumberFormat="1" applyFont="1" applyBorder="1" applyAlignment="1">
      <alignment vertical="top"/>
    </xf>
    <xf numFmtId="3" fontId="70" fillId="0" borderId="3" xfId="2" applyNumberFormat="1" applyFont="1" applyBorder="1" applyAlignment="1">
      <alignment horizontal="center" vertical="top"/>
    </xf>
    <xf numFmtId="3" fontId="70" fillId="0" borderId="28" xfId="0" applyNumberFormat="1" applyFont="1" applyFill="1" applyBorder="1" applyAlignment="1">
      <alignment vertical="top"/>
    </xf>
    <xf numFmtId="0" fontId="73" fillId="0" borderId="3" xfId="0" applyFont="1" applyBorder="1" applyAlignment="1">
      <alignment horizontal="center" vertical="top"/>
    </xf>
    <xf numFmtId="0" fontId="70" fillId="2" borderId="13" xfId="0" applyFont="1" applyFill="1" applyBorder="1" applyAlignment="1">
      <alignment horizontal="left" vertical="top" wrapText="1" readingOrder="1"/>
    </xf>
    <xf numFmtId="0" fontId="73" fillId="2" borderId="3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left" vertical="top" wrapText="1"/>
    </xf>
    <xf numFmtId="0" fontId="70" fillId="0" borderId="13" xfId="0" applyFont="1" applyFill="1" applyBorder="1" applyAlignment="1">
      <alignment horizontal="left" vertical="top" wrapText="1" readingOrder="1"/>
    </xf>
    <xf numFmtId="1" fontId="70" fillId="0" borderId="13" xfId="0" applyNumberFormat="1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34" fillId="0" borderId="7" xfId="5" applyFont="1" applyFill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1" fontId="70" fillId="0" borderId="5" xfId="0" applyNumberFormat="1" applyFont="1" applyFill="1" applyBorder="1" applyAlignment="1">
      <alignment horizontal="center" vertical="top" wrapText="1"/>
    </xf>
    <xf numFmtId="0" fontId="70" fillId="0" borderId="7" xfId="0" applyFont="1" applyBorder="1"/>
    <xf numFmtId="3" fontId="70" fillId="0" borderId="20" xfId="5" applyNumberFormat="1" applyFont="1" applyFill="1" applyBorder="1" applyAlignment="1">
      <alignment horizontal="center" vertical="top" wrapText="1"/>
    </xf>
    <xf numFmtId="0" fontId="70" fillId="0" borderId="1" xfId="0" applyFont="1" applyBorder="1" applyAlignment="1">
      <alignment wrapText="1"/>
    </xf>
    <xf numFmtId="0" fontId="70" fillId="0" borderId="3" xfId="0" applyFont="1" applyBorder="1" applyAlignment="1">
      <alignment horizontal="center" wrapText="1"/>
    </xf>
    <xf numFmtId="0" fontId="70" fillId="0" borderId="3" xfId="0" applyFont="1" applyFill="1" applyBorder="1" applyAlignment="1">
      <alignment wrapText="1"/>
    </xf>
    <xf numFmtId="0" fontId="70" fillId="0" borderId="3" xfId="0" applyFont="1" applyFill="1" applyBorder="1" applyAlignment="1">
      <alignment horizontal="center" vertical="top"/>
    </xf>
    <xf numFmtId="191" fontId="63" fillId="0" borderId="5" xfId="0" applyNumberFormat="1" applyFont="1" applyFill="1" applyBorder="1" applyAlignment="1">
      <alignment horizontal="left" vertical="top"/>
    </xf>
    <xf numFmtId="0" fontId="70" fillId="0" borderId="0" xfId="0" applyFont="1" applyFill="1" applyAlignment="1">
      <alignment vertical="top"/>
    </xf>
    <xf numFmtId="0" fontId="71" fillId="0" borderId="28" xfId="0" applyFont="1" applyBorder="1" applyAlignment="1">
      <alignment horizontal="left" vertical="top" wrapText="1"/>
    </xf>
    <xf numFmtId="49" fontId="70" fillId="0" borderId="3" xfId="5" applyNumberFormat="1" applyFont="1" applyFill="1" applyBorder="1" applyAlignment="1">
      <alignment horizontal="center" vertical="top" wrapText="1"/>
    </xf>
    <xf numFmtId="0" fontId="70" fillId="0" borderId="13" xfId="5" applyFont="1" applyFill="1" applyBorder="1" applyAlignment="1">
      <alignment vertical="top" wrapText="1"/>
    </xf>
    <xf numFmtId="0" fontId="70" fillId="2" borderId="13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/>
    </xf>
    <xf numFmtId="0" fontId="70" fillId="0" borderId="3" xfId="0" applyFont="1" applyFill="1" applyBorder="1" applyAlignment="1">
      <alignment horizontal="center" vertical="center" wrapText="1" readingOrder="1"/>
    </xf>
    <xf numFmtId="0" fontId="5" fillId="0" borderId="19" xfId="0" applyFont="1" applyBorder="1" applyAlignment="1">
      <alignment vertical="top" wrapText="1"/>
    </xf>
    <xf numFmtId="0" fontId="70" fillId="0" borderId="28" xfId="0" applyFont="1" applyFill="1" applyBorder="1" applyAlignment="1">
      <alignment horizontal="left" vertical="top" wrapText="1" readingOrder="1"/>
    </xf>
    <xf numFmtId="0" fontId="70" fillId="0" borderId="7" xfId="5" applyFont="1" applyFill="1" applyBorder="1" applyAlignment="1">
      <alignment horizontal="center" vertical="top" wrapText="1"/>
    </xf>
    <xf numFmtId="3" fontId="70" fillId="0" borderId="3" xfId="0" applyNumberFormat="1" applyFont="1" applyBorder="1" applyAlignment="1">
      <alignment horizontal="center"/>
    </xf>
    <xf numFmtId="49" fontId="70" fillId="0" borderId="3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3" fontId="79" fillId="0" borderId="3" xfId="0" applyNumberFormat="1" applyFont="1" applyFill="1" applyBorder="1" applyAlignment="1">
      <alignment horizontal="center" vertical="top"/>
    </xf>
    <xf numFmtId="0" fontId="80" fillId="0" borderId="3" xfId="0" applyFont="1" applyFill="1" applyBorder="1" applyAlignment="1">
      <alignment vertical="top" wrapText="1"/>
    </xf>
    <xf numFmtId="0" fontId="80" fillId="0" borderId="3" xfId="0" applyFont="1" applyFill="1" applyBorder="1" applyAlignment="1">
      <alignment horizontal="left" vertical="top" wrapText="1" readingOrder="1"/>
    </xf>
    <xf numFmtId="0" fontId="79" fillId="0" borderId="0" xfId="0" applyFont="1" applyAlignment="1">
      <alignment vertical="top"/>
    </xf>
    <xf numFmtId="0" fontId="80" fillId="0" borderId="19" xfId="0" applyFont="1" applyFill="1" applyBorder="1" applyAlignment="1">
      <alignment vertical="top" wrapText="1"/>
    </xf>
    <xf numFmtId="0" fontId="79" fillId="0" borderId="3" xfId="0" applyFont="1" applyBorder="1" applyAlignment="1">
      <alignment vertical="top"/>
    </xf>
    <xf numFmtId="0" fontId="70" fillId="0" borderId="13" xfId="0" applyFont="1" applyFill="1" applyBorder="1" applyAlignment="1">
      <alignment vertical="top" wrapText="1" readingOrder="1"/>
    </xf>
    <xf numFmtId="0" fontId="71" fillId="0" borderId="3" xfId="0" applyFont="1" applyBorder="1" applyAlignment="1">
      <alignment vertical="top"/>
    </xf>
    <xf numFmtId="0" fontId="70" fillId="0" borderId="3" xfId="0" applyFont="1" applyFill="1" applyBorder="1" applyAlignment="1">
      <alignment horizontal="center" vertical="center"/>
    </xf>
    <xf numFmtId="0" fontId="70" fillId="0" borderId="13" xfId="0" applyFont="1" applyBorder="1" applyAlignment="1">
      <alignment horizontal="center" vertical="top" wrapText="1"/>
    </xf>
    <xf numFmtId="1" fontId="19" fillId="0" borderId="19" xfId="0" applyNumberFormat="1" applyFont="1" applyFill="1" applyBorder="1" applyAlignment="1">
      <alignment horizontal="center" vertical="top"/>
    </xf>
    <xf numFmtId="0" fontId="19" fillId="0" borderId="19" xfId="3" applyFont="1" applyFill="1" applyBorder="1" applyAlignment="1">
      <alignment horizontal="center" vertical="top" wrapText="1"/>
    </xf>
    <xf numFmtId="3" fontId="19" fillId="0" borderId="19" xfId="5" applyNumberFormat="1" applyFont="1" applyFill="1" applyBorder="1" applyAlignment="1">
      <alignment horizontal="center" vertical="top" wrapText="1"/>
    </xf>
    <xf numFmtId="3" fontId="19" fillId="0" borderId="19" xfId="3" applyNumberFormat="1" applyFont="1" applyFill="1" applyBorder="1" applyAlignment="1">
      <alignment horizontal="center" vertical="top" wrapText="1"/>
    </xf>
    <xf numFmtId="1" fontId="19" fillId="0" borderId="7" xfId="0" applyNumberFormat="1" applyFont="1" applyFill="1" applyBorder="1" applyAlignment="1">
      <alignment horizontal="center" vertical="top"/>
    </xf>
    <xf numFmtId="0" fontId="19" fillId="0" borderId="7" xfId="0" applyFont="1" applyFill="1" applyBorder="1" applyAlignment="1">
      <alignment horizontal="center" vertical="top" wrapText="1" readingOrder="1"/>
    </xf>
    <xf numFmtId="3" fontId="19" fillId="0" borderId="7" xfId="0" applyNumberFormat="1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70" fillId="0" borderId="13" xfId="0" applyFont="1" applyBorder="1" applyAlignment="1">
      <alignment vertical="top" wrapText="1"/>
    </xf>
    <xf numFmtId="0" fontId="19" fillId="0" borderId="21" xfId="0" applyFont="1" applyFill="1" applyBorder="1" applyAlignment="1">
      <alignment vertical="top"/>
    </xf>
    <xf numFmtId="1" fontId="70" fillId="0" borderId="13" xfId="0" applyNumberFormat="1" applyFont="1" applyFill="1" applyBorder="1" applyAlignment="1" applyProtection="1">
      <alignment horizontal="center" vertical="top" wrapText="1"/>
      <protection locked="0"/>
    </xf>
    <xf numFmtId="0" fontId="70" fillId="0" borderId="3" xfId="0" applyFont="1" applyBorder="1" applyAlignment="1" applyProtection="1">
      <alignment vertical="top" wrapText="1"/>
      <protection locked="0"/>
    </xf>
    <xf numFmtId="3" fontId="70" fillId="0" borderId="3" xfId="2" applyNumberFormat="1" applyFont="1" applyBorder="1" applyAlignment="1" applyProtection="1">
      <alignment horizontal="center" vertical="top" wrapText="1"/>
      <protection locked="0"/>
    </xf>
    <xf numFmtId="3" fontId="70" fillId="0" borderId="3" xfId="0" applyNumberFormat="1" applyFont="1" applyBorder="1" applyAlignment="1" applyProtection="1">
      <alignment vertical="top" wrapText="1"/>
      <protection locked="0"/>
    </xf>
    <xf numFmtId="0" fontId="70" fillId="0" borderId="28" xfId="0" applyFont="1" applyBorder="1" applyAlignment="1" applyProtection="1">
      <alignment vertical="top" wrapText="1"/>
      <protection locked="0"/>
    </xf>
    <xf numFmtId="0" fontId="70" fillId="0" borderId="13" xfId="0" applyFont="1" applyBorder="1" applyAlignment="1" applyProtection="1">
      <alignment horizontal="center" vertical="top" wrapText="1"/>
      <protection locked="0"/>
    </xf>
    <xf numFmtId="0" fontId="70" fillId="0" borderId="13" xfId="0" applyFont="1" applyBorder="1" applyAlignment="1" applyProtection="1">
      <alignment vertical="top" wrapText="1"/>
      <protection locked="0"/>
    </xf>
    <xf numFmtId="3" fontId="73" fillId="0" borderId="19" xfId="5" applyNumberFormat="1" applyFont="1" applyFill="1" applyBorder="1" applyAlignment="1">
      <alignment horizontal="center" vertical="top" wrapText="1"/>
    </xf>
    <xf numFmtId="0" fontId="70" fillId="0" borderId="1" xfId="0" applyFont="1" applyFill="1" applyBorder="1" applyAlignment="1">
      <alignment horizontal="left" vertical="top" wrapText="1" readingOrder="1"/>
    </xf>
    <xf numFmtId="0" fontId="70" fillId="0" borderId="1" xfId="0" applyFont="1" applyBorder="1"/>
    <xf numFmtId="0" fontId="78" fillId="0" borderId="3" xfId="5" applyFont="1" applyFill="1" applyBorder="1" applyAlignment="1">
      <alignment vertical="top" wrapText="1"/>
    </xf>
    <xf numFmtId="0" fontId="61" fillId="0" borderId="0" xfId="0" applyFont="1" applyAlignment="1">
      <alignment vertical="top"/>
    </xf>
    <xf numFmtId="3" fontId="78" fillId="0" borderId="3" xfId="5" applyNumberFormat="1" applyFont="1" applyFill="1" applyBorder="1" applyAlignment="1">
      <alignment vertical="top" wrapText="1"/>
    </xf>
    <xf numFmtId="0" fontId="61" fillId="0" borderId="13" xfId="0" applyFont="1" applyFill="1" applyBorder="1" applyAlignment="1">
      <alignment vertical="top" wrapText="1"/>
    </xf>
    <xf numFmtId="0" fontId="61" fillId="0" borderId="3" xfId="0" applyFont="1" applyBorder="1" applyAlignment="1">
      <alignment vertical="top"/>
    </xf>
    <xf numFmtId="1" fontId="61" fillId="0" borderId="3" xfId="0" applyNumberFormat="1" applyFont="1" applyFill="1" applyBorder="1" applyAlignment="1">
      <alignment horizontal="left" vertical="top" wrapText="1" readingOrder="1"/>
    </xf>
    <xf numFmtId="0" fontId="61" fillId="0" borderId="3" xfId="0" applyFont="1" applyBorder="1" applyAlignment="1">
      <alignment vertical="top" wrapText="1"/>
    </xf>
    <xf numFmtId="3" fontId="61" fillId="0" borderId="3" xfId="0" applyNumberFormat="1" applyFont="1" applyBorder="1" applyAlignment="1">
      <alignment vertical="top"/>
    </xf>
    <xf numFmtId="0" fontId="78" fillId="0" borderId="3" xfId="5" applyFont="1" applyFill="1" applyBorder="1" applyAlignment="1">
      <alignment horizontal="center" vertical="top" wrapText="1"/>
    </xf>
    <xf numFmtId="0" fontId="82" fillId="0" borderId="3" xfId="0" applyFont="1" applyFill="1" applyBorder="1" applyAlignment="1">
      <alignment horizontal="left" vertical="top" wrapText="1" readingOrder="1"/>
    </xf>
    <xf numFmtId="0" fontId="61" fillId="2" borderId="13" xfId="0" applyFont="1" applyFill="1" applyBorder="1" applyAlignment="1">
      <alignment vertical="top" wrapText="1"/>
    </xf>
    <xf numFmtId="0" fontId="61" fillId="0" borderId="3" xfId="0" applyFont="1" applyBorder="1" applyAlignment="1">
      <alignment horizontal="center" vertical="top"/>
    </xf>
    <xf numFmtId="0" fontId="61" fillId="0" borderId="28" xfId="0" applyFont="1" applyFill="1" applyBorder="1" applyAlignment="1">
      <alignment horizontal="left" vertical="top" wrapText="1" readingOrder="1"/>
    </xf>
    <xf numFmtId="0" fontId="78" fillId="0" borderId="19" xfId="5" applyFont="1" applyFill="1" applyBorder="1" applyAlignment="1">
      <alignment horizontal="center" vertical="top" wrapText="1"/>
    </xf>
    <xf numFmtId="3" fontId="78" fillId="0" borderId="3" xfId="5" applyNumberFormat="1" applyFont="1" applyFill="1" applyBorder="1" applyAlignment="1">
      <alignment horizontal="center" vertical="top" wrapText="1"/>
    </xf>
    <xf numFmtId="3" fontId="61" fillId="0" borderId="3" xfId="0" applyNumberFormat="1" applyFont="1" applyBorder="1" applyAlignment="1">
      <alignment horizontal="center" vertical="top"/>
    </xf>
    <xf numFmtId="49" fontId="70" fillId="0" borderId="3" xfId="0" applyNumberFormat="1" applyFont="1" applyBorder="1" applyAlignment="1">
      <alignment horizontal="center"/>
    </xf>
    <xf numFmtId="49" fontId="70" fillId="0" borderId="3" xfId="0" applyNumberFormat="1" applyFont="1" applyBorder="1" applyAlignment="1">
      <alignment horizontal="center" vertical="top"/>
    </xf>
    <xf numFmtId="3" fontId="71" fillId="0" borderId="3" xfId="5" applyNumberFormat="1" applyFont="1" applyFill="1" applyBorder="1" applyAlignment="1">
      <alignment vertical="top" wrapText="1"/>
    </xf>
    <xf numFmtId="0" fontId="39" fillId="0" borderId="19" xfId="5" applyFont="1" applyFill="1" applyBorder="1" applyAlignment="1">
      <alignment horizontal="center" vertical="top" wrapText="1"/>
    </xf>
    <xf numFmtId="0" fontId="39" fillId="2" borderId="19" xfId="0" applyFont="1" applyFill="1" applyBorder="1" applyAlignment="1">
      <alignment vertical="top" wrapText="1"/>
    </xf>
    <xf numFmtId="0" fontId="39" fillId="0" borderId="19" xfId="0" applyFont="1" applyFill="1" applyBorder="1" applyAlignment="1">
      <alignment horizontal="left" vertical="top" wrapText="1" readingOrder="1"/>
    </xf>
    <xf numFmtId="0" fontId="39" fillId="0" borderId="19" xfId="0" applyFont="1" applyBorder="1" applyAlignment="1">
      <alignment vertical="top"/>
    </xf>
    <xf numFmtId="49" fontId="70" fillId="0" borderId="3" xfId="0" applyNumberFormat="1" applyFont="1" applyBorder="1" applyAlignment="1">
      <alignment vertical="top" wrapText="1"/>
    </xf>
    <xf numFmtId="0" fontId="39" fillId="0" borderId="28" xfId="0" applyFont="1" applyBorder="1" applyAlignment="1">
      <alignment vertical="top"/>
    </xf>
    <xf numFmtId="0" fontId="70" fillId="0" borderId="19" xfId="0" applyFont="1" applyBorder="1"/>
    <xf numFmtId="0" fontId="73" fillId="0" borderId="3" xfId="0" applyFont="1" applyBorder="1" applyAlignment="1">
      <alignment horizontal="center" wrapText="1"/>
    </xf>
    <xf numFmtId="0" fontId="70" fillId="0" borderId="3" xfId="5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3" applyFont="1" applyFill="1" applyBorder="1" applyAlignment="1">
      <alignment horizontal="center" vertical="top" wrapText="1"/>
    </xf>
    <xf numFmtId="3" fontId="5" fillId="0" borderId="1" xfId="5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19" fillId="0" borderId="8" xfId="0" applyNumberFormat="1" applyFont="1" applyFill="1" applyBorder="1" applyAlignment="1">
      <alignment horizontal="center" vertical="top"/>
    </xf>
    <xf numFmtId="0" fontId="19" fillId="0" borderId="8" xfId="0" applyFont="1" applyFill="1" applyBorder="1" applyAlignment="1">
      <alignment vertical="top"/>
    </xf>
    <xf numFmtId="0" fontId="19" fillId="0" borderId="8" xfId="0" applyFont="1" applyFill="1" applyBorder="1" applyAlignment="1">
      <alignment horizontal="center" vertical="top" wrapText="1" readingOrder="1"/>
    </xf>
    <xf numFmtId="0" fontId="19" fillId="0" borderId="8" xfId="0" applyFont="1" applyBorder="1" applyAlignment="1">
      <alignment horizontal="center" vertical="top" wrapText="1"/>
    </xf>
    <xf numFmtId="3" fontId="19" fillId="0" borderId="8" xfId="0" applyNumberFormat="1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7" xfId="0" applyFont="1" applyFill="1" applyBorder="1" applyAlignment="1">
      <alignment vertical="top" wrapText="1"/>
    </xf>
    <xf numFmtId="3" fontId="73" fillId="0" borderId="7" xfId="5" applyNumberFormat="1" applyFont="1" applyFill="1" applyBorder="1" applyAlignment="1">
      <alignment horizontal="center" vertical="top" wrapText="1"/>
    </xf>
    <xf numFmtId="0" fontId="71" fillId="0" borderId="28" xfId="5" applyFont="1" applyFill="1" applyBorder="1" applyAlignment="1">
      <alignment horizontal="center" vertical="top" wrapText="1"/>
    </xf>
    <xf numFmtId="0" fontId="70" fillId="0" borderId="14" xfId="5" applyFont="1" applyFill="1" applyBorder="1" applyAlignment="1">
      <alignment horizontal="center" vertical="top" wrapText="1"/>
    </xf>
    <xf numFmtId="4" fontId="70" fillId="0" borderId="3" xfId="5" applyNumberFormat="1" applyFont="1" applyFill="1" applyBorder="1" applyAlignment="1">
      <alignment horizontal="center" vertical="top" wrapText="1"/>
    </xf>
    <xf numFmtId="4" fontId="70" fillId="0" borderId="3" xfId="0" applyNumberFormat="1" applyFont="1" applyBorder="1" applyAlignment="1">
      <alignment horizontal="center"/>
    </xf>
    <xf numFmtId="3" fontId="27" fillId="0" borderId="5" xfId="0" applyNumberFormat="1" applyFont="1" applyBorder="1" applyAlignment="1">
      <alignment horizontal="center"/>
    </xf>
    <xf numFmtId="3" fontId="27" fillId="0" borderId="5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61" fillId="0" borderId="14" xfId="5" applyFont="1" applyFill="1" applyBorder="1" applyAlignment="1">
      <alignment vertical="top" wrapText="1"/>
    </xf>
    <xf numFmtId="0" fontId="61" fillId="0" borderId="0" xfId="0" applyFont="1"/>
    <xf numFmtId="0" fontId="70" fillId="0" borderId="5" xfId="5" applyFont="1" applyFill="1" applyBorder="1" applyAlignment="1">
      <alignment horizontal="center" vertical="top" wrapText="1"/>
    </xf>
    <xf numFmtId="0" fontId="70" fillId="0" borderId="5" xfId="0" applyFont="1" applyFill="1" applyBorder="1" applyAlignment="1">
      <alignment vertical="top" wrapText="1"/>
    </xf>
    <xf numFmtId="0" fontId="71" fillId="0" borderId="7" xfId="5" applyFont="1" applyFill="1" applyBorder="1" applyAlignment="1">
      <alignment vertical="top" wrapText="1"/>
    </xf>
    <xf numFmtId="0" fontId="5" fillId="0" borderId="7" xfId="3" applyFont="1" applyFill="1" applyBorder="1" applyAlignment="1">
      <alignment horizontal="center" vertical="top" wrapText="1"/>
    </xf>
    <xf numFmtId="0" fontId="70" fillId="0" borderId="13" xfId="5" applyFont="1" applyFill="1" applyBorder="1" applyAlignment="1">
      <alignment horizontal="left" vertical="top" wrapText="1"/>
    </xf>
    <xf numFmtId="0" fontId="70" fillId="0" borderId="3" xfId="5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/>
    </xf>
    <xf numFmtId="0" fontId="83" fillId="0" borderId="3" xfId="0" applyFont="1" applyBorder="1" applyAlignment="1">
      <alignment vertical="top" wrapText="1"/>
    </xf>
    <xf numFmtId="0" fontId="14" fillId="0" borderId="3" xfId="0" applyFont="1" applyFill="1" applyBorder="1" applyAlignment="1">
      <alignment horizontal="center" vertical="top" wrapText="1" readingOrder="1"/>
    </xf>
    <xf numFmtId="0" fontId="61" fillId="0" borderId="3" xfId="0" applyFont="1" applyBorder="1"/>
    <xf numFmtId="0" fontId="61" fillId="0" borderId="3" xfId="0" applyFont="1" applyBorder="1" applyAlignment="1">
      <alignment horizontal="center" vertical="top" wrapText="1"/>
    </xf>
    <xf numFmtId="0" fontId="61" fillId="0" borderId="19" xfId="5" applyFont="1" applyFill="1" applyBorder="1" applyAlignment="1">
      <alignment horizontal="center" vertical="top" wrapText="1"/>
    </xf>
    <xf numFmtId="17" fontId="61" fillId="0" borderId="3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/>
    </xf>
    <xf numFmtId="0" fontId="61" fillId="0" borderId="28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5" fillId="0" borderId="28" xfId="0" applyFont="1" applyBorder="1"/>
    <xf numFmtId="0" fontId="14" fillId="0" borderId="28" xfId="0" applyFont="1" applyBorder="1"/>
    <xf numFmtId="0" fontId="61" fillId="0" borderId="28" xfId="0" applyFont="1" applyBorder="1"/>
    <xf numFmtId="0" fontId="5" fillId="0" borderId="33" xfId="0" applyFont="1" applyBorder="1"/>
    <xf numFmtId="0" fontId="61" fillId="0" borderId="34" xfId="0" applyFont="1" applyBorder="1" applyAlignment="1">
      <alignment vertical="top"/>
    </xf>
    <xf numFmtId="0" fontId="5" fillId="0" borderId="35" xfId="0" applyFont="1" applyBorder="1"/>
    <xf numFmtId="0" fontId="61" fillId="0" borderId="25" xfId="0" applyFont="1" applyBorder="1" applyAlignment="1">
      <alignment vertical="top"/>
    </xf>
    <xf numFmtId="0" fontId="5" fillId="0" borderId="32" xfId="0" applyFont="1" applyBorder="1"/>
    <xf numFmtId="0" fontId="61" fillId="0" borderId="19" xfId="5" applyFont="1" applyFill="1" applyBorder="1" applyAlignment="1">
      <alignment vertical="top" wrapText="1"/>
    </xf>
    <xf numFmtId="0" fontId="61" fillId="0" borderId="5" xfId="24" applyFont="1" applyBorder="1" applyAlignment="1" applyProtection="1">
      <alignment horizontal="left" vertical="top" wrapText="1"/>
      <protection locked="0"/>
    </xf>
    <xf numFmtId="0" fontId="61" fillId="0" borderId="14" xfId="5" applyFont="1" applyFill="1" applyBorder="1" applyAlignment="1">
      <alignment horizontal="center" vertical="top" wrapText="1"/>
    </xf>
    <xf numFmtId="0" fontId="78" fillId="0" borderId="13" xfId="5" applyFont="1" applyFill="1" applyBorder="1" applyAlignment="1">
      <alignment vertical="top" wrapText="1"/>
    </xf>
    <xf numFmtId="0" fontId="61" fillId="0" borderId="26" xfId="24" applyFont="1" applyBorder="1" applyAlignment="1" applyProtection="1">
      <alignment horizontal="left" vertical="top" wrapText="1"/>
      <protection locked="0"/>
    </xf>
    <xf numFmtId="0" fontId="61" fillId="0" borderId="13" xfId="25" applyFont="1" applyFill="1" applyBorder="1" applyAlignment="1">
      <alignment horizontal="left" vertical="top" wrapText="1" readingOrder="1"/>
    </xf>
    <xf numFmtId="17" fontId="61" fillId="0" borderId="3" xfId="0" applyNumberFormat="1" applyFont="1" applyBorder="1" applyAlignment="1">
      <alignment horizontal="center" vertical="top" wrapText="1"/>
    </xf>
    <xf numFmtId="0" fontId="61" fillId="0" borderId="13" xfId="0" applyFont="1" applyFill="1" applyBorder="1" applyAlignment="1">
      <alignment horizontal="left" vertical="top" wrapText="1" readingOrder="1"/>
    </xf>
    <xf numFmtId="0" fontId="61" fillId="0" borderId="7" xfId="0" applyFont="1" applyFill="1" applyBorder="1" applyAlignment="1">
      <alignment horizontal="center" vertical="top" wrapText="1" readingOrder="1"/>
    </xf>
    <xf numFmtId="0" fontId="61" fillId="0" borderId="7" xfId="0" applyFont="1" applyBorder="1" applyAlignment="1">
      <alignment horizontal="center" vertical="top" wrapText="1"/>
    </xf>
    <xf numFmtId="3" fontId="61" fillId="0" borderId="3" xfId="0" applyNumberFormat="1" applyFont="1" applyBorder="1"/>
    <xf numFmtId="0" fontId="61" fillId="0" borderId="0" xfId="0" applyFont="1" applyFill="1" applyBorder="1" applyAlignment="1">
      <alignment horizontal="left" vertical="top" wrapText="1" readingOrder="1"/>
    </xf>
    <xf numFmtId="0" fontId="61" fillId="0" borderId="3" xfId="25" applyFont="1" applyFill="1" applyBorder="1" applyAlignment="1">
      <alignment horizontal="left" vertical="top" wrapText="1" readingOrder="1"/>
    </xf>
    <xf numFmtId="0" fontId="61" fillId="0" borderId="28" xfId="25" applyFont="1" applyFill="1" applyBorder="1" applyAlignment="1">
      <alignment horizontal="left" vertical="top" wrapText="1" readingOrder="1"/>
    </xf>
    <xf numFmtId="17" fontId="61" fillId="0" borderId="28" xfId="0" applyNumberFormat="1" applyFont="1" applyBorder="1" applyAlignment="1">
      <alignment horizontal="center" vertical="top"/>
    </xf>
    <xf numFmtId="0" fontId="61" fillId="0" borderId="3" xfId="25" applyFont="1" applyBorder="1" applyAlignment="1">
      <alignment wrapText="1"/>
    </xf>
    <xf numFmtId="17" fontId="61" fillId="0" borderId="3" xfId="0" applyNumberFormat="1" applyFont="1" applyFill="1" applyBorder="1" applyAlignment="1">
      <alignment horizontal="center" vertical="top" wrapText="1" readingOrder="1"/>
    </xf>
    <xf numFmtId="0" fontId="61" fillId="0" borderId="3" xfId="0" applyFont="1" applyBorder="1" applyAlignment="1">
      <alignment horizontal="center"/>
    </xf>
    <xf numFmtId="0" fontId="61" fillId="0" borderId="7" xfId="0" applyFont="1" applyBorder="1" applyAlignment="1">
      <alignment horizontal="center"/>
    </xf>
    <xf numFmtId="3" fontId="61" fillId="0" borderId="3" xfId="0" applyNumberFormat="1" applyFont="1" applyFill="1" applyBorder="1" applyAlignment="1">
      <alignment horizontal="center" vertical="top" wrapText="1" readingOrder="1"/>
    </xf>
    <xf numFmtId="49" fontId="5" fillId="0" borderId="1" xfId="0" applyNumberFormat="1" applyFont="1" applyBorder="1" applyAlignment="1">
      <alignment vertical="top"/>
    </xf>
    <xf numFmtId="0" fontId="19" fillId="0" borderId="1" xfId="5" applyFont="1" applyFill="1" applyBorder="1" applyAlignment="1">
      <alignment horizontal="center" vertical="top" wrapText="1"/>
    </xf>
    <xf numFmtId="49" fontId="61" fillId="0" borderId="3" xfId="0" applyNumberFormat="1" applyFont="1" applyFill="1" applyBorder="1" applyAlignment="1">
      <alignment vertical="top" wrapText="1"/>
    </xf>
    <xf numFmtId="0" fontId="61" fillId="0" borderId="3" xfId="0" applyFont="1" applyBorder="1" applyAlignment="1">
      <alignment wrapText="1"/>
    </xf>
    <xf numFmtId="0" fontId="82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0" fillId="0" borderId="13" xfId="0" applyFont="1" applyBorder="1"/>
    <xf numFmtId="9" fontId="70" fillId="0" borderId="3" xfId="5" applyNumberFormat="1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vertical="top" wrapText="1"/>
    </xf>
    <xf numFmtId="0" fontId="5" fillId="0" borderId="1" xfId="3" applyFont="1" applyFill="1" applyBorder="1" applyAlignment="1">
      <alignment horizontal="center" vertical="top" wrapText="1"/>
    </xf>
    <xf numFmtId="3" fontId="5" fillId="0" borderId="1" xfId="3" applyNumberFormat="1" applyFont="1" applyFill="1" applyBorder="1" applyAlignment="1">
      <alignment horizontal="center" vertical="top" wrapText="1"/>
    </xf>
    <xf numFmtId="0" fontId="61" fillId="0" borderId="28" xfId="0" applyFont="1" applyBorder="1" applyAlignment="1">
      <alignment vertical="top" wrapText="1"/>
    </xf>
    <xf numFmtId="1" fontId="61" fillId="2" borderId="3" xfId="0" applyNumberFormat="1" applyFont="1" applyFill="1" applyBorder="1" applyAlignment="1">
      <alignment horizontal="center" vertical="top" wrapText="1"/>
    </xf>
    <xf numFmtId="3" fontId="61" fillId="0" borderId="3" xfId="0" applyNumberFormat="1" applyFont="1" applyBorder="1" applyAlignment="1">
      <alignment horizontal="center" vertical="top" wrapText="1"/>
    </xf>
    <xf numFmtId="3" fontId="61" fillId="0" borderId="3" xfId="0" applyNumberFormat="1" applyFont="1" applyBorder="1" applyAlignment="1">
      <alignment horizontal="center"/>
    </xf>
    <xf numFmtId="0" fontId="70" fillId="2" borderId="23" xfId="0" applyFont="1" applyFill="1" applyBorder="1" applyAlignment="1">
      <alignment vertical="top" wrapText="1"/>
    </xf>
    <xf numFmtId="0" fontId="70" fillId="0" borderId="0" xfId="0" applyFont="1" applyFill="1"/>
    <xf numFmtId="0" fontId="70" fillId="0" borderId="3" xfId="0" applyFont="1" applyFill="1" applyBorder="1"/>
    <xf numFmtId="0" fontId="61" fillId="0" borderId="19" xfId="0" applyFont="1" applyFill="1" applyBorder="1" applyAlignment="1">
      <alignment vertical="top" wrapText="1"/>
    </xf>
    <xf numFmtId="0" fontId="70" fillId="2" borderId="7" xfId="0" applyFont="1" applyFill="1" applyBorder="1" applyAlignment="1">
      <alignment vertical="top" wrapText="1"/>
    </xf>
    <xf numFmtId="0" fontId="70" fillId="2" borderId="30" xfId="0" applyFont="1" applyFill="1" applyBorder="1" applyAlignment="1">
      <alignment vertical="top" wrapText="1"/>
    </xf>
    <xf numFmtId="0" fontId="5" fillId="0" borderId="19" xfId="0" applyFont="1" applyBorder="1" applyAlignment="1">
      <alignment horizontal="center"/>
    </xf>
    <xf numFmtId="3" fontId="70" fillId="0" borderId="3" xfId="0" applyNumberFormat="1" applyFont="1" applyFill="1" applyBorder="1" applyAlignment="1">
      <alignment horizontal="right" vertical="top" wrapText="1" readingOrder="1"/>
    </xf>
    <xf numFmtId="0" fontId="70" fillId="0" borderId="20" xfId="0" applyFont="1" applyFill="1" applyBorder="1" applyAlignment="1">
      <alignment horizontal="center" vertical="top" wrapText="1" readingOrder="1"/>
    </xf>
    <xf numFmtId="0" fontId="70" fillId="0" borderId="20" xfId="0" applyFont="1" applyFill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71" fillId="0" borderId="7" xfId="5" applyFont="1" applyFill="1" applyBorder="1" applyAlignment="1">
      <alignment horizontal="center" vertical="top" wrapText="1"/>
    </xf>
    <xf numFmtId="0" fontId="73" fillId="0" borderId="3" xfId="5" applyFont="1" applyFill="1" applyBorder="1" applyAlignment="1">
      <alignment horizontal="center" vertical="top" wrapText="1"/>
    </xf>
    <xf numFmtId="0" fontId="71" fillId="2" borderId="3" xfId="5" applyFont="1" applyFill="1" applyBorder="1" applyAlignment="1">
      <alignment horizontal="center" vertical="top" wrapText="1"/>
    </xf>
    <xf numFmtId="0" fontId="70" fillId="2" borderId="0" xfId="0" applyFont="1" applyFill="1" applyAlignment="1">
      <alignment vertical="top"/>
    </xf>
    <xf numFmtId="49" fontId="70" fillId="0" borderId="3" xfId="5" applyNumberFormat="1" applyFont="1" applyFill="1" applyBorder="1" applyAlignment="1">
      <alignment horizontal="left" vertical="top" wrapText="1"/>
    </xf>
    <xf numFmtId="0" fontId="71" fillId="2" borderId="19" xfId="5" applyFont="1" applyFill="1" applyBorder="1" applyAlignment="1">
      <alignment horizontal="center" vertical="top" wrapText="1"/>
    </xf>
    <xf numFmtId="0" fontId="70" fillId="2" borderId="19" xfId="5" applyFont="1" applyFill="1" applyBorder="1" applyAlignment="1">
      <alignment horizontal="center" vertical="top" wrapText="1"/>
    </xf>
    <xf numFmtId="0" fontId="71" fillId="2" borderId="14" xfId="5" applyFont="1" applyFill="1" applyBorder="1" applyAlignment="1">
      <alignment horizontal="center" vertical="top" wrapText="1"/>
    </xf>
    <xf numFmtId="0" fontId="70" fillId="2" borderId="3" xfId="5" applyFont="1" applyFill="1" applyBorder="1" applyAlignment="1">
      <alignment vertical="top" wrapText="1"/>
    </xf>
    <xf numFmtId="0" fontId="70" fillId="2" borderId="3" xfId="0" applyFont="1" applyFill="1" applyBorder="1" applyAlignment="1">
      <alignment horizontal="center" vertical="top" wrapText="1" readingOrder="1"/>
    </xf>
    <xf numFmtId="0" fontId="70" fillId="2" borderId="3" xfId="0" applyFont="1" applyFill="1" applyBorder="1" applyAlignment="1">
      <alignment horizontal="center" vertical="top" wrapText="1"/>
    </xf>
    <xf numFmtId="3" fontId="70" fillId="2" borderId="3" xfId="5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0" fillId="0" borderId="3" xfId="21" applyFont="1" applyFill="1" applyBorder="1" applyAlignment="1">
      <alignment vertical="top" wrapText="1"/>
    </xf>
    <xf numFmtId="0" fontId="70" fillId="2" borderId="3" xfId="21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73" fillId="0" borderId="3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 readingOrder="1"/>
    </xf>
    <xf numFmtId="0" fontId="70" fillId="2" borderId="28" xfId="0" applyFont="1" applyFill="1" applyBorder="1" applyAlignment="1">
      <alignment vertical="top" wrapText="1"/>
    </xf>
    <xf numFmtId="0" fontId="70" fillId="2" borderId="13" xfId="0" applyFont="1" applyFill="1" applyBorder="1" applyAlignment="1">
      <alignment horizontal="left" vertical="top" wrapText="1"/>
    </xf>
    <xf numFmtId="0" fontId="70" fillId="2" borderId="3" xfId="0" applyFont="1" applyFill="1" applyBorder="1" applyAlignment="1">
      <alignment horizontal="left" vertical="top"/>
    </xf>
    <xf numFmtId="0" fontId="70" fillId="2" borderId="28" xfId="0" applyFont="1" applyFill="1" applyBorder="1" applyAlignment="1">
      <alignment horizontal="left" vertical="top" wrapText="1"/>
    </xf>
    <xf numFmtId="0" fontId="70" fillId="0" borderId="28" xfId="0" applyFont="1" applyBorder="1" applyAlignment="1">
      <alignment horizontal="left" vertical="top"/>
    </xf>
    <xf numFmtId="0" fontId="70" fillId="0" borderId="3" xfId="0" applyFont="1" applyBorder="1" applyAlignment="1">
      <alignment horizontal="left" vertical="top"/>
    </xf>
    <xf numFmtId="0" fontId="70" fillId="0" borderId="3" xfId="21" applyFont="1" applyFill="1" applyBorder="1" applyAlignment="1">
      <alignment horizontal="left" vertical="top" wrapText="1" readingOrder="1"/>
    </xf>
    <xf numFmtId="0" fontId="5" fillId="0" borderId="4" xfId="5" applyFont="1" applyFill="1" applyBorder="1" applyAlignment="1">
      <alignment horizontal="center" vertical="center" wrapText="1"/>
    </xf>
    <xf numFmtId="3" fontId="7" fillId="0" borderId="4" xfId="5" applyNumberFormat="1" applyFont="1" applyFill="1" applyBorder="1" applyAlignment="1">
      <alignment horizontal="center" vertical="center" wrapText="1"/>
    </xf>
    <xf numFmtId="49" fontId="70" fillId="0" borderId="13" xfId="0" applyNumberFormat="1" applyFont="1" applyFill="1" applyBorder="1" applyAlignment="1">
      <alignment horizontal="left" vertical="top" wrapText="1" readingOrder="1"/>
    </xf>
    <xf numFmtId="49" fontId="70" fillId="0" borderId="3" xfId="0" applyNumberFormat="1" applyFont="1" applyFill="1" applyBorder="1" applyAlignment="1">
      <alignment horizontal="left" vertical="top" wrapText="1" readingOrder="1"/>
    </xf>
    <xf numFmtId="49" fontId="70" fillId="0" borderId="3" xfId="5" applyNumberFormat="1" applyFont="1" applyFill="1" applyBorder="1" applyAlignment="1">
      <alignment vertical="top" wrapText="1"/>
    </xf>
    <xf numFmtId="49" fontId="70" fillId="2" borderId="3" xfId="5" applyNumberFormat="1" applyFont="1" applyFill="1" applyBorder="1" applyAlignment="1">
      <alignment vertical="top" wrapText="1"/>
    </xf>
    <xf numFmtId="0" fontId="5" fillId="0" borderId="11" xfId="5" applyFont="1" applyFill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top" wrapText="1"/>
    </xf>
    <xf numFmtId="0" fontId="70" fillId="2" borderId="14" xfId="5" applyFont="1" applyFill="1" applyBorder="1" applyAlignment="1">
      <alignment horizontal="center" vertical="top" wrapText="1"/>
    </xf>
    <xf numFmtId="0" fontId="70" fillId="2" borderId="14" xfId="0" applyFont="1" applyFill="1" applyBorder="1" applyAlignment="1">
      <alignment horizontal="left" vertical="top"/>
    </xf>
    <xf numFmtId="0" fontId="70" fillId="2" borderId="3" xfId="0" applyFont="1" applyFill="1" applyBorder="1" applyAlignment="1">
      <alignment horizontal="left" vertical="top" wrapText="1"/>
    </xf>
    <xf numFmtId="49" fontId="70" fillId="0" borderId="3" xfId="0" applyNumberFormat="1" applyFont="1" applyFill="1" applyBorder="1" applyAlignment="1">
      <alignment vertical="top" wrapText="1"/>
    </xf>
    <xf numFmtId="17" fontId="70" fillId="0" borderId="14" xfId="5" applyNumberFormat="1" applyFont="1" applyFill="1" applyBorder="1" applyAlignment="1">
      <alignment horizontal="center" vertical="top" wrapText="1"/>
    </xf>
    <xf numFmtId="0" fontId="70" fillId="0" borderId="14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/>
    </xf>
    <xf numFmtId="0" fontId="70" fillId="0" borderId="3" xfId="0" applyFont="1" applyFill="1" applyBorder="1" applyAlignment="1">
      <alignment horizontal="left" vertical="top" readingOrder="1"/>
    </xf>
    <xf numFmtId="17" fontId="70" fillId="2" borderId="3" xfId="5" applyNumberFormat="1" applyFont="1" applyFill="1" applyBorder="1" applyAlignment="1">
      <alignment horizontal="center" vertical="top" wrapText="1"/>
    </xf>
    <xf numFmtId="0" fontId="70" fillId="2" borderId="13" xfId="5" applyFont="1" applyFill="1" applyBorder="1" applyAlignment="1">
      <alignment horizontal="center" vertical="top" wrapText="1"/>
    </xf>
    <xf numFmtId="49" fontId="70" fillId="0" borderId="3" xfId="0" applyNumberFormat="1" applyFont="1" applyFill="1" applyBorder="1" applyAlignment="1">
      <alignment horizontal="left" vertical="top" readingOrder="1"/>
    </xf>
    <xf numFmtId="3" fontId="70" fillId="2" borderId="3" xfId="0" applyNumberFormat="1" applyFont="1" applyFill="1" applyBorder="1" applyAlignment="1">
      <alignment horizontal="center" vertical="top" wrapText="1"/>
    </xf>
    <xf numFmtId="0" fontId="70" fillId="2" borderId="3" xfId="0" applyFont="1" applyFill="1" applyBorder="1" applyAlignment="1">
      <alignment horizontal="left" vertical="top" readingOrder="1"/>
    </xf>
    <xf numFmtId="0" fontId="71" fillId="2" borderId="3" xfId="5" applyFont="1" applyFill="1" applyBorder="1" applyAlignment="1">
      <alignment vertical="top" wrapText="1"/>
    </xf>
    <xf numFmtId="0" fontId="70" fillId="2" borderId="3" xfId="0" applyFont="1" applyFill="1" applyBorder="1" applyAlignment="1">
      <alignment horizontal="center" vertical="center" wrapText="1" readingOrder="1"/>
    </xf>
    <xf numFmtId="0" fontId="70" fillId="2" borderId="3" xfId="0" applyFont="1" applyFill="1" applyBorder="1" applyAlignment="1">
      <alignment horizontal="center" vertical="center"/>
    </xf>
    <xf numFmtId="0" fontId="70" fillId="2" borderId="0" xfId="0" applyFont="1" applyFill="1"/>
    <xf numFmtId="0" fontId="70" fillId="0" borderId="28" xfId="0" applyFont="1" applyFill="1" applyBorder="1" applyAlignment="1">
      <alignment vertical="top" wrapText="1"/>
    </xf>
    <xf numFmtId="0" fontId="73" fillId="2" borderId="28" xfId="0" applyFont="1" applyFill="1" applyBorder="1" applyAlignment="1">
      <alignment vertical="top" wrapText="1"/>
    </xf>
    <xf numFmtId="0" fontId="70" fillId="0" borderId="20" xfId="0" applyFont="1" applyFill="1" applyBorder="1" applyAlignment="1">
      <alignment horizontal="left" vertical="top" wrapText="1" readingOrder="1"/>
    </xf>
    <xf numFmtId="3" fontId="5" fillId="0" borderId="1" xfId="0" applyNumberFormat="1" applyFont="1" applyFill="1" applyBorder="1" applyAlignment="1">
      <alignment horizontal="center" vertical="top"/>
    </xf>
    <xf numFmtId="0" fontId="70" fillId="2" borderId="28" xfId="0" applyFont="1" applyFill="1" applyBorder="1" applyAlignment="1">
      <alignment horizontal="center" vertical="top"/>
    </xf>
    <xf numFmtId="0" fontId="70" fillId="2" borderId="3" xfId="11" applyFont="1" applyFill="1" applyBorder="1" applyAlignment="1">
      <alignment horizontal="left" vertical="top" wrapText="1"/>
    </xf>
    <xf numFmtId="0" fontId="70" fillId="2" borderId="3" xfId="5" applyFont="1" applyFill="1" applyBorder="1" applyAlignment="1">
      <alignment horizontal="left" vertical="top" wrapText="1"/>
    </xf>
    <xf numFmtId="0" fontId="70" fillId="2" borderId="3" xfId="0" applyFont="1" applyFill="1" applyBorder="1" applyAlignment="1">
      <alignment vertical="top"/>
    </xf>
    <xf numFmtId="0" fontId="70" fillId="2" borderId="3" xfId="0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 vertical="top" wrapText="1"/>
    </xf>
    <xf numFmtId="0" fontId="73" fillId="0" borderId="3" xfId="0" applyFont="1" applyBorder="1" applyAlignment="1">
      <alignment horizontal="left" vertical="top" wrapText="1"/>
    </xf>
    <xf numFmtId="0" fontId="70" fillId="0" borderId="13" xfId="0" applyFont="1" applyBorder="1" applyAlignment="1">
      <alignment vertical="top"/>
    </xf>
    <xf numFmtId="0" fontId="70" fillId="0" borderId="13" xfId="0" applyFont="1" applyBorder="1" applyAlignment="1">
      <alignment horizontal="center" vertical="top"/>
    </xf>
    <xf numFmtId="49" fontId="70" fillId="0" borderId="3" xfId="0" applyNumberFormat="1" applyFont="1" applyBorder="1" applyAlignment="1">
      <alignment horizontal="left" vertical="top" wrapText="1"/>
    </xf>
    <xf numFmtId="0" fontId="71" fillId="0" borderId="20" xfId="5" applyFont="1" applyFill="1" applyBorder="1" applyAlignment="1">
      <alignment horizontal="center" vertical="top" wrapText="1"/>
    </xf>
    <xf numFmtId="0" fontId="70" fillId="0" borderId="20" xfId="0" applyFont="1" applyBorder="1" applyAlignment="1">
      <alignment vertical="top"/>
    </xf>
    <xf numFmtId="0" fontId="70" fillId="0" borderId="20" xfId="0" applyFont="1" applyBorder="1" applyAlignment="1">
      <alignment horizontal="center" vertical="top"/>
    </xf>
    <xf numFmtId="0" fontId="70" fillId="0" borderId="3" xfId="0" applyFont="1" applyFill="1" applyBorder="1" applyAlignment="1">
      <alignment horizontal="left" vertical="center" wrapText="1" readingOrder="1"/>
    </xf>
    <xf numFmtId="17" fontId="70" fillId="0" borderId="3" xfId="5" applyNumberFormat="1" applyFont="1" applyFill="1" applyBorder="1" applyAlignment="1">
      <alignment horizontal="center" vertical="center" wrapText="1"/>
    </xf>
    <xf numFmtId="0" fontId="73" fillId="0" borderId="3" xfId="5" applyFont="1" applyFill="1" applyBorder="1" applyAlignment="1">
      <alignment vertical="top" wrapText="1"/>
    </xf>
    <xf numFmtId="0" fontId="70" fillId="0" borderId="3" xfId="0" applyFont="1" applyFill="1" applyBorder="1" applyAlignment="1">
      <alignment horizontal="center" vertical="top" wrapText="1"/>
    </xf>
    <xf numFmtId="0" fontId="70" fillId="2" borderId="3" xfId="11" applyFont="1" applyFill="1" applyBorder="1" applyAlignment="1">
      <alignment vertical="top" wrapText="1"/>
    </xf>
    <xf numFmtId="0" fontId="70" fillId="2" borderId="19" xfId="0" applyFont="1" applyFill="1" applyBorder="1" applyAlignment="1">
      <alignment vertical="top" wrapText="1"/>
    </xf>
    <xf numFmtId="0" fontId="73" fillId="2" borderId="3" xfId="0" applyFont="1" applyFill="1" applyBorder="1" applyAlignment="1">
      <alignment vertical="top" wrapText="1"/>
    </xf>
    <xf numFmtId="0" fontId="70" fillId="0" borderId="19" xfId="0" applyFont="1" applyBorder="1" applyAlignment="1">
      <alignment vertical="top" wrapText="1"/>
    </xf>
    <xf numFmtId="0" fontId="73" fillId="0" borderId="3" xfId="0" applyFont="1" applyBorder="1" applyAlignment="1">
      <alignment vertical="top" wrapText="1"/>
    </xf>
    <xf numFmtId="0" fontId="71" fillId="0" borderId="3" xfId="5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vertical="top" wrapText="1"/>
    </xf>
    <xf numFmtId="0" fontId="70" fillId="0" borderId="14" xfId="0" applyFont="1" applyFill="1" applyBorder="1" applyAlignment="1">
      <alignment horizontal="left" vertical="top" wrapText="1"/>
    </xf>
    <xf numFmtId="3" fontId="70" fillId="0" borderId="3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horizontal="center" vertical="center" wrapText="1"/>
    </xf>
    <xf numFmtId="3" fontId="70" fillId="0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0" fontId="70" fillId="0" borderId="3" xfId="11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left" vertical="top"/>
    </xf>
    <xf numFmtId="0" fontId="61" fillId="0" borderId="3" xfId="0" applyFont="1" applyFill="1" applyBorder="1" applyAlignment="1">
      <alignment vertical="top" wrapText="1" readingOrder="1"/>
    </xf>
    <xf numFmtId="0" fontId="61" fillId="2" borderId="3" xfId="0" applyFont="1" applyFill="1" applyBorder="1" applyAlignment="1">
      <alignment vertical="top" wrapText="1"/>
    </xf>
    <xf numFmtId="188" fontId="86" fillId="0" borderId="3" xfId="2" applyNumberFormat="1" applyFont="1" applyFill="1" applyBorder="1" applyAlignment="1">
      <alignment horizontal="center" vertical="top" wrapText="1"/>
    </xf>
    <xf numFmtId="0" fontId="70" fillId="0" borderId="3" xfId="0" applyFont="1" applyBorder="1" applyAlignment="1">
      <alignment vertical="center" wrapText="1"/>
    </xf>
    <xf numFmtId="17" fontId="70" fillId="0" borderId="3" xfId="0" applyNumberFormat="1" applyFont="1" applyBorder="1" applyAlignment="1">
      <alignment horizontal="center" vertical="center"/>
    </xf>
    <xf numFmtId="0" fontId="70" fillId="0" borderId="14" xfId="5" applyFont="1" applyFill="1" applyBorder="1" applyAlignment="1">
      <alignment vertical="top" wrapText="1"/>
    </xf>
    <xf numFmtId="0" fontId="70" fillId="0" borderId="3" xfId="3" applyFont="1" applyFill="1" applyBorder="1" applyAlignment="1">
      <alignment horizontal="center" vertical="top" wrapText="1"/>
    </xf>
    <xf numFmtId="17" fontId="70" fillId="0" borderId="3" xfId="3" applyNumberFormat="1" applyFont="1" applyFill="1" applyBorder="1" applyAlignment="1">
      <alignment horizontal="center" vertical="top" wrapText="1"/>
    </xf>
    <xf numFmtId="3" fontId="70" fillId="0" borderId="3" xfId="3" applyNumberFormat="1" applyFont="1" applyFill="1" applyBorder="1" applyAlignment="1">
      <alignment horizontal="center" vertical="top" wrapText="1"/>
    </xf>
    <xf numFmtId="17" fontId="5" fillId="0" borderId="1" xfId="3" applyNumberFormat="1" applyFont="1" applyFill="1" applyBorder="1" applyAlignment="1">
      <alignment horizontal="center" vertical="top" wrapText="1"/>
    </xf>
    <xf numFmtId="0" fontId="76" fillId="0" borderId="3" xfId="0" applyFont="1" applyFill="1" applyBorder="1" applyAlignment="1">
      <alignment vertical="top" wrapText="1"/>
    </xf>
    <xf numFmtId="0" fontId="70" fillId="0" borderId="10" xfId="0" applyFont="1" applyBorder="1"/>
    <xf numFmtId="0" fontId="70" fillId="0" borderId="1" xfId="0" applyFont="1" applyBorder="1" applyAlignment="1">
      <alignment horizontal="center"/>
    </xf>
    <xf numFmtId="0" fontId="70" fillId="2" borderId="3" xfId="7" applyFont="1" applyFill="1" applyBorder="1" applyAlignment="1">
      <alignment vertical="top" wrapText="1"/>
    </xf>
    <xf numFmtId="0" fontId="70" fillId="2" borderId="13" xfId="5" applyFont="1" applyFill="1" applyBorder="1" applyAlignment="1">
      <alignment vertical="top"/>
    </xf>
    <xf numFmtId="0" fontId="70" fillId="2" borderId="13" xfId="5" applyFont="1" applyFill="1" applyBorder="1" applyAlignment="1">
      <alignment vertical="top" wrapText="1"/>
    </xf>
    <xf numFmtId="0" fontId="70" fillId="2" borderId="3" xfId="0" applyFont="1" applyFill="1" applyBorder="1"/>
    <xf numFmtId="0" fontId="5" fillId="0" borderId="4" xfId="0" applyFont="1" applyBorder="1" applyAlignment="1">
      <alignment vertical="top" wrapText="1"/>
    </xf>
    <xf numFmtId="0" fontId="5" fillId="0" borderId="1" xfId="5" applyFont="1" applyFill="1" applyBorder="1" applyAlignment="1">
      <alignment horizontal="left" vertical="top" wrapText="1"/>
    </xf>
    <xf numFmtId="0" fontId="70" fillId="2" borderId="3" xfId="0" applyFont="1" applyFill="1" applyBorder="1" applyAlignment="1">
      <alignment horizontal="center" vertical="center" wrapText="1"/>
    </xf>
    <xf numFmtId="3" fontId="70" fillId="2" borderId="3" xfId="0" applyNumberFormat="1" applyFont="1" applyFill="1" applyBorder="1"/>
    <xf numFmtId="0" fontId="70" fillId="2" borderId="13" xfId="0" applyFont="1" applyFill="1" applyBorder="1" applyAlignment="1">
      <alignment vertical="top"/>
    </xf>
    <xf numFmtId="0" fontId="81" fillId="2" borderId="3" xfId="0" applyFont="1" applyFill="1" applyBorder="1" applyAlignment="1">
      <alignment horizontal="center" vertical="top" wrapText="1"/>
    </xf>
    <xf numFmtId="0" fontId="70" fillId="2" borderId="28" xfId="5" applyFont="1" applyFill="1" applyBorder="1" applyAlignment="1">
      <alignment wrapText="1"/>
    </xf>
    <xf numFmtId="0" fontId="73" fillId="2" borderId="3" xfId="0" applyFont="1" applyFill="1" applyBorder="1" applyAlignment="1">
      <alignment horizontal="center" vertical="center"/>
    </xf>
    <xf numFmtId="3" fontId="70" fillId="2" borderId="3" xfId="0" applyNumberFormat="1" applyFont="1" applyFill="1" applyBorder="1" applyAlignment="1">
      <alignment horizontal="left" vertical="center"/>
    </xf>
    <xf numFmtId="0" fontId="70" fillId="2" borderId="3" xfId="0" applyFont="1" applyFill="1" applyBorder="1" applyAlignment="1">
      <alignment horizontal="left" vertical="center"/>
    </xf>
    <xf numFmtId="0" fontId="70" fillId="0" borderId="13" xfId="0" applyFont="1" applyFill="1" applyBorder="1" applyAlignment="1">
      <alignment horizontal="center" vertical="top" wrapText="1"/>
    </xf>
    <xf numFmtId="1" fontId="70" fillId="2" borderId="3" xfId="0" applyNumberFormat="1" applyFont="1" applyFill="1" applyBorder="1" applyAlignment="1">
      <alignment horizontal="center" vertical="top"/>
    </xf>
    <xf numFmtId="1" fontId="70" fillId="2" borderId="19" xfId="0" applyNumberFormat="1" applyFont="1" applyFill="1" applyBorder="1" applyAlignment="1">
      <alignment horizontal="center" vertical="top"/>
    </xf>
    <xf numFmtId="0" fontId="70" fillId="0" borderId="22" xfId="0" applyFont="1" applyFill="1" applyBorder="1" applyAlignment="1">
      <alignment horizontal="left" vertical="top" wrapText="1" readingOrder="1"/>
    </xf>
    <xf numFmtId="1" fontId="70" fillId="2" borderId="20" xfId="0" applyNumberFormat="1" applyFont="1" applyFill="1" applyBorder="1" applyAlignment="1">
      <alignment horizontal="center" vertical="top"/>
    </xf>
    <xf numFmtId="0" fontId="70" fillId="0" borderId="33" xfId="0" applyFont="1" applyFill="1" applyBorder="1" applyAlignment="1">
      <alignment horizontal="left" vertical="top" wrapText="1" readingOrder="1"/>
    </xf>
    <xf numFmtId="17" fontId="70" fillId="0" borderId="20" xfId="0" applyNumberFormat="1" applyFont="1" applyBorder="1" applyAlignment="1">
      <alignment vertical="top"/>
    </xf>
    <xf numFmtId="0" fontId="71" fillId="2" borderId="20" xfId="5" applyFont="1" applyFill="1" applyBorder="1" applyAlignment="1">
      <alignment horizontal="center" vertical="top" wrapText="1"/>
    </xf>
    <xf numFmtId="0" fontId="70" fillId="2" borderId="20" xfId="0" applyFont="1" applyFill="1" applyBorder="1" applyAlignment="1">
      <alignment vertical="top" wrapText="1"/>
    </xf>
    <xf numFmtId="0" fontId="70" fillId="2" borderId="20" xfId="0" applyFont="1" applyFill="1" applyBorder="1"/>
    <xf numFmtId="0" fontId="70" fillId="2" borderId="20" xfId="0" applyFont="1" applyFill="1" applyBorder="1" applyAlignment="1">
      <alignment horizontal="center" vertical="top" wrapText="1" readingOrder="1"/>
    </xf>
    <xf numFmtId="0" fontId="19" fillId="0" borderId="1" xfId="0" applyFont="1" applyBorder="1" applyAlignment="1">
      <alignment horizontal="center" vertical="top"/>
    </xf>
    <xf numFmtId="3" fontId="19" fillId="0" borderId="1" xfId="5" applyNumberFormat="1" applyFont="1" applyFill="1" applyBorder="1" applyAlignment="1">
      <alignment horizontal="center" vertical="top" wrapText="1"/>
    </xf>
    <xf numFmtId="0" fontId="70" fillId="2" borderId="20" xfId="5" applyFont="1" applyFill="1" applyBorder="1" applyAlignment="1">
      <alignment horizontal="center" vertical="top" wrapText="1"/>
    </xf>
    <xf numFmtId="17" fontId="70" fillId="2" borderId="3" xfId="0" applyNumberFormat="1" applyFont="1" applyFill="1" applyBorder="1" applyAlignment="1">
      <alignment horizontal="center" vertical="top"/>
    </xf>
    <xf numFmtId="0" fontId="19" fillId="2" borderId="20" xfId="0" applyFont="1" applyFill="1" applyBorder="1" applyAlignment="1">
      <alignment vertical="top"/>
    </xf>
    <xf numFmtId="49" fontId="70" fillId="0" borderId="3" xfId="0" applyNumberFormat="1" applyFont="1" applyFill="1" applyBorder="1" applyAlignment="1">
      <alignment horizontal="center" vertical="top" wrapText="1" readingOrder="1"/>
    </xf>
    <xf numFmtId="3" fontId="19" fillId="0" borderId="3" xfId="0" applyNumberFormat="1" applyFont="1" applyBorder="1" applyAlignment="1">
      <alignment horizontal="center"/>
    </xf>
    <xf numFmtId="3" fontId="19" fillId="0" borderId="20" xfId="0" applyNumberFormat="1" applyFont="1" applyBorder="1" applyAlignment="1">
      <alignment horizontal="center"/>
    </xf>
    <xf numFmtId="3" fontId="19" fillId="0" borderId="20" xfId="5" applyNumberFormat="1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left" vertical="top" wrapText="1"/>
    </xf>
    <xf numFmtId="0" fontId="20" fillId="0" borderId="4" xfId="5" applyFont="1" applyFill="1" applyBorder="1" applyAlignment="1">
      <alignment horizontal="center" vertical="top" wrapText="1"/>
    </xf>
    <xf numFmtId="3" fontId="19" fillId="0" borderId="4" xfId="5" applyNumberFormat="1" applyFont="1" applyFill="1" applyBorder="1" applyAlignment="1">
      <alignment horizontal="center" vertical="center" wrapText="1"/>
    </xf>
    <xf numFmtId="3" fontId="19" fillId="0" borderId="4" xfId="5" applyNumberFormat="1" applyFont="1" applyFill="1" applyBorder="1" applyAlignment="1">
      <alignment horizontal="center" vertical="top" wrapText="1"/>
    </xf>
    <xf numFmtId="0" fontId="19" fillId="0" borderId="4" xfId="5" applyFont="1" applyFill="1" applyBorder="1" applyAlignment="1">
      <alignment horizontal="center" vertical="top" wrapText="1"/>
    </xf>
    <xf numFmtId="0" fontId="70" fillId="0" borderId="28" xfId="0" applyFont="1" applyBorder="1" applyAlignment="1">
      <alignment wrapText="1"/>
    </xf>
    <xf numFmtId="0" fontId="76" fillId="2" borderId="13" xfId="0" applyFont="1" applyFill="1" applyBorder="1" applyAlignment="1">
      <alignment horizontal="left" vertical="top" wrapText="1"/>
    </xf>
    <xf numFmtId="188" fontId="70" fillId="0" borderId="3" xfId="2" applyNumberFormat="1" applyFont="1" applyFill="1" applyBorder="1" applyAlignment="1">
      <alignment horizontal="center" vertical="top" wrapText="1"/>
    </xf>
    <xf numFmtId="0" fontId="70" fillId="2" borderId="14" xfId="0" applyFont="1" applyFill="1" applyBorder="1" applyAlignment="1">
      <alignment horizontal="center" vertical="top"/>
    </xf>
    <xf numFmtId="2" fontId="70" fillId="0" borderId="3" xfId="0" applyNumberFormat="1" applyFont="1" applyFill="1" applyBorder="1" applyAlignment="1">
      <alignment vertical="top" wrapText="1"/>
    </xf>
    <xf numFmtId="0" fontId="70" fillId="0" borderId="28" xfId="0" applyFont="1" applyFill="1" applyBorder="1"/>
    <xf numFmtId="3" fontId="18" fillId="0" borderId="5" xfId="0" applyNumberFormat="1" applyFont="1" applyBorder="1" applyAlignment="1">
      <alignment horizontal="center" vertical="top" wrapText="1"/>
    </xf>
    <xf numFmtId="3" fontId="18" fillId="0" borderId="5" xfId="0" applyNumberFormat="1" applyFont="1" applyBorder="1" applyAlignment="1">
      <alignment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4" xfId="5" applyFont="1" applyFill="1" applyBorder="1" applyAlignment="1">
      <alignment vertical="top" wrapText="1"/>
    </xf>
    <xf numFmtId="0" fontId="19" fillId="0" borderId="7" xfId="5" applyFont="1" applyFill="1" applyBorder="1" applyAlignment="1">
      <alignment horizontal="center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vertical="top"/>
    </xf>
    <xf numFmtId="0" fontId="70" fillId="0" borderId="3" xfId="0" applyFont="1" applyBorder="1" applyAlignment="1">
      <alignment horizontal="left"/>
    </xf>
    <xf numFmtId="17" fontId="70" fillId="0" borderId="3" xfId="0" applyNumberFormat="1" applyFont="1" applyBorder="1" applyAlignment="1">
      <alignment horizontal="center"/>
    </xf>
    <xf numFmtId="1" fontId="70" fillId="0" borderId="7" xfId="0" applyNumberFormat="1" applyFont="1" applyFill="1" applyBorder="1" applyAlignment="1">
      <alignment horizontal="center" vertical="top" wrapText="1"/>
    </xf>
    <xf numFmtId="1" fontId="70" fillId="0" borderId="19" xfId="0" applyNumberFormat="1" applyFont="1" applyFill="1" applyBorder="1" applyAlignment="1">
      <alignment horizontal="center" vertical="top"/>
    </xf>
    <xf numFmtId="0" fontId="14" fillId="0" borderId="28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left" vertical="top" wrapText="1"/>
    </xf>
    <xf numFmtId="3" fontId="19" fillId="0" borderId="1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17" fontId="61" fillId="0" borderId="3" xfId="5" applyNumberFormat="1" applyFont="1" applyFill="1" applyBorder="1" applyAlignment="1">
      <alignment horizontal="center" vertical="top" wrapText="1"/>
    </xf>
    <xf numFmtId="0" fontId="82" fillId="0" borderId="3" xfId="5" applyFont="1" applyFill="1" applyBorder="1" applyAlignment="1">
      <alignment vertical="top" wrapText="1"/>
    </xf>
    <xf numFmtId="0" fontId="70" fillId="0" borderId="28" xfId="0" applyFont="1" applyBorder="1" applyAlignment="1">
      <alignment horizontal="center"/>
    </xf>
    <xf numFmtId="188" fontId="70" fillId="0" borderId="3" xfId="2" applyNumberFormat="1" applyFont="1" applyFill="1" applyBorder="1" applyAlignment="1">
      <alignment vertical="top" wrapText="1"/>
    </xf>
    <xf numFmtId="3" fontId="70" fillId="0" borderId="3" xfId="2" applyNumberFormat="1" applyFont="1" applyFill="1" applyBorder="1" applyAlignment="1">
      <alignment horizontal="center" vertical="top" wrapText="1"/>
    </xf>
    <xf numFmtId="189" fontId="70" fillId="0" borderId="3" xfId="2" applyNumberFormat="1" applyFont="1" applyFill="1" applyBorder="1" applyAlignment="1">
      <alignment horizontal="center" vertical="top" wrapText="1"/>
    </xf>
    <xf numFmtId="3" fontId="70" fillId="0" borderId="7" xfId="0" applyNumberFormat="1" applyFont="1" applyFill="1" applyBorder="1" applyAlignment="1">
      <alignment horizontal="center" vertical="top"/>
    </xf>
    <xf numFmtId="3" fontId="70" fillId="0" borderId="3" xfId="0" applyNumberFormat="1" applyFont="1" applyBorder="1" applyAlignment="1">
      <alignment horizontal="right" vertical="top"/>
    </xf>
    <xf numFmtId="0" fontId="70" fillId="2" borderId="31" xfId="0" applyFont="1" applyFill="1" applyBorder="1" applyAlignment="1">
      <alignment vertical="top" wrapText="1"/>
    </xf>
    <xf numFmtId="0" fontId="71" fillId="0" borderId="19" xfId="5" applyFont="1" applyFill="1" applyBorder="1" applyAlignment="1">
      <alignment horizontal="right" vertical="top" wrapText="1"/>
    </xf>
    <xf numFmtId="3" fontId="70" fillId="0" borderId="3" xfId="0" applyNumberFormat="1" applyFont="1" applyBorder="1" applyAlignment="1">
      <alignment horizontal="right"/>
    </xf>
    <xf numFmtId="3" fontId="76" fillId="0" borderId="3" xfId="5" applyNumberFormat="1" applyFont="1" applyFill="1" applyBorder="1" applyAlignment="1">
      <alignment horizontal="center" vertical="top" wrapText="1"/>
    </xf>
    <xf numFmtId="1" fontId="70" fillId="0" borderId="3" xfId="0" applyNumberFormat="1" applyFont="1" applyFill="1" applyBorder="1" applyAlignment="1">
      <alignment horizontal="center" vertical="top" wrapText="1"/>
    </xf>
    <xf numFmtId="0" fontId="73" fillId="0" borderId="3" xfId="0" applyFont="1" applyBorder="1"/>
    <xf numFmtId="0" fontId="73" fillId="0" borderId="0" xfId="0" applyFont="1"/>
    <xf numFmtId="0" fontId="61" fillId="0" borderId="5" xfId="0" applyFont="1" applyFill="1" applyBorder="1" applyAlignment="1">
      <alignment vertical="top"/>
    </xf>
    <xf numFmtId="3" fontId="34" fillId="2" borderId="3" xfId="0" applyNumberFormat="1" applyFont="1" applyFill="1" applyBorder="1" applyAlignment="1">
      <alignment horizontal="left" vertical="top" wrapText="1" readingOrder="1"/>
    </xf>
    <xf numFmtId="0" fontId="7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3" fontId="70" fillId="0" borderId="19" xfId="0" applyNumberFormat="1" applyFont="1" applyBorder="1" applyAlignment="1">
      <alignment horizontal="center" vertical="top"/>
    </xf>
    <xf numFmtId="3" fontId="70" fillId="0" borderId="3" xfId="0" applyNumberFormat="1" applyFont="1" applyFill="1" applyBorder="1" applyAlignment="1">
      <alignment horizontal="center"/>
    </xf>
    <xf numFmtId="0" fontId="70" fillId="0" borderId="0" xfId="0" applyFont="1" applyFill="1" applyBorder="1"/>
    <xf numFmtId="0" fontId="14" fillId="0" borderId="0" xfId="4" applyFont="1" applyFill="1" applyAlignment="1">
      <alignment horizontal="center" vertical="top"/>
    </xf>
    <xf numFmtId="0" fontId="14" fillId="0" borderId="0" xfId="4" applyFont="1" applyFill="1" applyAlignment="1">
      <alignment vertical="top"/>
    </xf>
    <xf numFmtId="0" fontId="7" fillId="0" borderId="5" xfId="4" applyFont="1" applyFill="1" applyBorder="1" applyAlignment="1">
      <alignment horizontal="center" vertical="top"/>
    </xf>
    <xf numFmtId="3" fontId="7" fillId="0" borderId="5" xfId="4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3" fontId="7" fillId="0" borderId="5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left" vertical="top" wrapText="1"/>
    </xf>
    <xf numFmtId="3" fontId="14" fillId="0" borderId="5" xfId="0" applyNumberFormat="1" applyFont="1" applyFill="1" applyBorder="1" applyAlignment="1">
      <alignment horizontal="center" vertical="top"/>
    </xf>
    <xf numFmtId="3" fontId="5" fillId="0" borderId="5" xfId="4" applyNumberFormat="1" applyFont="1" applyFill="1" applyBorder="1" applyAlignment="1">
      <alignment horizontal="center" vertical="top"/>
    </xf>
    <xf numFmtId="3" fontId="13" fillId="0" borderId="5" xfId="0" applyNumberFormat="1" applyFont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3" fontId="7" fillId="0" borderId="5" xfId="0" applyNumberFormat="1" applyFont="1" applyFill="1" applyBorder="1" applyAlignment="1">
      <alignment horizontal="center" vertical="top"/>
    </xf>
    <xf numFmtId="3" fontId="5" fillId="0" borderId="5" xfId="22" applyNumberFormat="1" applyFont="1" applyBorder="1" applyAlignment="1">
      <alignment horizontal="center" vertical="top"/>
    </xf>
    <xf numFmtId="43" fontId="7" fillId="0" borderId="5" xfId="23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0" fontId="7" fillId="3" borderId="5" xfId="0" applyFont="1" applyFill="1" applyBorder="1" applyAlignment="1">
      <alignment horizontal="center" vertical="top"/>
    </xf>
    <xf numFmtId="3" fontId="14" fillId="3" borderId="5" xfId="0" applyNumberFormat="1" applyFont="1" applyFill="1" applyBorder="1" applyAlignment="1">
      <alignment horizontal="center" vertical="top"/>
    </xf>
    <xf numFmtId="3" fontId="5" fillId="3" borderId="5" xfId="4" applyNumberFormat="1" applyFont="1" applyFill="1" applyBorder="1" applyAlignment="1">
      <alignment horizontal="center" vertical="top"/>
    </xf>
    <xf numFmtId="3" fontId="7" fillId="3" borderId="0" xfId="0" applyNumberFormat="1" applyFont="1" applyFill="1" applyAlignment="1">
      <alignment horizontal="center" vertical="top"/>
    </xf>
    <xf numFmtId="0" fontId="7" fillId="3" borderId="0" xfId="0" applyFont="1" applyFill="1" applyAlignment="1">
      <alignment vertical="top"/>
    </xf>
    <xf numFmtId="0" fontId="7" fillId="0" borderId="5" xfId="0" applyFont="1" applyBorder="1" applyAlignment="1">
      <alignment horizontal="left" vertical="top"/>
    </xf>
    <xf numFmtId="43" fontId="5" fillId="0" borderId="5" xfId="23" applyFont="1" applyFill="1" applyBorder="1" applyAlignment="1">
      <alignment vertical="top"/>
    </xf>
    <xf numFmtId="0" fontId="7" fillId="0" borderId="5" xfId="0" applyFont="1" applyFill="1" applyBorder="1" applyAlignment="1">
      <alignment horizontal="center" vertical="top"/>
    </xf>
    <xf numFmtId="3" fontId="34" fillId="0" borderId="5" xfId="0" applyNumberFormat="1" applyFont="1" applyFill="1" applyBorder="1" applyAlignment="1">
      <alignment horizontal="center" vertical="top"/>
    </xf>
    <xf numFmtId="3" fontId="7" fillId="0" borderId="0" xfId="0" applyNumberFormat="1" applyFont="1" applyFill="1" applyAlignment="1">
      <alignment horizontal="center" vertical="top"/>
    </xf>
    <xf numFmtId="0" fontId="14" fillId="0" borderId="5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70" fillId="0" borderId="28" xfId="0" applyFont="1" applyFill="1" applyBorder="1" applyAlignment="1">
      <alignment vertical="top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73" fillId="0" borderId="3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49" fontId="70" fillId="0" borderId="13" xfId="0" applyNumberFormat="1" applyFont="1" applyFill="1" applyBorder="1" applyAlignment="1">
      <alignment vertical="top" wrapText="1"/>
    </xf>
    <xf numFmtId="0" fontId="70" fillId="0" borderId="13" xfId="0" applyFont="1" applyFill="1" applyBorder="1" applyAlignment="1">
      <alignment horizontal="center" vertical="top"/>
    </xf>
    <xf numFmtId="0" fontId="70" fillId="0" borderId="3" xfId="5" applyFont="1" applyFill="1" applyBorder="1" applyAlignment="1">
      <alignment horizontal="center" vertical="top"/>
    </xf>
    <xf numFmtId="3" fontId="73" fillId="0" borderId="3" xfId="0" applyNumberFormat="1" applyFont="1" applyFill="1" applyBorder="1" applyAlignment="1">
      <alignment horizontal="center" vertical="top"/>
    </xf>
    <xf numFmtId="17" fontId="70" fillId="0" borderId="3" xfId="0" applyNumberFormat="1" applyFont="1" applyFill="1" applyBorder="1" applyAlignment="1">
      <alignment horizontal="center" vertical="top"/>
    </xf>
    <xf numFmtId="3" fontId="70" fillId="0" borderId="3" xfId="2" applyNumberFormat="1" applyFont="1" applyFill="1" applyBorder="1" applyAlignment="1">
      <alignment horizontal="center" vertical="top"/>
    </xf>
    <xf numFmtId="189" fontId="70" fillId="0" borderId="3" xfId="2" applyNumberFormat="1" applyFont="1" applyFill="1" applyBorder="1" applyAlignment="1">
      <alignment horizontal="center" vertical="top"/>
    </xf>
    <xf numFmtId="0" fontId="70" fillId="0" borderId="3" xfId="11" applyFont="1" applyBorder="1" applyAlignment="1">
      <alignment vertical="top" wrapText="1"/>
    </xf>
    <xf numFmtId="0" fontId="70" fillId="0" borderId="19" xfId="11" applyFont="1" applyBorder="1" applyAlignment="1">
      <alignment vertical="top" wrapText="1"/>
    </xf>
    <xf numFmtId="0" fontId="71" fillId="0" borderId="19" xfId="11" applyFont="1" applyBorder="1" applyAlignment="1">
      <alignment vertical="top" wrapText="1"/>
    </xf>
    <xf numFmtId="0" fontId="24" fillId="0" borderId="0" xfId="0" applyFont="1" applyAlignment="1">
      <alignment horizontal="center" vertical="top"/>
    </xf>
    <xf numFmtId="0" fontId="14" fillId="0" borderId="4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0" fillId="0" borderId="14" xfId="0" applyFont="1" applyBorder="1" applyAlignment="1">
      <alignment horizontal="center" vertical="center"/>
    </xf>
    <xf numFmtId="0" fontId="70" fillId="0" borderId="3" xfId="0" applyFont="1" applyFill="1" applyBorder="1" applyAlignment="1">
      <alignment vertical="top" wrapText="1" readingOrder="1"/>
    </xf>
    <xf numFmtId="0" fontId="87" fillId="0" borderId="3" xfId="0" applyFont="1" applyBorder="1" applyAlignment="1">
      <alignment horizontal="center" vertical="top" wrapText="1"/>
    </xf>
    <xf numFmtId="0" fontId="7" fillId="0" borderId="4" xfId="3" applyFont="1" applyFill="1" applyBorder="1" applyAlignment="1">
      <alignment horizontal="center" vertical="top" wrapText="1"/>
    </xf>
    <xf numFmtId="3" fontId="7" fillId="0" borderId="4" xfId="3" applyNumberFormat="1" applyFont="1" applyFill="1" applyBorder="1" applyAlignment="1">
      <alignment horizontal="center" vertical="top" wrapText="1"/>
    </xf>
    <xf numFmtId="188" fontId="70" fillId="2" borderId="3" xfId="2" applyNumberFormat="1" applyFont="1" applyFill="1" applyBorder="1" applyAlignment="1">
      <alignment horizontal="center" vertical="top" wrapText="1"/>
    </xf>
    <xf numFmtId="3" fontId="34" fillId="0" borderId="0" xfId="0" applyNumberFormat="1" applyFont="1" applyAlignment="1">
      <alignment horizontal="center" vertical="top"/>
    </xf>
    <xf numFmtId="3" fontId="34" fillId="0" borderId="0" xfId="0" applyNumberFormat="1" applyFont="1" applyFill="1" applyAlignment="1">
      <alignment vertical="top"/>
    </xf>
    <xf numFmtId="0" fontId="19" fillId="0" borderId="29" xfId="0" applyFont="1" applyFill="1" applyBorder="1" applyAlignment="1">
      <alignment horizontal="center" vertical="top"/>
    </xf>
    <xf numFmtId="3" fontId="5" fillId="0" borderId="29" xfId="0" applyNumberFormat="1" applyFont="1" applyFill="1" applyBorder="1" applyAlignment="1">
      <alignment vertical="top" wrapText="1"/>
    </xf>
    <xf numFmtId="0" fontId="5" fillId="0" borderId="29" xfId="5" applyFont="1" applyFill="1" applyBorder="1" applyAlignment="1">
      <alignment horizontal="center" vertical="top"/>
    </xf>
    <xf numFmtId="0" fontId="73" fillId="2" borderId="3" xfId="5" applyFont="1" applyFill="1" applyBorder="1" applyAlignment="1">
      <alignment horizontal="left" vertical="top" wrapText="1"/>
    </xf>
    <xf numFmtId="3" fontId="5" fillId="0" borderId="3" xfId="3" applyNumberFormat="1" applyFont="1" applyFill="1" applyBorder="1" applyAlignment="1">
      <alignment horizontal="left" vertical="top" wrapText="1"/>
    </xf>
    <xf numFmtId="0" fontId="73" fillId="0" borderId="3" xfId="5" applyFont="1" applyFill="1" applyBorder="1" applyAlignment="1">
      <alignment horizontal="left" vertical="top" wrapText="1"/>
    </xf>
    <xf numFmtId="0" fontId="73" fillId="0" borderId="3" xfId="0" applyFont="1" applyFill="1" applyBorder="1" applyAlignment="1">
      <alignment horizontal="center" vertical="top" wrapText="1" readingOrder="1"/>
    </xf>
    <xf numFmtId="0" fontId="73" fillId="0" borderId="3" xfId="0" applyFont="1" applyBorder="1" applyAlignment="1">
      <alignment horizontal="left" vertical="center"/>
    </xf>
    <xf numFmtId="0" fontId="71" fillId="0" borderId="0" xfId="0" applyFont="1"/>
    <xf numFmtId="0" fontId="70" fillId="0" borderId="3" xfId="5" applyFont="1" applyBorder="1" applyAlignment="1">
      <alignment vertical="top" wrapText="1"/>
    </xf>
    <xf numFmtId="43" fontId="70" fillId="0" borderId="3" xfId="2" applyFont="1" applyBorder="1" applyAlignment="1">
      <alignment vertical="top"/>
    </xf>
    <xf numFmtId="0" fontId="73" fillId="2" borderId="3" xfId="0" applyFont="1" applyFill="1" applyBorder="1" applyAlignment="1">
      <alignment horizontal="center" vertical="top" wrapText="1"/>
    </xf>
    <xf numFmtId="0" fontId="45" fillId="0" borderId="0" xfId="0" applyFont="1" applyBorder="1" applyAlignment="1">
      <alignment vertical="top"/>
    </xf>
    <xf numFmtId="0" fontId="70" fillId="0" borderId="28" xfId="0" applyFont="1" applyBorder="1" applyAlignment="1">
      <alignment horizontal="left" vertical="top" wrapText="1"/>
    </xf>
    <xf numFmtId="0" fontId="84" fillId="0" borderId="3" xfId="0" applyFont="1" applyBorder="1" applyAlignment="1">
      <alignment vertical="top" wrapText="1"/>
    </xf>
    <xf numFmtId="0" fontId="61" fillId="0" borderId="7" xfId="0" applyFont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13" xfId="0" applyFont="1" applyFill="1" applyBorder="1" applyAlignment="1">
      <alignment horizontal="left" vertical="top" wrapText="1" readingOrder="1"/>
    </xf>
    <xf numFmtId="0" fontId="82" fillId="0" borderId="3" xfId="5" applyFont="1" applyFill="1" applyBorder="1" applyAlignment="1">
      <alignment horizontal="left" vertical="top" wrapText="1"/>
    </xf>
    <xf numFmtId="3" fontId="39" fillId="0" borderId="0" xfId="0" applyNumberFormat="1" applyFont="1" applyBorder="1" applyAlignment="1">
      <alignment horizontal="center" vertical="top"/>
    </xf>
    <xf numFmtId="0" fontId="39" fillId="0" borderId="4" xfId="0" applyFont="1" applyFill="1" applyBorder="1" applyAlignment="1">
      <alignment horizontal="center" vertical="top"/>
    </xf>
    <xf numFmtId="0" fontId="39" fillId="0" borderId="4" xfId="0" applyFont="1" applyFill="1" applyBorder="1" applyAlignment="1">
      <alignment horizontal="left" vertical="top" wrapText="1"/>
    </xf>
    <xf numFmtId="0" fontId="39" fillId="0" borderId="4" xfId="3" applyFont="1" applyFill="1" applyBorder="1" applyAlignment="1">
      <alignment horizontal="center" vertical="top" wrapText="1"/>
    </xf>
    <xf numFmtId="0" fontId="58" fillId="0" borderId="1" xfId="3" applyFont="1" applyFill="1" applyBorder="1" applyAlignment="1">
      <alignment vertical="top" wrapText="1"/>
    </xf>
    <xf numFmtId="0" fontId="39" fillId="0" borderId="1" xfId="3" applyFont="1" applyFill="1" applyBorder="1" applyAlignment="1">
      <alignment horizontal="center" vertical="top" wrapText="1"/>
    </xf>
    <xf numFmtId="3" fontId="39" fillId="0" borderId="1" xfId="5" applyNumberFormat="1" applyFont="1" applyFill="1" applyBorder="1" applyAlignment="1">
      <alignment horizontal="center" vertical="top" wrapText="1"/>
    </xf>
    <xf numFmtId="3" fontId="39" fillId="0" borderId="1" xfId="3" applyNumberFormat="1" applyFont="1" applyFill="1" applyBorder="1" applyAlignment="1">
      <alignment horizontal="center" vertical="top" wrapText="1"/>
    </xf>
    <xf numFmtId="0" fontId="82" fillId="0" borderId="28" xfId="0" applyFont="1" applyFill="1" applyBorder="1" applyAlignment="1">
      <alignment horizontal="left" vertical="top" wrapText="1" readingOrder="1"/>
    </xf>
    <xf numFmtId="0" fontId="82" fillId="0" borderId="3" xfId="0" applyFont="1" applyBorder="1" applyAlignment="1">
      <alignment vertical="top" wrapText="1"/>
    </xf>
    <xf numFmtId="0" fontId="73" fillId="2" borderId="3" xfId="5" applyFont="1" applyFill="1" applyBorder="1" applyAlignment="1">
      <alignment horizontal="left" vertical="center" wrapText="1"/>
    </xf>
    <xf numFmtId="0" fontId="73" fillId="2" borderId="3" xfId="0" applyFont="1" applyFill="1" applyBorder="1" applyAlignment="1">
      <alignment horizontal="left" vertical="center" wrapText="1" readingOrder="1"/>
    </xf>
    <xf numFmtId="0" fontId="70" fillId="0" borderId="20" xfId="0" applyFont="1" applyFill="1" applyBorder="1" applyAlignment="1">
      <alignment vertical="top" wrapText="1"/>
    </xf>
    <xf numFmtId="0" fontId="70" fillId="0" borderId="3" xfId="0" applyFont="1" applyBorder="1" applyAlignment="1">
      <alignment vertical="top" wrapText="1" readingOrder="1"/>
    </xf>
    <xf numFmtId="0" fontId="73" fillId="2" borderId="3" xfId="0" applyFont="1" applyFill="1" applyBorder="1" applyAlignment="1">
      <alignment horizontal="left" vertical="top" wrapText="1" readingOrder="1"/>
    </xf>
    <xf numFmtId="0" fontId="39" fillId="0" borderId="3" xfId="3" applyFont="1" applyFill="1" applyBorder="1" applyAlignment="1">
      <alignment horizontal="left" vertical="top" wrapText="1"/>
    </xf>
    <xf numFmtId="0" fontId="39" fillId="0" borderId="3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70" fillId="0" borderId="13" xfId="0" applyFont="1" applyFill="1" applyBorder="1" applyAlignment="1" applyProtection="1">
      <alignment vertical="top" wrapText="1"/>
      <protection locked="0"/>
    </xf>
    <xf numFmtId="0" fontId="70" fillId="0" borderId="3" xfId="0" applyFont="1" applyFill="1" applyBorder="1" applyAlignment="1" applyProtection="1">
      <alignment horizontal="center" vertical="top" wrapText="1" readingOrder="1"/>
      <protection locked="0"/>
    </xf>
    <xf numFmtId="0" fontId="70" fillId="0" borderId="3" xfId="5" applyFont="1" applyFill="1" applyBorder="1" applyAlignment="1" applyProtection="1">
      <alignment horizontal="center" vertical="top" wrapText="1"/>
      <protection locked="0"/>
    </xf>
    <xf numFmtId="49" fontId="70" fillId="0" borderId="3" xfId="5" applyNumberFormat="1" applyFont="1" applyFill="1" applyBorder="1" applyAlignment="1" applyProtection="1">
      <alignment horizontal="center" vertical="top" wrapText="1"/>
      <protection locked="0"/>
    </xf>
    <xf numFmtId="0" fontId="70" fillId="0" borderId="8" xfId="0" applyFont="1" applyBorder="1" applyAlignment="1">
      <alignment vertical="top" wrapText="1"/>
    </xf>
    <xf numFmtId="43" fontId="70" fillId="0" borderId="3" xfId="2" applyFont="1" applyFill="1" applyBorder="1" applyAlignment="1">
      <alignment vertical="top" wrapText="1"/>
    </xf>
    <xf numFmtId="0" fontId="73" fillId="0" borderId="13" xfId="0" applyFont="1" applyFill="1" applyBorder="1" applyAlignment="1">
      <alignment vertical="top" wrapText="1"/>
    </xf>
    <xf numFmtId="3" fontId="6" fillId="0" borderId="0" xfId="0" applyNumberFormat="1" applyFont="1" applyAlignment="1">
      <alignment horizontal="center" vertical="top"/>
    </xf>
    <xf numFmtId="3" fontId="7" fillId="0" borderId="0" xfId="0" applyNumberFormat="1" applyFont="1" applyBorder="1" applyAlignment="1">
      <alignment horizontal="left" vertical="top"/>
    </xf>
    <xf numFmtId="3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horizontal="center" vertical="top"/>
    </xf>
    <xf numFmtId="3" fontId="29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0" fontId="70" fillId="0" borderId="1" xfId="0" applyFont="1" applyFill="1" applyBorder="1" applyAlignment="1">
      <alignment horizontal="left" vertical="top"/>
    </xf>
    <xf numFmtId="0" fontId="73" fillId="0" borderId="1" xfId="0" applyFont="1" applyBorder="1" applyAlignment="1">
      <alignment vertical="top" wrapText="1"/>
    </xf>
    <xf numFmtId="0" fontId="70" fillId="0" borderId="1" xfId="5" applyFont="1" applyFill="1" applyBorder="1" applyAlignment="1">
      <alignment horizontal="center" vertical="top" wrapText="1"/>
    </xf>
    <xf numFmtId="3" fontId="70" fillId="0" borderId="1" xfId="0" applyNumberFormat="1" applyFont="1" applyBorder="1" applyAlignment="1">
      <alignment horizontal="center" vertical="top"/>
    </xf>
    <xf numFmtId="3" fontId="70" fillId="0" borderId="1" xfId="0" applyNumberFormat="1" applyFont="1" applyBorder="1" applyAlignment="1">
      <alignment vertical="top"/>
    </xf>
    <xf numFmtId="3" fontId="34" fillId="0" borderId="0" xfId="0" applyNumberFormat="1" applyFont="1" applyAlignment="1">
      <alignment vertical="top"/>
    </xf>
    <xf numFmtId="3" fontId="70" fillId="0" borderId="3" xfId="0" applyNumberFormat="1" applyFont="1" applyBorder="1" applyAlignment="1">
      <alignment vertical="top" wrapText="1"/>
    </xf>
    <xf numFmtId="49" fontId="70" fillId="0" borderId="13" xfId="0" applyNumberFormat="1" applyFont="1" applyFill="1" applyBorder="1" applyAlignment="1">
      <alignment horizontal="left" vertical="top" wrapText="1"/>
    </xf>
    <xf numFmtId="1" fontId="5" fillId="0" borderId="3" xfId="0" applyNumberFormat="1" applyFont="1" applyFill="1" applyBorder="1" applyAlignment="1">
      <alignment horizontal="left" vertical="top" wrapText="1"/>
    </xf>
    <xf numFmtId="3" fontId="70" fillId="2" borderId="3" xfId="0" applyNumberFormat="1" applyFont="1" applyFill="1" applyBorder="1" applyAlignment="1">
      <alignment vertical="top" wrapText="1" readingOrder="1"/>
    </xf>
    <xf numFmtId="3" fontId="70" fillId="0" borderId="13" xfId="0" applyNumberFormat="1" applyFont="1" applyFill="1" applyBorder="1" applyAlignment="1">
      <alignment horizontal="left" vertical="top" wrapText="1" readingOrder="1"/>
    </xf>
    <xf numFmtId="3" fontId="70" fillId="0" borderId="13" xfId="0" applyNumberFormat="1" applyFont="1" applyFill="1" applyBorder="1" applyAlignment="1">
      <alignment horizontal="left" vertical="top" wrapText="1"/>
    </xf>
    <xf numFmtId="17" fontId="70" fillId="0" borderId="3" xfId="0" applyNumberFormat="1" applyFont="1" applyFill="1" applyBorder="1" applyAlignment="1">
      <alignment horizontal="center" vertical="center"/>
    </xf>
    <xf numFmtId="0" fontId="70" fillId="0" borderId="28" xfId="0" applyFont="1" applyFill="1" applyBorder="1" applyAlignment="1">
      <alignment wrapText="1"/>
    </xf>
    <xf numFmtId="0" fontId="5" fillId="0" borderId="14" xfId="5" applyFont="1" applyFill="1" applyBorder="1" applyAlignment="1">
      <alignment vertical="top" wrapText="1"/>
    </xf>
    <xf numFmtId="3" fontId="70" fillId="0" borderId="3" xfId="0" applyNumberFormat="1" applyFont="1" applyBorder="1" applyAlignment="1">
      <alignment horizontal="left" vertical="top"/>
    </xf>
    <xf numFmtId="0" fontId="73" fillId="0" borderId="8" xfId="0" applyFont="1" applyBorder="1" applyAlignment="1">
      <alignment horizontal="left" vertical="top" wrapText="1"/>
    </xf>
    <xf numFmtId="0" fontId="73" fillId="0" borderId="3" xfId="0" applyFont="1" applyFill="1" applyBorder="1" applyAlignment="1">
      <alignment vertical="top" wrapText="1"/>
    </xf>
    <xf numFmtId="0" fontId="88" fillId="0" borderId="19" xfId="5" applyFont="1" applyFill="1" applyBorder="1" applyAlignment="1">
      <alignment horizontal="center" vertical="top" wrapText="1"/>
    </xf>
    <xf numFmtId="17" fontId="70" fillId="0" borderId="19" xfId="0" applyNumberFormat="1" applyFont="1" applyBorder="1" applyAlignment="1">
      <alignment horizontal="center" vertical="top"/>
    </xf>
    <xf numFmtId="0" fontId="73" fillId="0" borderId="19" xfId="0" applyFont="1" applyBorder="1"/>
    <xf numFmtId="0" fontId="88" fillId="0" borderId="3" xfId="5" applyFont="1" applyFill="1" applyBorder="1" applyAlignment="1">
      <alignment horizontal="center" vertical="top" wrapText="1"/>
    </xf>
    <xf numFmtId="3" fontId="70" fillId="0" borderId="19" xfId="0" applyNumberFormat="1" applyFont="1" applyBorder="1" applyAlignment="1">
      <alignment horizontal="right"/>
    </xf>
    <xf numFmtId="0" fontId="5" fillId="0" borderId="3" xfId="5" applyFont="1" applyFill="1" applyBorder="1" applyAlignment="1">
      <alignment horizontal="right" vertical="top" wrapText="1"/>
    </xf>
    <xf numFmtId="0" fontId="7" fillId="0" borderId="3" xfId="5" applyFont="1" applyFill="1" applyBorder="1" applyAlignment="1">
      <alignment horizontal="left" vertical="top" wrapText="1"/>
    </xf>
    <xf numFmtId="0" fontId="19" fillId="0" borderId="5" xfId="11" applyFont="1" applyBorder="1" applyAlignment="1">
      <alignment vertical="top"/>
    </xf>
    <xf numFmtId="0" fontId="45" fillId="0" borderId="5" xfId="11" applyFont="1" applyBorder="1" applyAlignment="1">
      <alignment horizontal="left" vertical="top" wrapText="1"/>
    </xf>
    <xf numFmtId="15" fontId="45" fillId="0" borderId="5" xfId="11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right" vertical="top"/>
    </xf>
    <xf numFmtId="0" fontId="62" fillId="0" borderId="20" xfId="0" applyFont="1" applyFill="1" applyBorder="1" applyAlignment="1">
      <alignment horizontal="left" vertical="top" wrapText="1" readingOrder="1"/>
    </xf>
    <xf numFmtId="0" fontId="62" fillId="0" borderId="20" xfId="0" applyFont="1" applyBorder="1" applyAlignment="1">
      <alignment vertical="top" wrapText="1"/>
    </xf>
    <xf numFmtId="0" fontId="5" fillId="0" borderId="20" xfId="0" applyFont="1" applyBorder="1" applyAlignment="1">
      <alignment horizontal="right" vertical="top"/>
    </xf>
    <xf numFmtId="3" fontId="5" fillId="0" borderId="19" xfId="5" applyNumberFormat="1" applyFont="1" applyFill="1" applyBorder="1" applyAlignment="1">
      <alignment horizontal="left" vertical="center" wrapText="1"/>
    </xf>
    <xf numFmtId="0" fontId="81" fillId="0" borderId="3" xfId="5" applyFont="1" applyFill="1" applyBorder="1" applyAlignment="1">
      <alignment horizontal="left" vertical="top" wrapText="1"/>
    </xf>
    <xf numFmtId="3" fontId="5" fillId="0" borderId="3" xfId="0" applyNumberFormat="1" applyFont="1" applyBorder="1" applyAlignment="1">
      <alignment horizontal="left" vertical="center"/>
    </xf>
    <xf numFmtId="3" fontId="70" fillId="0" borderId="3" xfId="0" applyNumberFormat="1" applyFont="1" applyBorder="1" applyAlignment="1">
      <alignment horizontal="left" vertical="center"/>
    </xf>
    <xf numFmtId="3" fontId="5" fillId="0" borderId="3" xfId="5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/>
    </xf>
    <xf numFmtId="0" fontId="5" fillId="0" borderId="3" xfId="0" applyFont="1" applyFill="1" applyBorder="1" applyAlignment="1">
      <alignment vertical="center" wrapText="1"/>
    </xf>
    <xf numFmtId="0" fontId="7" fillId="0" borderId="8" xfId="5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73" fillId="2" borderId="3" xfId="0" applyFont="1" applyFill="1" applyBorder="1" applyAlignment="1">
      <alignment horizontal="center" vertical="top" wrapText="1" readingOrder="1"/>
    </xf>
    <xf numFmtId="0" fontId="45" fillId="0" borderId="3" xfId="0" applyFont="1" applyBorder="1" applyAlignment="1">
      <alignment horizontal="center" vertical="top" wrapText="1"/>
    </xf>
    <xf numFmtId="15" fontId="5" fillId="0" borderId="3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center" wrapText="1" readingOrder="1"/>
    </xf>
    <xf numFmtId="188" fontId="5" fillId="0" borderId="3" xfId="2" applyNumberFormat="1" applyFont="1" applyBorder="1"/>
    <xf numFmtId="0" fontId="5" fillId="0" borderId="2" xfId="5" applyFont="1" applyFill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 readingOrder="1"/>
    </xf>
    <xf numFmtId="0" fontId="5" fillId="0" borderId="7" xfId="0" applyFont="1" applyBorder="1" applyAlignment="1">
      <alignment vertical="top"/>
    </xf>
    <xf numFmtId="0" fontId="5" fillId="2" borderId="13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 readingOrder="1"/>
    </xf>
    <xf numFmtId="0" fontId="81" fillId="0" borderId="3" xfId="5" applyFont="1" applyFill="1" applyBorder="1" applyAlignment="1">
      <alignment vertical="top" wrapText="1"/>
    </xf>
    <xf numFmtId="0" fontId="70" fillId="0" borderId="3" xfId="0" applyFont="1" applyBorder="1" applyAlignment="1">
      <alignment wrapText="1"/>
    </xf>
    <xf numFmtId="0" fontId="70" fillId="0" borderId="3" xfId="3" applyFont="1" applyFill="1" applyBorder="1" applyAlignment="1">
      <alignment horizontal="left" vertical="top" wrapText="1"/>
    </xf>
    <xf numFmtId="0" fontId="5" fillId="0" borderId="3" xfId="3" applyFont="1" applyFill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0" fontId="5" fillId="0" borderId="3" xfId="5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 readingOrder="1"/>
    </xf>
    <xf numFmtId="0" fontId="5" fillId="0" borderId="13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14" fillId="0" borderId="19" xfId="0" applyFont="1" applyFill="1" applyBorder="1" applyAlignment="1">
      <alignment vertical="top"/>
    </xf>
    <xf numFmtId="0" fontId="14" fillId="0" borderId="19" xfId="0" applyFont="1" applyFill="1" applyBorder="1" applyAlignment="1">
      <alignment horizontal="left" vertical="top"/>
    </xf>
    <xf numFmtId="1" fontId="19" fillId="0" borderId="4" xfId="0" applyNumberFormat="1" applyFont="1" applyFill="1" applyBorder="1" applyAlignment="1">
      <alignment horizontal="center" vertical="top"/>
    </xf>
    <xf numFmtId="0" fontId="19" fillId="0" borderId="4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/>
    </xf>
    <xf numFmtId="1" fontId="5" fillId="0" borderId="7" xfId="0" applyNumberFormat="1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vertical="top" wrapText="1"/>
    </xf>
    <xf numFmtId="3" fontId="5" fillId="0" borderId="7" xfId="3" applyNumberFormat="1" applyFont="1" applyFill="1" applyBorder="1" applyAlignment="1">
      <alignment horizontal="center" vertical="top" wrapText="1"/>
    </xf>
    <xf numFmtId="1" fontId="14" fillId="0" borderId="3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wrapText="1"/>
    </xf>
    <xf numFmtId="0" fontId="14" fillId="0" borderId="3" xfId="0" applyFont="1" applyFill="1" applyBorder="1" applyAlignment="1">
      <alignment vertical="top" wrapText="1"/>
    </xf>
    <xf numFmtId="3" fontId="70" fillId="2" borderId="26" xfId="0" quotePrefix="1" applyNumberFormat="1" applyFont="1" applyFill="1" applyBorder="1" applyAlignment="1">
      <alignment horizontal="left" vertical="top" wrapText="1" readingOrder="1"/>
    </xf>
    <xf numFmtId="3" fontId="70" fillId="0" borderId="0" xfId="0" applyNumberFormat="1" applyFont="1" applyBorder="1" applyAlignment="1">
      <alignment vertical="top"/>
    </xf>
    <xf numFmtId="3" fontId="73" fillId="2" borderId="3" xfId="0" applyNumberFormat="1" applyFont="1" applyFill="1" applyBorder="1" applyAlignment="1">
      <alignment horizontal="left" vertical="top" wrapText="1" readingOrder="1"/>
    </xf>
    <xf numFmtId="3" fontId="19" fillId="0" borderId="7" xfId="5" applyNumberFormat="1" applyFont="1" applyFill="1" applyBorder="1" applyAlignment="1">
      <alignment horizontal="center" vertical="top" wrapText="1"/>
    </xf>
    <xf numFmtId="0" fontId="73" fillId="0" borderId="3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0" fontId="39" fillId="0" borderId="19" xfId="0" applyFont="1" applyFill="1" applyBorder="1" applyAlignment="1">
      <alignment horizontal="center" vertical="top" wrapText="1" readingOrder="1"/>
    </xf>
    <xf numFmtId="0" fontId="39" fillId="0" borderId="19" xfId="0" applyFont="1" applyBorder="1" applyAlignment="1">
      <alignment horizontal="center" vertical="top"/>
    </xf>
    <xf numFmtId="0" fontId="73" fillId="0" borderId="13" xfId="0" applyFont="1" applyFill="1" applyBorder="1" applyAlignment="1">
      <alignment horizontal="center" vertical="top" wrapText="1"/>
    </xf>
    <xf numFmtId="49" fontId="73" fillId="0" borderId="3" xfId="0" applyNumberFormat="1" applyFont="1" applyBorder="1" applyAlignment="1">
      <alignment horizontal="center" vertical="top" wrapText="1"/>
    </xf>
    <xf numFmtId="3" fontId="39" fillId="0" borderId="20" xfId="5" applyNumberFormat="1" applyFont="1" applyFill="1" applyBorder="1" applyAlignment="1">
      <alignment horizontal="center" vertical="top" wrapText="1"/>
    </xf>
    <xf numFmtId="3" fontId="5" fillId="0" borderId="20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4" fillId="0" borderId="5" xfId="0" applyFont="1" applyBorder="1" applyAlignment="1">
      <alignment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1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3" fontId="5" fillId="0" borderId="6" xfId="4" applyNumberFormat="1" applyFont="1" applyFill="1" applyBorder="1" applyAlignment="1">
      <alignment horizontal="center" vertical="top"/>
    </xf>
    <xf numFmtId="3" fontId="5" fillId="0" borderId="26" xfId="22" applyNumberFormat="1" applyFont="1" applyBorder="1" applyAlignment="1">
      <alignment horizontal="center" vertical="top"/>
    </xf>
    <xf numFmtId="3" fontId="14" fillId="0" borderId="26" xfId="0" applyNumberFormat="1" applyFont="1" applyFill="1" applyBorder="1" applyAlignment="1">
      <alignment horizontal="center" vertical="top"/>
    </xf>
    <xf numFmtId="3" fontId="7" fillId="0" borderId="26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left" vertical="top"/>
    </xf>
    <xf numFmtId="0" fontId="14" fillId="0" borderId="3" xfId="0" applyFont="1" applyBorder="1" applyAlignment="1">
      <alignment horizontal="center" vertical="top" wrapText="1"/>
    </xf>
    <xf numFmtId="3" fontId="14" fillId="0" borderId="3" xfId="0" applyNumberFormat="1" applyFont="1" applyBorder="1" applyAlignment="1">
      <alignment horizontal="center" vertical="top"/>
    </xf>
    <xf numFmtId="0" fontId="26" fillId="0" borderId="0" xfId="0" applyFont="1" applyAlignment="1">
      <alignment vertical="top"/>
    </xf>
    <xf numFmtId="0" fontId="14" fillId="0" borderId="19" xfId="0" applyFont="1" applyBorder="1" applyAlignment="1">
      <alignment horizontal="left" vertical="top"/>
    </xf>
    <xf numFmtId="0" fontId="14" fillId="0" borderId="19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3" fontId="90" fillId="5" borderId="5" xfId="0" applyNumberFormat="1" applyFont="1" applyFill="1" applyBorder="1" applyAlignment="1">
      <alignment horizontal="center" vertical="top"/>
    </xf>
    <xf numFmtId="0" fontId="24" fillId="0" borderId="1" xfId="0" applyFont="1" applyBorder="1" applyAlignment="1">
      <alignment vertical="top" wrapText="1"/>
    </xf>
    <xf numFmtId="0" fontId="24" fillId="0" borderId="4" xfId="0" applyFont="1" applyFill="1" applyBorder="1" applyAlignment="1">
      <alignment vertical="top" wrapText="1"/>
    </xf>
    <xf numFmtId="0" fontId="24" fillId="0" borderId="3" xfId="0" applyFont="1" applyFill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22" fillId="0" borderId="5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4" fillId="0" borderId="2" xfId="0" applyFont="1" applyBorder="1" applyAlignment="1">
      <alignment horizontal="center" vertical="top"/>
    </xf>
    <xf numFmtId="0" fontId="24" fillId="0" borderId="3" xfId="0" applyFont="1" applyBorder="1" applyAlignment="1">
      <alignment horizontal="center" vertical="top"/>
    </xf>
    <xf numFmtId="0" fontId="14" fillId="2" borderId="20" xfId="0" applyFont="1" applyFill="1" applyBorder="1" applyAlignment="1">
      <alignment horizontal="left" vertical="top" wrapText="1"/>
    </xf>
    <xf numFmtId="188" fontId="5" fillId="0" borderId="3" xfId="2" applyNumberFormat="1" applyFont="1" applyFill="1" applyBorder="1" applyAlignment="1">
      <alignment vertical="top" wrapText="1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7" fillId="0" borderId="4" xfId="3" applyFont="1" applyFill="1" applyBorder="1" applyAlignment="1">
      <alignment vertical="top" wrapText="1"/>
    </xf>
    <xf numFmtId="3" fontId="7" fillId="0" borderId="19" xfId="5" applyNumberFormat="1" applyFont="1" applyFill="1" applyBorder="1" applyAlignment="1">
      <alignment horizontal="center" vertical="top" wrapText="1"/>
    </xf>
    <xf numFmtId="0" fontId="61" fillId="0" borderId="1" xfId="5" applyFont="1" applyFill="1" applyBorder="1" applyAlignment="1">
      <alignment vertical="top" wrapText="1"/>
    </xf>
    <xf numFmtId="0" fontId="82" fillId="0" borderId="1" xfId="5" applyFont="1" applyFill="1" applyBorder="1" applyAlignment="1">
      <alignment vertical="top" wrapText="1"/>
    </xf>
    <xf numFmtId="0" fontId="61" fillId="0" borderId="1" xfId="5" applyFont="1" applyFill="1" applyBorder="1" applyAlignment="1">
      <alignment horizontal="center" vertical="top" wrapText="1"/>
    </xf>
    <xf numFmtId="3" fontId="7" fillId="0" borderId="1" xfId="5" applyNumberFormat="1" applyFont="1" applyFill="1" applyBorder="1" applyAlignment="1">
      <alignment horizontal="center" vertical="top" wrapText="1"/>
    </xf>
    <xf numFmtId="3" fontId="61" fillId="0" borderId="3" xfId="5" applyNumberFormat="1" applyFont="1" applyFill="1" applyBorder="1" applyAlignment="1">
      <alignment vertical="top" wrapText="1"/>
    </xf>
    <xf numFmtId="0" fontId="19" fillId="0" borderId="3" xfId="3" applyFont="1" applyFill="1" applyBorder="1" applyAlignment="1">
      <alignment horizontal="left" vertical="top" wrapText="1"/>
    </xf>
    <xf numFmtId="0" fontId="20" fillId="0" borderId="21" xfId="5" applyFont="1" applyFill="1" applyBorder="1" applyAlignment="1">
      <alignment horizontal="center" vertical="top" wrapText="1"/>
    </xf>
    <xf numFmtId="0" fontId="19" fillId="0" borderId="17" xfId="0" applyFont="1" applyBorder="1"/>
    <xf numFmtId="3" fontId="70" fillId="0" borderId="13" xfId="0" applyNumberFormat="1" applyFont="1" applyBorder="1" applyAlignment="1">
      <alignment horizontal="center" vertical="top"/>
    </xf>
    <xf numFmtId="0" fontId="16" fillId="0" borderId="5" xfId="26" applyFont="1" applyBorder="1" applyAlignment="1">
      <alignment horizontal="center" vertical="top" wrapText="1"/>
    </xf>
    <xf numFmtId="3" fontId="14" fillId="0" borderId="5" xfId="2" applyNumberFormat="1" applyFont="1" applyFill="1" applyBorder="1" applyAlignment="1">
      <alignment horizontal="center" vertical="top"/>
    </xf>
    <xf numFmtId="3" fontId="35" fillId="0" borderId="5" xfId="2" applyNumberFormat="1" applyFont="1" applyFill="1" applyBorder="1" applyAlignment="1">
      <alignment horizontal="center" vertical="top"/>
    </xf>
    <xf numFmtId="189" fontId="14" fillId="0" borderId="5" xfId="2" applyNumberFormat="1" applyFont="1" applyFill="1" applyBorder="1" applyAlignment="1">
      <alignment horizontal="center" vertical="top"/>
    </xf>
    <xf numFmtId="0" fontId="19" fillId="0" borderId="5" xfId="0" applyFont="1" applyFill="1" applyBorder="1" applyAlignment="1">
      <alignment vertical="top" wrapText="1"/>
    </xf>
    <xf numFmtId="0" fontId="19" fillId="0" borderId="5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right" vertical="top"/>
    </xf>
    <xf numFmtId="0" fontId="5" fillId="5" borderId="0" xfId="0" applyFont="1" applyFill="1" applyAlignment="1">
      <alignment horizontal="center" vertical="top"/>
    </xf>
    <xf numFmtId="0" fontId="7" fillId="5" borderId="0" xfId="0" applyFont="1" applyFill="1" applyAlignment="1">
      <alignment horizontal="center" vertical="top"/>
    </xf>
    <xf numFmtId="0" fontId="5" fillId="6" borderId="0" xfId="0" applyFont="1" applyFill="1" applyAlignment="1">
      <alignment horizontal="right" vertical="top"/>
    </xf>
    <xf numFmtId="3" fontId="5" fillId="6" borderId="0" xfId="0" applyNumberFormat="1" applyFont="1" applyFill="1" applyAlignment="1">
      <alignment horizontal="center" vertical="top"/>
    </xf>
    <xf numFmtId="0" fontId="9" fillId="0" borderId="0" xfId="5" applyFont="1" applyAlignment="1">
      <alignment horizontal="center"/>
    </xf>
    <xf numFmtId="0" fontId="5" fillId="0" borderId="5" xfId="0" applyFont="1" applyBorder="1" applyAlignment="1">
      <alignment horizontal="left" vertical="top"/>
    </xf>
    <xf numFmtId="3" fontId="70" fillId="0" borderId="5" xfId="0" applyNumberFormat="1" applyFont="1" applyBorder="1" applyAlignment="1">
      <alignment vertical="top"/>
    </xf>
    <xf numFmtId="3" fontId="34" fillId="2" borderId="5" xfId="0" applyNumberFormat="1" applyFont="1" applyFill="1" applyBorder="1" applyAlignment="1">
      <alignment horizontal="left" vertical="top" wrapText="1" readingOrder="1"/>
    </xf>
    <xf numFmtId="3" fontId="70" fillId="0" borderId="5" xfId="0" applyNumberFormat="1" applyFont="1" applyFill="1" applyBorder="1" applyAlignment="1">
      <alignment horizontal="left" vertical="top" wrapText="1" readingOrder="1"/>
    </xf>
    <xf numFmtId="3" fontId="70" fillId="0" borderId="5" xfId="0" applyNumberFormat="1" applyFont="1" applyBorder="1" applyAlignment="1">
      <alignment horizontal="center" vertical="top"/>
    </xf>
    <xf numFmtId="3" fontId="70" fillId="0" borderId="5" xfId="5" applyNumberFormat="1" applyFont="1" applyFill="1" applyBorder="1" applyAlignment="1">
      <alignment horizontal="center" vertical="top" wrapText="1"/>
    </xf>
    <xf numFmtId="0" fontId="70" fillId="0" borderId="5" xfId="5" applyFont="1" applyFill="1" applyBorder="1" applyAlignment="1">
      <alignment vertical="top" wrapText="1"/>
    </xf>
    <xf numFmtId="3" fontId="70" fillId="2" borderId="5" xfId="0" applyNumberFormat="1" applyFont="1" applyFill="1" applyBorder="1" applyAlignment="1">
      <alignment horizontal="left" vertical="top" wrapText="1" readingOrder="1"/>
    </xf>
    <xf numFmtId="3" fontId="70" fillId="0" borderId="5" xfId="0" applyNumberFormat="1" applyFont="1" applyFill="1" applyBorder="1" applyAlignment="1">
      <alignment horizontal="center" vertical="top" wrapText="1" readingOrder="1"/>
    </xf>
    <xf numFmtId="3" fontId="70" fillId="0" borderId="5" xfId="2" applyNumberFormat="1" applyFont="1" applyBorder="1" applyAlignment="1">
      <alignment horizontal="center" vertical="top"/>
    </xf>
    <xf numFmtId="1" fontId="14" fillId="0" borderId="5" xfId="0" applyNumberFormat="1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wrapText="1"/>
    </xf>
    <xf numFmtId="3" fontId="5" fillId="0" borderId="5" xfId="0" applyNumberFormat="1" applyFont="1" applyBorder="1"/>
    <xf numFmtId="0" fontId="5" fillId="5" borderId="0" xfId="0" applyFont="1" applyFill="1" applyAlignment="1">
      <alignment vertical="top"/>
    </xf>
    <xf numFmtId="0" fontId="92" fillId="5" borderId="0" xfId="0" applyFont="1" applyFill="1" applyAlignment="1">
      <alignment vertical="top"/>
    </xf>
    <xf numFmtId="0" fontId="93" fillId="5" borderId="5" xfId="0" applyFont="1" applyFill="1" applyBorder="1" applyAlignment="1">
      <alignment vertical="top" wrapText="1"/>
    </xf>
    <xf numFmtId="3" fontId="70" fillId="5" borderId="28" xfId="0" applyNumberFormat="1" applyFont="1" applyFill="1" applyBorder="1" applyAlignment="1">
      <alignment vertical="top"/>
    </xf>
    <xf numFmtId="3" fontId="70" fillId="5" borderId="3" xfId="0" applyNumberFormat="1" applyFont="1" applyFill="1" applyBorder="1" applyAlignment="1">
      <alignment horizontal="left" vertical="top" wrapText="1" readingOrder="1"/>
    </xf>
    <xf numFmtId="3" fontId="70" fillId="5" borderId="3" xfId="0" applyNumberFormat="1" applyFont="1" applyFill="1" applyBorder="1" applyAlignment="1">
      <alignment horizontal="center" vertical="top" wrapText="1" readingOrder="1"/>
    </xf>
    <xf numFmtId="3" fontId="70" fillId="5" borderId="3" xfId="0" applyNumberFormat="1" applyFont="1" applyFill="1" applyBorder="1" applyAlignment="1">
      <alignment horizontal="center" vertical="top"/>
    </xf>
    <xf numFmtId="3" fontId="70" fillId="5" borderId="19" xfId="5" applyNumberFormat="1" applyFont="1" applyFill="1" applyBorder="1" applyAlignment="1">
      <alignment horizontal="center" vertical="top" wrapText="1"/>
    </xf>
    <xf numFmtId="3" fontId="70" fillId="5" borderId="3" xfId="2" applyNumberFormat="1" applyFont="1" applyFill="1" applyBorder="1" applyAlignment="1">
      <alignment horizontal="center" vertical="top"/>
    </xf>
    <xf numFmtId="3" fontId="70" fillId="5" borderId="3" xfId="0" applyNumberFormat="1" applyFont="1" applyFill="1" applyBorder="1" applyAlignment="1">
      <alignment vertical="top"/>
    </xf>
    <xf numFmtId="0" fontId="70" fillId="5" borderId="3" xfId="5" applyFont="1" applyFill="1" applyBorder="1" applyAlignment="1">
      <alignment vertical="top" wrapText="1"/>
    </xf>
    <xf numFmtId="3" fontId="34" fillId="5" borderId="3" xfId="0" applyNumberFormat="1" applyFont="1" applyFill="1" applyBorder="1" applyAlignment="1">
      <alignment horizontal="left" vertical="top" wrapText="1" readingOrder="1"/>
    </xf>
    <xf numFmtId="3" fontId="71" fillId="5" borderId="3" xfId="5" applyNumberFormat="1" applyFont="1" applyFill="1" applyBorder="1" applyAlignment="1">
      <alignment horizontal="center" vertical="top" wrapText="1"/>
    </xf>
    <xf numFmtId="1" fontId="14" fillId="5" borderId="3" xfId="0" applyNumberFormat="1" applyFont="1" applyFill="1" applyBorder="1" applyAlignment="1">
      <alignment horizontal="center" vertical="top"/>
    </xf>
    <xf numFmtId="0" fontId="14" fillId="5" borderId="3" xfId="0" applyFont="1" applyFill="1" applyBorder="1" applyAlignment="1">
      <alignment vertical="top" wrapText="1"/>
    </xf>
    <xf numFmtId="0" fontId="13" fillId="5" borderId="3" xfId="0" applyFont="1" applyFill="1" applyBorder="1" applyAlignment="1">
      <alignment horizontal="center" vertical="top" wrapText="1" readingOrder="1"/>
    </xf>
    <xf numFmtId="0" fontId="5" fillId="5" borderId="3" xfId="0" applyFont="1" applyFill="1" applyBorder="1" applyAlignment="1">
      <alignment horizontal="center" wrapText="1"/>
    </xf>
    <xf numFmtId="3" fontId="5" fillId="5" borderId="3" xfId="0" applyNumberFormat="1" applyFont="1" applyFill="1" applyBorder="1" applyAlignment="1">
      <alignment horizontal="center"/>
    </xf>
    <xf numFmtId="0" fontId="5" fillId="5" borderId="3" xfId="0" applyFont="1" applyFill="1" applyBorder="1"/>
    <xf numFmtId="3" fontId="5" fillId="5" borderId="3" xfId="0" applyNumberFormat="1" applyFont="1" applyFill="1" applyBorder="1"/>
    <xf numFmtId="0" fontId="5" fillId="5" borderId="0" xfId="0" applyFont="1" applyFill="1"/>
    <xf numFmtId="0" fontId="5" fillId="5" borderId="8" xfId="0" applyFont="1" applyFill="1" applyBorder="1"/>
    <xf numFmtId="0" fontId="93" fillId="5" borderId="0" xfId="0" applyFont="1" applyFill="1" applyAlignment="1">
      <alignment vertical="top"/>
    </xf>
    <xf numFmtId="3" fontId="70" fillId="5" borderId="3" xfId="0" quotePrefix="1" applyNumberFormat="1" applyFont="1" applyFill="1" applyBorder="1" applyAlignment="1">
      <alignment horizontal="left" vertical="top" wrapText="1" readingOrder="1"/>
    </xf>
    <xf numFmtId="0" fontId="61" fillId="5" borderId="5" xfId="0" applyFont="1" applyFill="1" applyBorder="1" applyAlignment="1">
      <alignment vertical="top"/>
    </xf>
    <xf numFmtId="191" fontId="63" fillId="5" borderId="5" xfId="0" applyNumberFormat="1" applyFont="1" applyFill="1" applyBorder="1" applyAlignment="1">
      <alignment horizontal="left" vertical="top"/>
    </xf>
    <xf numFmtId="0" fontId="5" fillId="5" borderId="5" xfId="0" applyFont="1" applyFill="1" applyBorder="1" applyAlignment="1">
      <alignment vertical="top"/>
    </xf>
    <xf numFmtId="3" fontId="70" fillId="5" borderId="5" xfId="0" applyNumberFormat="1" applyFont="1" applyFill="1" applyBorder="1" applyAlignment="1">
      <alignment horizontal="center" vertical="top"/>
    </xf>
    <xf numFmtId="3" fontId="70" fillId="5" borderId="13" xfId="0" quotePrefix="1" applyNumberFormat="1" applyFont="1" applyFill="1" applyBorder="1" applyAlignment="1">
      <alignment horizontal="left" vertical="top" wrapText="1" readingOrder="1"/>
    </xf>
    <xf numFmtId="0" fontId="13" fillId="5" borderId="3" xfId="0" applyFont="1" applyFill="1" applyBorder="1" applyAlignment="1">
      <alignment horizontal="left" vertical="top" wrapText="1" readingOrder="1"/>
    </xf>
    <xf numFmtId="0" fontId="5" fillId="5" borderId="3" xfId="0" applyFont="1" applyFill="1" applyBorder="1" applyAlignment="1">
      <alignment wrapText="1"/>
    </xf>
    <xf numFmtId="0" fontId="93" fillId="5" borderId="0" xfId="0" quotePrefix="1" applyFont="1" applyFill="1" applyAlignment="1">
      <alignment vertical="top"/>
    </xf>
    <xf numFmtId="0" fontId="94" fillId="0" borderId="0" xfId="0" applyFont="1"/>
    <xf numFmtId="0" fontId="94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94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/>
    <xf numFmtId="0" fontId="9" fillId="0" borderId="0" xfId="5" applyFont="1" applyAlignment="1"/>
    <xf numFmtId="0" fontId="9" fillId="0" borderId="0" xfId="5" applyFont="1" applyFill="1" applyBorder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14" fillId="0" borderId="0" xfId="4" applyFont="1" applyFill="1" applyAlignment="1">
      <alignment vertical="center"/>
    </xf>
    <xf numFmtId="0" fontId="7" fillId="0" borderId="5" xfId="4" applyFont="1" applyFill="1" applyBorder="1" applyAlignment="1">
      <alignment horizontal="center" vertical="center"/>
    </xf>
    <xf numFmtId="3" fontId="7" fillId="0" borderId="5" xfId="4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3" fontId="14" fillId="0" borderId="5" xfId="2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" fontId="7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3" fontId="13" fillId="0" borderId="5" xfId="0" applyNumberFormat="1" applyFont="1" applyBorder="1" applyAlignment="1">
      <alignment horizontal="center" vertical="center" wrapText="1"/>
    </xf>
    <xf numFmtId="49" fontId="5" fillId="0" borderId="5" xfId="23" applyNumberFormat="1" applyFont="1" applyFill="1" applyBorder="1" applyAlignment="1">
      <alignment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49" fontId="7" fillId="0" borderId="5" xfId="23" applyNumberFormat="1" applyFont="1" applyFill="1" applyBorder="1" applyAlignment="1">
      <alignment vertical="center" wrapText="1"/>
    </xf>
    <xf numFmtId="3" fontId="5" fillId="0" borderId="20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14" fillId="3" borderId="5" xfId="0" applyNumberFormat="1" applyFont="1" applyFill="1" applyBorder="1" applyAlignment="1">
      <alignment horizontal="center" vertical="center"/>
    </xf>
    <xf numFmtId="3" fontId="5" fillId="3" borderId="5" xfId="4" applyNumberFormat="1" applyFont="1" applyFill="1" applyBorder="1" applyAlignment="1">
      <alignment horizontal="center" vertical="center"/>
    </xf>
    <xf numFmtId="189" fontId="14" fillId="0" borderId="5" xfId="2" applyNumberFormat="1" applyFont="1" applyFill="1" applyBorder="1" applyAlignment="1">
      <alignment horizontal="center" vertical="center"/>
    </xf>
    <xf numFmtId="3" fontId="5" fillId="0" borderId="5" xfId="22" applyNumberFormat="1" applyFont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49" fontId="34" fillId="0" borderId="5" xfId="23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5" fillId="0" borderId="5" xfId="2" applyNumberFormat="1" applyFont="1" applyFill="1" applyBorder="1" applyAlignment="1">
      <alignment horizontal="center" vertical="center"/>
    </xf>
    <xf numFmtId="3" fontId="34" fillId="3" borderId="5" xfId="0" applyNumberFormat="1" applyFont="1" applyFill="1" applyBorder="1" applyAlignment="1">
      <alignment horizontal="center" vertical="center"/>
    </xf>
    <xf numFmtId="3" fontId="70" fillId="0" borderId="0" xfId="5" applyNumberFormat="1" applyFont="1" applyFill="1" applyBorder="1" applyAlignment="1">
      <alignment horizontal="center" vertical="top" wrapText="1"/>
    </xf>
    <xf numFmtId="0" fontId="14" fillId="0" borderId="4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3" fontId="5" fillId="0" borderId="0" xfId="4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4" fontId="14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0" xfId="4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 vertical="center"/>
    </xf>
    <xf numFmtId="0" fontId="70" fillId="2" borderId="24" xfId="0" applyFont="1" applyFill="1" applyBorder="1" applyAlignment="1">
      <alignment horizontal="center" vertical="top"/>
    </xf>
    <xf numFmtId="0" fontId="70" fillId="0" borderId="24" xfId="0" applyFont="1" applyBorder="1" applyAlignment="1">
      <alignment horizontal="center" vertical="top"/>
    </xf>
    <xf numFmtId="0" fontId="5" fillId="0" borderId="0" xfId="5" applyFont="1"/>
    <xf numFmtId="0" fontId="35" fillId="0" borderId="0" xfId="5" applyFont="1"/>
    <xf numFmtId="0" fontId="7" fillId="0" borderId="0" xfId="5" applyFont="1" applyBorder="1"/>
    <xf numFmtId="0" fontId="35" fillId="0" borderId="0" xfId="5" applyFont="1" applyBorder="1"/>
    <xf numFmtId="0" fontId="35" fillId="0" borderId="0" xfId="5" applyFont="1" applyAlignment="1">
      <alignment horizontal="center"/>
    </xf>
    <xf numFmtId="0" fontId="96" fillId="0" borderId="0" xfId="5" applyFont="1" applyBorder="1" applyAlignment="1">
      <alignment vertical="top" wrapText="1"/>
    </xf>
    <xf numFmtId="0" fontId="35" fillId="0" borderId="0" xfId="5" applyFont="1" applyBorder="1" applyAlignment="1">
      <alignment vertical="top" wrapText="1"/>
    </xf>
    <xf numFmtId="0" fontId="35" fillId="0" borderId="0" xfId="5" applyFont="1" applyAlignment="1"/>
    <xf numFmtId="0" fontId="35" fillId="0" borderId="0" xfId="5" applyFont="1" applyBorder="1" applyAlignment="1">
      <alignment vertical="top"/>
    </xf>
    <xf numFmtId="0" fontId="96" fillId="0" borderId="0" xfId="5" applyFont="1" applyBorder="1" applyAlignment="1">
      <alignment vertical="top"/>
    </xf>
    <xf numFmtId="1" fontId="5" fillId="0" borderId="3" xfId="5" applyNumberFormat="1" applyFont="1" applyFill="1" applyBorder="1" applyAlignment="1">
      <alignment horizontal="center" vertical="top"/>
    </xf>
    <xf numFmtId="0" fontId="5" fillId="0" borderId="28" xfId="0" applyFont="1" applyBorder="1" applyAlignment="1">
      <alignment vertical="top" wrapText="1"/>
    </xf>
    <xf numFmtId="0" fontId="5" fillId="0" borderId="0" xfId="5" applyFont="1" applyBorder="1" applyAlignment="1">
      <alignment horizontal="center"/>
    </xf>
    <xf numFmtId="0" fontId="5" fillId="0" borderId="0" xfId="5" applyFont="1" applyBorder="1" applyAlignment="1">
      <alignment horizontal="left"/>
    </xf>
    <xf numFmtId="0" fontId="5" fillId="0" borderId="0" xfId="5" applyFont="1" applyBorder="1" applyAlignment="1">
      <alignment vertical="top" wrapText="1"/>
    </xf>
    <xf numFmtId="0" fontId="5" fillId="0" borderId="16" xfId="5" applyFont="1" applyBorder="1" applyAlignment="1">
      <alignment vertical="top" wrapText="1"/>
    </xf>
    <xf numFmtId="0" fontId="5" fillId="0" borderId="0" xfId="5" applyFont="1" applyBorder="1" applyAlignment="1">
      <alignment vertical="top"/>
    </xf>
    <xf numFmtId="0" fontId="5" fillId="0" borderId="16" xfId="5" applyFont="1" applyBorder="1" applyAlignment="1">
      <alignment vertical="top"/>
    </xf>
    <xf numFmtId="0" fontId="6" fillId="0" borderId="0" xfId="5" applyFont="1"/>
    <xf numFmtId="0" fontId="14" fillId="0" borderId="0" xfId="5" applyFont="1"/>
    <xf numFmtId="0" fontId="35" fillId="0" borderId="0" xfId="5" applyFont="1" applyBorder="1" applyAlignment="1">
      <alignment horizontal="center"/>
    </xf>
    <xf numFmtId="0" fontId="35" fillId="0" borderId="0" xfId="5" applyFont="1" applyBorder="1" applyAlignment="1">
      <alignment horizontal="center" vertical="top" wrapText="1"/>
    </xf>
    <xf numFmtId="0" fontId="5" fillId="0" borderId="0" xfId="5" applyFont="1" applyBorder="1"/>
    <xf numFmtId="0" fontId="34" fillId="0" borderId="0" xfId="5" applyFont="1" applyBorder="1"/>
    <xf numFmtId="0" fontId="5" fillId="0" borderId="0" xfId="5" applyFont="1" applyAlignment="1">
      <alignment horizontal="center"/>
    </xf>
    <xf numFmtId="0" fontId="5" fillId="0" borderId="3" xfId="5" applyFont="1" applyBorder="1" applyAlignment="1">
      <alignment horizontal="center" vertical="top" wrapText="1"/>
    </xf>
    <xf numFmtId="0" fontId="14" fillId="0" borderId="13" xfId="5" applyFont="1" applyFill="1" applyBorder="1" applyAlignment="1">
      <alignment vertical="top" wrapText="1"/>
    </xf>
    <xf numFmtId="0" fontId="14" fillId="0" borderId="8" xfId="5" applyFont="1" applyBorder="1" applyAlignment="1">
      <alignment vertical="top" wrapText="1"/>
    </xf>
    <xf numFmtId="0" fontId="13" fillId="0" borderId="3" xfId="5" applyFont="1" applyFill="1" applyBorder="1" applyAlignment="1">
      <alignment horizontal="left" vertical="top" wrapText="1" readingOrder="1"/>
    </xf>
    <xf numFmtId="0" fontId="5" fillId="0" borderId="3" xfId="5" applyFont="1" applyBorder="1" applyAlignment="1">
      <alignment horizontal="center" vertical="top"/>
    </xf>
    <xf numFmtId="0" fontId="35" fillId="0" borderId="16" xfId="5" applyFont="1" applyBorder="1" applyAlignment="1">
      <alignment horizontal="center"/>
    </xf>
    <xf numFmtId="0" fontId="97" fillId="0" borderId="8" xfId="5" applyFont="1" applyBorder="1" applyAlignment="1">
      <alignment vertical="top" wrapText="1"/>
    </xf>
    <xf numFmtId="0" fontId="5" fillId="0" borderId="0" xfId="5" applyFont="1" applyAlignment="1">
      <alignment vertical="top"/>
    </xf>
    <xf numFmtId="0" fontId="5" fillId="0" borderId="3" xfId="5" applyFont="1" applyFill="1" applyBorder="1" applyAlignment="1">
      <alignment horizontal="left" vertical="top" wrapText="1" readingOrder="1"/>
    </xf>
    <xf numFmtId="17" fontId="5" fillId="0" borderId="3" xfId="5" applyNumberFormat="1" applyFont="1" applyBorder="1" applyAlignment="1">
      <alignment vertical="top"/>
    </xf>
    <xf numFmtId="3" fontId="19" fillId="0" borderId="3" xfId="5" applyNumberFormat="1" applyFont="1" applyBorder="1" applyAlignment="1">
      <alignment vertical="top"/>
    </xf>
    <xf numFmtId="3" fontId="19" fillId="0" borderId="3" xfId="5" applyNumberFormat="1" applyFont="1" applyBorder="1"/>
    <xf numFmtId="3" fontId="19" fillId="0" borderId="3" xfId="5" applyNumberFormat="1" applyFont="1" applyBorder="1" applyAlignment="1">
      <alignment horizontal="center" vertical="top" wrapText="1"/>
    </xf>
    <xf numFmtId="0" fontId="5" fillId="0" borderId="3" xfId="5" applyFont="1" applyBorder="1"/>
    <xf numFmtId="0" fontId="14" fillId="2" borderId="2" xfId="5" applyFont="1" applyFill="1" applyBorder="1" applyAlignment="1">
      <alignment horizontal="left" vertical="top" wrapText="1"/>
    </xf>
    <xf numFmtId="0" fontId="7" fillId="0" borderId="14" xfId="5" applyFont="1" applyFill="1" applyBorder="1" applyAlignment="1">
      <alignment vertical="top" wrapText="1"/>
    </xf>
    <xf numFmtId="0" fontId="71" fillId="0" borderId="14" xfId="5" applyFont="1" applyFill="1" applyBorder="1" applyAlignment="1">
      <alignment vertical="top" wrapText="1"/>
    </xf>
    <xf numFmtId="0" fontId="98" fillId="0" borderId="31" xfId="5" applyFont="1" applyBorder="1" applyAlignment="1">
      <alignment horizontal="left" vertical="top" wrapText="1" readingOrder="1"/>
    </xf>
    <xf numFmtId="0" fontId="98" fillId="0" borderId="31" xfId="5" applyFont="1" applyBorder="1" applyAlignment="1">
      <alignment horizontal="left" readingOrder="1"/>
    </xf>
    <xf numFmtId="0" fontId="98" fillId="0" borderId="31" xfId="5" applyFont="1" applyBorder="1" applyAlignment="1">
      <alignment horizontal="left" vertical="top" readingOrder="1"/>
    </xf>
    <xf numFmtId="0" fontId="14" fillId="0" borderId="31" xfId="5" applyFont="1" applyBorder="1" applyAlignment="1">
      <alignment vertical="top" wrapText="1"/>
    </xf>
    <xf numFmtId="0" fontId="35" fillId="2" borderId="23" xfId="5" applyFont="1" applyFill="1" applyBorder="1" applyAlignment="1">
      <alignment vertical="top" wrapText="1"/>
    </xf>
    <xf numFmtId="0" fontId="7" fillId="0" borderId="3" xfId="5" applyFont="1" applyFill="1" applyBorder="1" applyAlignment="1">
      <alignment horizontal="right" vertical="top" wrapText="1"/>
    </xf>
    <xf numFmtId="0" fontId="7" fillId="0" borderId="30" xfId="5" applyFont="1" applyFill="1" applyBorder="1" applyAlignment="1">
      <alignment vertical="top" wrapText="1"/>
    </xf>
    <xf numFmtId="0" fontId="5" fillId="0" borderId="36" xfId="5" applyFont="1" applyBorder="1" applyAlignment="1">
      <alignment horizontal="left" vertical="top" wrapText="1"/>
    </xf>
    <xf numFmtId="0" fontId="7" fillId="0" borderId="30" xfId="5" applyFont="1" applyFill="1" applyBorder="1" applyAlignment="1">
      <alignment horizontal="right" vertical="top" wrapText="1"/>
    </xf>
    <xf numFmtId="0" fontId="61" fillId="0" borderId="14" xfId="5" applyFont="1" applyFill="1" applyBorder="1" applyAlignment="1">
      <alignment horizontal="left" vertical="top" wrapText="1"/>
    </xf>
    <xf numFmtId="3" fontId="5" fillId="0" borderId="14" xfId="5" applyNumberFormat="1" applyFont="1" applyFill="1" applyBorder="1" applyAlignment="1">
      <alignment vertical="top" wrapText="1"/>
    </xf>
    <xf numFmtId="0" fontId="70" fillId="0" borderId="14" xfId="0" applyFont="1" applyBorder="1" applyAlignment="1">
      <alignment horizontal="left" vertical="top"/>
    </xf>
    <xf numFmtId="0" fontId="7" fillId="0" borderId="29" xfId="5" applyFont="1" applyFill="1" applyBorder="1" applyAlignment="1">
      <alignment vertical="top" wrapText="1"/>
    </xf>
    <xf numFmtId="3" fontId="20" fillId="0" borderId="29" xfId="5" applyNumberFormat="1" applyFont="1" applyFill="1" applyBorder="1" applyAlignment="1">
      <alignment horizontal="center" vertical="top" wrapText="1"/>
    </xf>
    <xf numFmtId="0" fontId="7" fillId="0" borderId="29" xfId="5" applyFont="1" applyFill="1" applyBorder="1" applyAlignment="1">
      <alignment horizontal="right" vertical="top" wrapText="1"/>
    </xf>
    <xf numFmtId="0" fontId="35" fillId="2" borderId="31" xfId="0" applyFont="1" applyFill="1" applyBorder="1" applyAlignment="1">
      <alignment vertical="top" wrapText="1"/>
    </xf>
    <xf numFmtId="0" fontId="61" fillId="0" borderId="31" xfId="5" applyFont="1" applyFill="1" applyBorder="1" applyAlignment="1">
      <alignment vertical="top" wrapText="1"/>
    </xf>
    <xf numFmtId="0" fontId="61" fillId="0" borderId="29" xfId="5" applyFont="1" applyFill="1" applyBorder="1" applyAlignment="1">
      <alignment horizontal="center" vertical="top" wrapText="1"/>
    </xf>
    <xf numFmtId="3" fontId="19" fillId="0" borderId="29" xfId="5" applyNumberFormat="1" applyFont="1" applyFill="1" applyBorder="1" applyAlignment="1">
      <alignment horizontal="center" vertical="top" wrapText="1"/>
    </xf>
    <xf numFmtId="3" fontId="61" fillId="0" borderId="29" xfId="5" applyNumberFormat="1" applyFont="1" applyFill="1" applyBorder="1" applyAlignment="1">
      <alignment horizontal="center" vertical="top" wrapText="1"/>
    </xf>
    <xf numFmtId="0" fontId="70" fillId="0" borderId="31" xfId="5" applyFont="1" applyFill="1" applyBorder="1" applyAlignment="1">
      <alignment vertical="top" wrapText="1"/>
    </xf>
    <xf numFmtId="0" fontId="70" fillId="0" borderId="29" xfId="5" applyFont="1" applyFill="1" applyBorder="1" applyAlignment="1">
      <alignment horizontal="center" vertical="top" wrapText="1"/>
    </xf>
    <xf numFmtId="3" fontId="70" fillId="0" borderId="29" xfId="5" applyNumberFormat="1" applyFont="1" applyFill="1" applyBorder="1" applyAlignment="1">
      <alignment horizontal="center" vertical="top" wrapText="1"/>
    </xf>
    <xf numFmtId="0" fontId="70" fillId="0" borderId="29" xfId="5" applyFont="1" applyFill="1" applyBorder="1" applyAlignment="1">
      <alignment vertical="top" wrapText="1"/>
    </xf>
    <xf numFmtId="0" fontId="5" fillId="0" borderId="29" xfId="5" applyFont="1" applyFill="1" applyBorder="1" applyAlignment="1">
      <alignment vertical="top" wrapText="1"/>
    </xf>
    <xf numFmtId="3" fontId="5" fillId="0" borderId="29" xfId="5" applyNumberFormat="1" applyFont="1" applyFill="1" applyBorder="1" applyAlignment="1">
      <alignment vertical="top" wrapText="1"/>
    </xf>
    <xf numFmtId="0" fontId="70" fillId="0" borderId="31" xfId="0" applyFont="1" applyFill="1" applyBorder="1" applyAlignment="1">
      <alignment horizontal="left" vertical="top" wrapText="1" readingOrder="1"/>
    </xf>
    <xf numFmtId="0" fontId="70" fillId="0" borderId="29" xfId="0" applyFont="1" applyFill="1" applyBorder="1" applyAlignment="1">
      <alignment horizontal="center" vertical="top" wrapText="1" readingOrder="1"/>
    </xf>
    <xf numFmtId="0" fontId="70" fillId="0" borderId="29" xfId="0" applyFont="1" applyBorder="1" applyAlignment="1">
      <alignment horizontal="center" vertical="top" wrapText="1"/>
    </xf>
    <xf numFmtId="0" fontId="70" fillId="0" borderId="29" xfId="0" applyFont="1" applyBorder="1" applyAlignment="1">
      <alignment vertical="top"/>
    </xf>
    <xf numFmtId="3" fontId="70" fillId="0" borderId="29" xfId="0" applyNumberFormat="1" applyFont="1" applyBorder="1" applyAlignment="1">
      <alignment vertical="top"/>
    </xf>
    <xf numFmtId="0" fontId="70" fillId="0" borderId="31" xfId="0" applyFont="1" applyFill="1" applyBorder="1" applyAlignment="1">
      <alignment vertical="top" wrapText="1"/>
    </xf>
    <xf numFmtId="0" fontId="70" fillId="0" borderId="29" xfId="0" applyFont="1" applyBorder="1" applyAlignment="1">
      <alignment horizontal="center" vertical="top"/>
    </xf>
    <xf numFmtId="0" fontId="7" fillId="0" borderId="37" xfId="5" applyFont="1" applyFill="1" applyBorder="1" applyAlignment="1">
      <alignment vertical="top" wrapText="1"/>
    </xf>
    <xf numFmtId="0" fontId="7" fillId="0" borderId="37" xfId="5" applyFont="1" applyFill="1" applyBorder="1" applyAlignment="1">
      <alignment horizontal="right" vertical="top" wrapText="1"/>
    </xf>
    <xf numFmtId="3" fontId="5" fillId="0" borderId="3" xfId="5" applyNumberFormat="1" applyFont="1" applyBorder="1" applyAlignment="1">
      <alignment horizontal="right"/>
    </xf>
    <xf numFmtId="3" fontId="5" fillId="0" borderId="14" xfId="5" applyNumberFormat="1" applyFont="1" applyBorder="1" applyAlignment="1">
      <alignment horizontal="right"/>
    </xf>
    <xf numFmtId="0" fontId="13" fillId="0" borderId="29" xfId="5" applyFont="1" applyFill="1" applyBorder="1" applyAlignment="1">
      <alignment horizontal="left" vertical="top" wrapText="1" readingOrder="1"/>
    </xf>
    <xf numFmtId="0" fontId="5" fillId="0" borderId="29" xfId="5" applyFont="1" applyBorder="1"/>
    <xf numFmtId="3" fontId="5" fillId="0" borderId="29" xfId="5" applyNumberFormat="1" applyFont="1" applyBorder="1" applyAlignment="1">
      <alignment horizontal="right"/>
    </xf>
    <xf numFmtId="0" fontId="13" fillId="0" borderId="29" xfId="5" applyFont="1" applyFill="1" applyBorder="1" applyAlignment="1">
      <alignment horizontal="center" vertical="top" wrapText="1" readingOrder="1"/>
    </xf>
    <xf numFmtId="0" fontId="19" fillId="0" borderId="39" xfId="0" applyFont="1" applyBorder="1" applyAlignment="1">
      <alignment horizontal="center"/>
    </xf>
    <xf numFmtId="0" fontId="20" fillId="0" borderId="38" xfId="0" applyFont="1" applyFill="1" applyBorder="1" applyAlignment="1">
      <alignment vertical="top"/>
    </xf>
    <xf numFmtId="0" fontId="19" fillId="0" borderId="40" xfId="0" applyFont="1" applyFill="1" applyBorder="1" applyAlignment="1">
      <alignment horizontal="left" vertical="top" wrapText="1" readingOrder="1"/>
    </xf>
    <xf numFmtId="0" fontId="19" fillId="0" borderId="40" xfId="0" applyFont="1" applyBorder="1"/>
    <xf numFmtId="3" fontId="20" fillId="0" borderId="40" xfId="5" applyNumberFormat="1" applyFont="1" applyFill="1" applyBorder="1" applyAlignment="1">
      <alignment horizontal="center" vertical="top" wrapText="1"/>
    </xf>
    <xf numFmtId="0" fontId="19" fillId="0" borderId="40" xfId="0" applyFont="1" applyBorder="1" applyAlignment="1">
      <alignment horizontal="center"/>
    </xf>
    <xf numFmtId="0" fontId="35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19" fillId="0" borderId="0" xfId="5" applyFont="1"/>
    <xf numFmtId="0" fontId="5" fillId="0" borderId="7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3" fontId="12" fillId="0" borderId="3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95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22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4" fillId="0" borderId="5" xfId="4" applyFont="1" applyFill="1" applyBorder="1" applyAlignment="1">
      <alignment horizontal="center" vertical="top"/>
    </xf>
    <xf numFmtId="0" fontId="7" fillId="0" borderId="5" xfId="4" applyFont="1" applyFill="1" applyBorder="1" applyAlignment="1">
      <alignment horizontal="center" vertical="top"/>
    </xf>
    <xf numFmtId="0" fontId="89" fillId="0" borderId="4" xfId="0" applyFont="1" applyBorder="1" applyAlignment="1">
      <alignment horizontal="center" vertical="top" wrapText="1"/>
    </xf>
    <xf numFmtId="0" fontId="89" fillId="0" borderId="8" xfId="0" applyFont="1" applyBorder="1" applyAlignment="1">
      <alignment horizontal="center" vertical="top" wrapText="1"/>
    </xf>
    <xf numFmtId="0" fontId="89" fillId="0" borderId="1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10" fontId="14" fillId="0" borderId="4" xfId="0" applyNumberFormat="1" applyFont="1" applyBorder="1" applyAlignment="1">
      <alignment horizontal="left" vertical="top" wrapText="1"/>
    </xf>
    <xf numFmtId="10" fontId="14" fillId="0" borderId="1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6" fillId="0" borderId="4" xfId="26" applyFont="1" applyBorder="1" applyAlignment="1">
      <alignment horizontal="center" vertical="top" wrapText="1"/>
    </xf>
    <xf numFmtId="0" fontId="16" fillId="0" borderId="8" xfId="26" applyFont="1" applyBorder="1" applyAlignment="1">
      <alignment horizontal="center" vertical="top" wrapText="1"/>
    </xf>
    <xf numFmtId="0" fontId="16" fillId="0" borderId="1" xfId="26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32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3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7" fillId="0" borderId="4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35" fillId="0" borderId="0" xfId="5" applyFont="1" applyBorder="1" applyAlignment="1">
      <alignment horizontal="left" vertical="top" wrapText="1"/>
    </xf>
    <xf numFmtId="0" fontId="35" fillId="0" borderId="0" xfId="5" applyFont="1" applyAlignment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5" fillId="0" borderId="16" xfId="5" applyFont="1" applyFill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0" fontId="35" fillId="0" borderId="26" xfId="5" applyFont="1" applyBorder="1" applyAlignment="1">
      <alignment horizontal="left" vertical="top" wrapText="1"/>
    </xf>
    <xf numFmtId="0" fontId="35" fillId="0" borderId="10" xfId="5" applyFont="1" applyBorder="1" applyAlignment="1">
      <alignment horizontal="left" vertical="top" wrapText="1"/>
    </xf>
    <xf numFmtId="0" fontId="35" fillId="0" borderId="16" xfId="5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 wrapText="1"/>
    </xf>
    <xf numFmtId="0" fontId="35" fillId="0" borderId="0" xfId="5" applyFont="1" applyFill="1" applyBorder="1" applyAlignment="1">
      <alignment horizontal="left" vertical="top" wrapText="1"/>
    </xf>
    <xf numFmtId="0" fontId="35" fillId="0" borderId="16" xfId="5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54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7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1">
    <cellStyle name="Comma" xfId="2" builtinId="3"/>
    <cellStyle name="Comma 2" xfId="22"/>
    <cellStyle name="Normal" xfId="0" builtinId="0"/>
    <cellStyle name="Normal 2" xfId="11"/>
    <cellStyle name="Normal 3" xfId="24"/>
    <cellStyle name="Normal 4" xfId="25"/>
    <cellStyle name="Normal 7" xfId="1"/>
    <cellStyle name="Normal 7 2" xfId="7"/>
    <cellStyle name="Normal 7 3" xfId="12"/>
    <cellStyle name="Normal 7 4" xfId="15"/>
    <cellStyle name="Normal 7 5" xfId="18"/>
    <cellStyle name="เครื่องหมายจุลภาค 2" xfId="23"/>
    <cellStyle name="เครื่องหมายสกุลเงิน 2" xfId="6"/>
    <cellStyle name="เครื่องหมายสกุลเงิน 2 2" xfId="9"/>
    <cellStyle name="เครื่องหมายสกุลเงิน 3" xfId="8"/>
    <cellStyle name="ปกติ 10" xfId="21"/>
    <cellStyle name="ปกติ 11" xfId="29"/>
    <cellStyle name="ปกติ 13" xfId="30"/>
    <cellStyle name="ปกติ 15" xfId="31"/>
    <cellStyle name="ปกติ 17" xfId="32"/>
    <cellStyle name="ปกติ 18" xfId="35"/>
    <cellStyle name="ปกติ 19" xfId="34"/>
    <cellStyle name="ปกติ 2" xfId="3"/>
    <cellStyle name="ปกติ 2 2" xfId="5"/>
    <cellStyle name="ปกติ 2 3" xfId="10"/>
    <cellStyle name="ปกติ 2 4" xfId="14"/>
    <cellStyle name="ปกติ 2 5" xfId="17"/>
    <cellStyle name="ปกติ 20" xfId="33"/>
    <cellStyle name="ปกติ 22" xfId="36"/>
    <cellStyle name="ปกติ 24" xfId="37"/>
    <cellStyle name="ปกติ 25" xfId="38"/>
    <cellStyle name="ปกติ 26" xfId="39"/>
    <cellStyle name="ปกติ 28" xfId="40"/>
    <cellStyle name="ปกติ 3" xfId="4"/>
    <cellStyle name="ปกติ 4" xfId="26"/>
    <cellStyle name="ปกติ 5" xfId="13"/>
    <cellStyle name="ปกติ 5 2" xfId="19"/>
    <cellStyle name="ปกติ 6" xfId="16"/>
    <cellStyle name="ปกติ 6 2" xfId="20"/>
    <cellStyle name="ปกติ 7" xfId="27"/>
    <cellStyle name="ปกติ 8" xfId="28"/>
  </cellStyles>
  <dxfs count="0"/>
  <tableStyles count="0" defaultTableStyle="TableStyleMedium9" defaultPivotStyle="PivotStyleLight16"/>
  <colors>
    <mruColors>
      <color rgb="FF99FF99"/>
      <color rgb="FF0000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B6FB02-3E91-48EE-8990-019F20B69106}" type="doc">
      <dgm:prSet loTypeId="urn:microsoft.com/office/officeart/2005/8/layout/hierarchy5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th-TH"/>
        </a:p>
      </dgm:t>
    </dgm:pt>
    <dgm:pt modelId="{CCBFFA99-020A-413E-BED5-66D79FF4C139}">
      <dgm:prSet phldrT="[ข้อความ]" custT="1"/>
      <dgm:spPr/>
      <dgm:t>
        <a:bodyPr/>
        <a:lstStyle/>
        <a:p>
          <a:r>
            <a:rPr lang="en-US" sz="2400" b="1">
              <a:latin typeface="TH SarabunPSK" pitchFamily="34" charset="-34"/>
              <a:cs typeface="TH SarabunPSK" pitchFamily="34" charset="-34"/>
            </a:rPr>
            <a:t>PCC </a:t>
          </a:r>
          <a:r>
            <a:rPr lang="th-TH" sz="2400" b="1">
              <a:latin typeface="TH SarabunPSK" pitchFamily="34" charset="-34"/>
              <a:cs typeface="TH SarabunPSK" pitchFamily="34" charset="-34"/>
            </a:rPr>
            <a:t>ทับไทร ประชากร 44,417</a:t>
          </a:r>
        </a:p>
      </dgm:t>
    </dgm:pt>
    <dgm:pt modelId="{7085C870-5BAA-4E7D-A752-B7DFDC03BCD6}" type="parTrans" cxnId="{6CAEAD60-A1BF-4A90-9AAA-2893BD3E420B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AE33540E-8D04-437F-89D9-CBF11F0906E0}" type="sibTrans" cxnId="{6CAEAD60-A1BF-4A90-9AAA-2893BD3E420B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FB60B6DB-CD7A-4272-BE48-E3DBBFF1F310}">
      <dgm:prSet phldrT="[ข้อความ]" custT="1"/>
      <dgm:spPr/>
      <dgm:t>
        <a:bodyPr/>
        <a:lstStyle/>
        <a:p>
          <a:r>
            <a:rPr lang="en-US" sz="2000" b="1">
              <a:latin typeface="TH SarabunPSK" pitchFamily="34" charset="-34"/>
              <a:cs typeface="TH SarabunPSK" pitchFamily="34" charset="-34"/>
            </a:rPr>
            <a:t>FCT </a:t>
          </a:r>
          <a:r>
            <a:rPr lang="th-TH" sz="2000" b="1">
              <a:latin typeface="TH SarabunPSK" pitchFamily="34" charset="-34"/>
              <a:cs typeface="TH SarabunPSK" pitchFamily="34" charset="-34"/>
            </a:rPr>
            <a:t>ทับไทร        ประชากร 13,082 คน</a:t>
          </a:r>
        </a:p>
      </dgm:t>
    </dgm:pt>
    <dgm:pt modelId="{8D8BFDBF-30CB-44C3-AD64-6F75461F6BFF}" type="parTrans" cxnId="{B5C2FB2A-1769-45FA-923D-D9EED89D6883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258974D0-F0CE-45A1-BFC7-6AA9CE10BA00}" type="sibTrans" cxnId="{B5C2FB2A-1769-45FA-923D-D9EED89D6883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3C278C3C-D1CD-45B6-B7CE-32CEB069D202}">
      <dgm:prSet phldrT="[ข้อความ]" custT="1"/>
      <dgm:spPr/>
      <dgm:t>
        <a:bodyPr/>
        <a:lstStyle/>
        <a:p>
          <a:r>
            <a:rPr lang="en-US" sz="1800" b="1">
              <a:latin typeface="TH SarabunPSK" pitchFamily="34" charset="-34"/>
              <a:cs typeface="TH SarabunPSK" pitchFamily="34" charset="-34"/>
            </a:rPr>
            <a:t>PCU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ทับไทร</a:t>
          </a:r>
        </a:p>
      </dgm:t>
    </dgm:pt>
    <dgm:pt modelId="{02A9E116-BFEF-4B28-AFED-5F682E2D2F24}" type="parTrans" cxnId="{933B75A9-964F-4631-8557-6923A2DAD76B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8961DE20-256B-4B91-A636-3F873B2D8309}" type="sibTrans" cxnId="{933B75A9-964F-4631-8557-6923A2DAD76B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9D0A3BEE-3B76-4D6E-9BEC-E72BDF8EE318}">
      <dgm:prSet phldrT="[ข้อความ]" custT="1"/>
      <dgm:spPr/>
      <dgm:t>
        <a:bodyPr/>
        <a:lstStyle/>
        <a:p>
          <a:r>
            <a:rPr lang="en-US" sz="2000" b="1">
              <a:latin typeface="TH SarabunPSK" pitchFamily="34" charset="-34"/>
              <a:cs typeface="TH SarabunPSK" pitchFamily="34" charset="-34"/>
            </a:rPr>
            <a:t>FCT </a:t>
          </a:r>
          <a:r>
            <a:rPr lang="th-TH" sz="2000" b="1">
              <a:latin typeface="TH SarabunPSK" pitchFamily="34" charset="-34"/>
              <a:cs typeface="TH SarabunPSK" pitchFamily="34" charset="-34"/>
            </a:rPr>
            <a:t>โป่งน้ำร้อน ประชากร 18,371 คน</a:t>
          </a:r>
        </a:p>
      </dgm:t>
    </dgm:pt>
    <dgm:pt modelId="{D907DF23-AE47-4958-B852-0BD7ECC065C8}" type="parTrans" cxnId="{C4984E7E-7F93-4FE7-A985-4430B90AD2A4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BD487C27-90E0-4C01-A486-04CDB20A75AA}" type="sibTrans" cxnId="{C4984E7E-7F93-4FE7-A985-4430B90AD2A4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FB734EA0-C6FF-4F87-AB12-3C35C93F5A6D}">
      <dgm:prSet phldrT="[ข้อความ]" custT="1"/>
      <dgm:spPr/>
      <dgm:t>
        <a:bodyPr/>
        <a:lstStyle/>
        <a:p>
          <a:r>
            <a:rPr lang="en-US" sz="2000" b="1">
              <a:latin typeface="TH SarabunPSK" pitchFamily="34" charset="-34"/>
              <a:cs typeface="TH SarabunPSK" pitchFamily="34" charset="-34"/>
            </a:rPr>
            <a:t>FCT </a:t>
          </a:r>
          <a:r>
            <a:rPr lang="th-TH" sz="2000" b="1">
              <a:latin typeface="TH SarabunPSK" pitchFamily="34" charset="-34"/>
              <a:cs typeface="TH SarabunPSK" pitchFamily="34" charset="-34"/>
            </a:rPr>
            <a:t>หนองตาคง ประชากร 12,964 คน</a:t>
          </a:r>
        </a:p>
      </dgm:t>
    </dgm:pt>
    <dgm:pt modelId="{5E97CA0F-6494-40EB-9672-DA96C263C9C5}" type="parTrans" cxnId="{9A2F16F6-0A42-4F34-A320-D8977084C9D7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DCD4DA6E-B091-4A80-8814-9E738AC7B52A}" type="sibTrans" cxnId="{9A2F16F6-0A42-4F34-A320-D8977084C9D7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8F5731C4-9C82-4026-BA96-952C2FC9BBC1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รพ.สต.โป่งน้ำร้อน</a:t>
          </a:r>
        </a:p>
      </dgm:t>
    </dgm:pt>
    <dgm:pt modelId="{FDBC1793-AC1B-471C-9617-F3C936E2E7DF}" type="parTrans" cxnId="{8120143C-9DDB-4DF9-B65E-5A2DA09BD2BE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6AC39F53-6AB6-43AC-9722-293CA9FB7C5F}" type="sibTrans" cxnId="{8120143C-9DDB-4DF9-B65E-5A2DA09BD2BE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FB066D69-AD35-42D0-BFFC-353A2FC261F5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รพ.สต.วังกระทิง</a:t>
          </a:r>
        </a:p>
      </dgm:t>
    </dgm:pt>
    <dgm:pt modelId="{4618EE50-B72C-4E98-9F27-E5329E3FE514}" type="parTrans" cxnId="{F0AFD64E-F5F9-46CA-9296-8B5B5E7BA3A7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550DB1C3-EB2D-4A0C-AD4F-6813D8DF84D7}" type="sibTrans" cxnId="{F0AFD64E-F5F9-46CA-9296-8B5B5E7BA3A7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7A8A51A3-EB9B-4F8F-8522-4238BB76C7F0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รพ.สต.คลองใหญ่</a:t>
          </a:r>
        </a:p>
      </dgm:t>
    </dgm:pt>
    <dgm:pt modelId="{5B611289-7877-43E1-9ADD-DEA5E4658367}" type="parTrans" cxnId="{F944EC14-C549-4F9C-B681-254CE12F2D65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43F9EAFB-C0BA-46D0-8BB6-9FFABB8EC03D}" type="sibTrans" cxnId="{F944EC14-C549-4F9C-B681-254CE12F2D65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9116EEEC-0A83-4ABD-BE8B-99CEFB7E42A4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รพ.สต.หนองตาคง</a:t>
          </a:r>
        </a:p>
      </dgm:t>
    </dgm:pt>
    <dgm:pt modelId="{55CFCB36-769F-410D-8E5F-2446ECE98267}" type="parTrans" cxnId="{50DD82E1-A0D9-4C5B-843E-98D8BD148A10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73A989D3-489F-4FC1-8BD5-F33D59C005A6}" type="sibTrans" cxnId="{50DD82E1-A0D9-4C5B-843E-98D8BD148A10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8B89ABCC-656F-423C-9E5A-A9E9C25C0E8F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รพ.สต.ซับตาเมา</a:t>
          </a:r>
        </a:p>
      </dgm:t>
    </dgm:pt>
    <dgm:pt modelId="{8C04DED9-C74A-4174-95E0-FA01C634B505}" type="parTrans" cxnId="{FB677B94-DA21-4D2B-A114-4570FD347C03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B706267E-A031-45F1-87B1-13575E0B5695}" type="sibTrans" cxnId="{FB677B94-DA21-4D2B-A114-4570FD347C03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73D66158-599B-4C93-A7EE-F86FE598D445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รพ.สต.บึงชนัง</a:t>
          </a:r>
        </a:p>
      </dgm:t>
    </dgm:pt>
    <dgm:pt modelId="{F60AE420-6D4D-431B-BDCF-434AA896DA2A}" type="parTrans" cxnId="{0FCC62BF-9A38-4E41-9033-EB168484E9A4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3EB55C84-E9E3-4332-ACE7-713C7E808561}" type="sibTrans" cxnId="{0FCC62BF-9A38-4E41-9033-EB168484E9A4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DEB14675-F6D3-4F73-9B56-CC7DBC83ABC1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รพ.สต.คลองบอน</a:t>
          </a:r>
        </a:p>
      </dgm:t>
    </dgm:pt>
    <dgm:pt modelId="{4552A908-0DBE-40A1-A22F-C7CD5AA937E4}" type="parTrans" cxnId="{78A608C4-445E-4D40-9DC9-19E135874E67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1204CA74-69E3-4DF2-844B-F7989EF4BAC3}" type="sibTrans" cxnId="{78A608C4-445E-4D40-9DC9-19E135874E67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77B842D5-F215-42FE-9646-FFDF26845D2C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รพ.สต.เทพนิมิต</a:t>
          </a:r>
        </a:p>
      </dgm:t>
    </dgm:pt>
    <dgm:pt modelId="{5D2B5713-4175-4B05-9BD7-2A1B6F12AD6E}" type="parTrans" cxnId="{7304105B-F1DA-4193-B5C2-F174B6173DCF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E8106DE8-B650-46F0-B3DE-F5DF28F2D741}" type="sibTrans" cxnId="{7304105B-F1DA-4193-B5C2-F174B6173DCF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CDF43E56-4868-4E70-80F0-021E55820F6A}" type="pres">
      <dgm:prSet presAssocID="{06B6FB02-3E91-48EE-8990-019F20B69106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th-TH"/>
        </a:p>
      </dgm:t>
    </dgm:pt>
    <dgm:pt modelId="{23446F6F-2EE3-419C-AD24-A08E7B476EDB}" type="pres">
      <dgm:prSet presAssocID="{06B6FB02-3E91-48EE-8990-019F20B69106}" presName="hierFlow" presStyleCnt="0"/>
      <dgm:spPr/>
    </dgm:pt>
    <dgm:pt modelId="{DB76A28A-D86C-4B84-B6F9-731B115B9E05}" type="pres">
      <dgm:prSet presAssocID="{06B6FB02-3E91-48EE-8990-019F20B69106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21A552E8-0832-4E6A-A886-0C8DFDC92802}" type="pres">
      <dgm:prSet presAssocID="{CCBFFA99-020A-413E-BED5-66D79FF4C139}" presName="Name17" presStyleCnt="0"/>
      <dgm:spPr/>
    </dgm:pt>
    <dgm:pt modelId="{71851ADB-FFF2-470F-9131-EAC88ACF04F5}" type="pres">
      <dgm:prSet presAssocID="{CCBFFA99-020A-413E-BED5-66D79FF4C139}" presName="level1Shape" presStyleLbl="node0" presStyleIdx="0" presStyleCnt="1" custScaleX="234478" custScaleY="242413">
        <dgm:presLayoutVars>
          <dgm:chPref val="3"/>
        </dgm:presLayoutVars>
      </dgm:prSet>
      <dgm:spPr/>
      <dgm:t>
        <a:bodyPr/>
        <a:lstStyle/>
        <a:p>
          <a:endParaRPr lang="th-TH"/>
        </a:p>
      </dgm:t>
    </dgm:pt>
    <dgm:pt modelId="{388D9806-E2C7-43EE-8EC8-9DA370B9815E}" type="pres">
      <dgm:prSet presAssocID="{CCBFFA99-020A-413E-BED5-66D79FF4C139}" presName="hierChild2" presStyleCnt="0"/>
      <dgm:spPr/>
    </dgm:pt>
    <dgm:pt modelId="{0F5BEB40-7CD1-4A9A-B8FC-7838E2AB0809}" type="pres">
      <dgm:prSet presAssocID="{8D8BFDBF-30CB-44C3-AD64-6F75461F6BFF}" presName="Name25" presStyleLbl="parChTrans1D2" presStyleIdx="0" presStyleCnt="3"/>
      <dgm:spPr/>
      <dgm:t>
        <a:bodyPr/>
        <a:lstStyle/>
        <a:p>
          <a:endParaRPr lang="th-TH"/>
        </a:p>
      </dgm:t>
    </dgm:pt>
    <dgm:pt modelId="{52A3426F-B9A9-4296-B153-0D3DEF3B1E6C}" type="pres">
      <dgm:prSet presAssocID="{8D8BFDBF-30CB-44C3-AD64-6F75461F6BFF}" presName="connTx" presStyleLbl="parChTrans1D2" presStyleIdx="0" presStyleCnt="3"/>
      <dgm:spPr/>
      <dgm:t>
        <a:bodyPr/>
        <a:lstStyle/>
        <a:p>
          <a:endParaRPr lang="th-TH"/>
        </a:p>
      </dgm:t>
    </dgm:pt>
    <dgm:pt modelId="{D3AB3F22-B21B-4894-BEE7-D0F3FCF073BE}" type="pres">
      <dgm:prSet presAssocID="{FB60B6DB-CD7A-4272-BE48-E3DBBFF1F310}" presName="Name30" presStyleCnt="0"/>
      <dgm:spPr/>
    </dgm:pt>
    <dgm:pt modelId="{86D11788-62DD-4B51-9F81-C3E54F452DB1}" type="pres">
      <dgm:prSet presAssocID="{FB60B6DB-CD7A-4272-BE48-E3DBBFF1F310}" presName="level2Shape" presStyleLbl="node2" presStyleIdx="0" presStyleCnt="3" custScaleX="220124" custScaleY="239218"/>
      <dgm:spPr/>
      <dgm:t>
        <a:bodyPr/>
        <a:lstStyle/>
        <a:p>
          <a:endParaRPr lang="th-TH"/>
        </a:p>
      </dgm:t>
    </dgm:pt>
    <dgm:pt modelId="{17D0F78F-8441-471C-B121-D2F590D80798}" type="pres">
      <dgm:prSet presAssocID="{FB60B6DB-CD7A-4272-BE48-E3DBBFF1F310}" presName="hierChild3" presStyleCnt="0"/>
      <dgm:spPr/>
    </dgm:pt>
    <dgm:pt modelId="{690DF183-3DE6-47B2-AF28-B02F6FEBC9B7}" type="pres">
      <dgm:prSet presAssocID="{02A9E116-BFEF-4B28-AFED-5F682E2D2F24}" presName="Name25" presStyleLbl="parChTrans1D3" presStyleIdx="0" presStyleCnt="9"/>
      <dgm:spPr/>
      <dgm:t>
        <a:bodyPr/>
        <a:lstStyle/>
        <a:p>
          <a:endParaRPr lang="th-TH"/>
        </a:p>
      </dgm:t>
    </dgm:pt>
    <dgm:pt modelId="{4B39B375-5AE4-4591-83E0-9392E4E68D6A}" type="pres">
      <dgm:prSet presAssocID="{02A9E116-BFEF-4B28-AFED-5F682E2D2F24}" presName="connTx" presStyleLbl="parChTrans1D3" presStyleIdx="0" presStyleCnt="9"/>
      <dgm:spPr/>
      <dgm:t>
        <a:bodyPr/>
        <a:lstStyle/>
        <a:p>
          <a:endParaRPr lang="th-TH"/>
        </a:p>
      </dgm:t>
    </dgm:pt>
    <dgm:pt modelId="{619E030B-12D3-429F-B902-34939E1A15D9}" type="pres">
      <dgm:prSet presAssocID="{3C278C3C-D1CD-45B6-B7CE-32CEB069D202}" presName="Name30" presStyleCnt="0"/>
      <dgm:spPr/>
    </dgm:pt>
    <dgm:pt modelId="{ED0E7340-DA74-4E62-BFDC-AAF81EE5F385}" type="pres">
      <dgm:prSet presAssocID="{3C278C3C-D1CD-45B6-B7CE-32CEB069D202}" presName="level2Shape" presStyleLbl="node3" presStyleIdx="0" presStyleCnt="9" custScaleX="181557" custLinFactNeighborX="1259"/>
      <dgm:spPr/>
      <dgm:t>
        <a:bodyPr/>
        <a:lstStyle/>
        <a:p>
          <a:endParaRPr lang="th-TH"/>
        </a:p>
      </dgm:t>
    </dgm:pt>
    <dgm:pt modelId="{5A1B7EDC-3E4F-460F-87EE-23602398C951}" type="pres">
      <dgm:prSet presAssocID="{3C278C3C-D1CD-45B6-B7CE-32CEB069D202}" presName="hierChild3" presStyleCnt="0"/>
      <dgm:spPr/>
    </dgm:pt>
    <dgm:pt modelId="{AFA352F1-0555-4593-B937-88B58AC4A263}" type="pres">
      <dgm:prSet presAssocID="{D907DF23-AE47-4958-B852-0BD7ECC065C8}" presName="Name25" presStyleLbl="parChTrans1D2" presStyleIdx="1" presStyleCnt="3"/>
      <dgm:spPr/>
      <dgm:t>
        <a:bodyPr/>
        <a:lstStyle/>
        <a:p>
          <a:endParaRPr lang="th-TH"/>
        </a:p>
      </dgm:t>
    </dgm:pt>
    <dgm:pt modelId="{7E010CF4-7590-4CE2-A70D-710821EF1FAA}" type="pres">
      <dgm:prSet presAssocID="{D907DF23-AE47-4958-B852-0BD7ECC065C8}" presName="connTx" presStyleLbl="parChTrans1D2" presStyleIdx="1" presStyleCnt="3"/>
      <dgm:spPr/>
      <dgm:t>
        <a:bodyPr/>
        <a:lstStyle/>
        <a:p>
          <a:endParaRPr lang="th-TH"/>
        </a:p>
      </dgm:t>
    </dgm:pt>
    <dgm:pt modelId="{6A0494CA-CB84-424D-9318-27385EB9AFED}" type="pres">
      <dgm:prSet presAssocID="{9D0A3BEE-3B76-4D6E-9BEC-E72BDF8EE318}" presName="Name30" presStyleCnt="0"/>
      <dgm:spPr/>
    </dgm:pt>
    <dgm:pt modelId="{D3A4C9FE-C9EE-4E85-87B4-61D8DC5EF716}" type="pres">
      <dgm:prSet presAssocID="{9D0A3BEE-3B76-4D6E-9BEC-E72BDF8EE318}" presName="level2Shape" presStyleLbl="node2" presStyleIdx="1" presStyleCnt="3" custScaleX="220124" custScaleY="245719"/>
      <dgm:spPr/>
      <dgm:t>
        <a:bodyPr/>
        <a:lstStyle/>
        <a:p>
          <a:endParaRPr lang="th-TH"/>
        </a:p>
      </dgm:t>
    </dgm:pt>
    <dgm:pt modelId="{B525297C-6596-4142-8408-AD30D6306137}" type="pres">
      <dgm:prSet presAssocID="{9D0A3BEE-3B76-4D6E-9BEC-E72BDF8EE318}" presName="hierChild3" presStyleCnt="0"/>
      <dgm:spPr/>
    </dgm:pt>
    <dgm:pt modelId="{77D03AEF-10BF-48AC-9A44-AC674EB11BAA}" type="pres">
      <dgm:prSet presAssocID="{FDBC1793-AC1B-471C-9617-F3C936E2E7DF}" presName="Name25" presStyleLbl="parChTrans1D3" presStyleIdx="1" presStyleCnt="9"/>
      <dgm:spPr/>
      <dgm:t>
        <a:bodyPr/>
        <a:lstStyle/>
        <a:p>
          <a:endParaRPr lang="th-TH"/>
        </a:p>
      </dgm:t>
    </dgm:pt>
    <dgm:pt modelId="{E66360C3-CF93-4F0C-9C11-28D3812D52FC}" type="pres">
      <dgm:prSet presAssocID="{FDBC1793-AC1B-471C-9617-F3C936E2E7DF}" presName="connTx" presStyleLbl="parChTrans1D3" presStyleIdx="1" presStyleCnt="9"/>
      <dgm:spPr/>
      <dgm:t>
        <a:bodyPr/>
        <a:lstStyle/>
        <a:p>
          <a:endParaRPr lang="th-TH"/>
        </a:p>
      </dgm:t>
    </dgm:pt>
    <dgm:pt modelId="{DA5FA17D-3976-4EAD-B3DA-1D92C4B6F223}" type="pres">
      <dgm:prSet presAssocID="{8F5731C4-9C82-4026-BA96-952C2FC9BBC1}" presName="Name30" presStyleCnt="0"/>
      <dgm:spPr/>
    </dgm:pt>
    <dgm:pt modelId="{45F4C311-055C-48D0-9DE1-C18663E22BF0}" type="pres">
      <dgm:prSet presAssocID="{8F5731C4-9C82-4026-BA96-952C2FC9BBC1}" presName="level2Shape" presStyleLbl="node3" presStyleIdx="1" presStyleCnt="9" custScaleX="181557"/>
      <dgm:spPr/>
      <dgm:t>
        <a:bodyPr/>
        <a:lstStyle/>
        <a:p>
          <a:endParaRPr lang="th-TH"/>
        </a:p>
      </dgm:t>
    </dgm:pt>
    <dgm:pt modelId="{0157E477-E52D-4FB7-B550-B88187C6A2DA}" type="pres">
      <dgm:prSet presAssocID="{8F5731C4-9C82-4026-BA96-952C2FC9BBC1}" presName="hierChild3" presStyleCnt="0"/>
      <dgm:spPr/>
    </dgm:pt>
    <dgm:pt modelId="{F02E5738-363E-4C78-9EDA-DB9703ED96DB}" type="pres">
      <dgm:prSet presAssocID="{4618EE50-B72C-4E98-9F27-E5329E3FE514}" presName="Name25" presStyleLbl="parChTrans1D3" presStyleIdx="2" presStyleCnt="9"/>
      <dgm:spPr/>
      <dgm:t>
        <a:bodyPr/>
        <a:lstStyle/>
        <a:p>
          <a:endParaRPr lang="th-TH"/>
        </a:p>
      </dgm:t>
    </dgm:pt>
    <dgm:pt modelId="{FE0814B0-1DEC-4559-B479-D08E79E6EC40}" type="pres">
      <dgm:prSet presAssocID="{4618EE50-B72C-4E98-9F27-E5329E3FE514}" presName="connTx" presStyleLbl="parChTrans1D3" presStyleIdx="2" presStyleCnt="9"/>
      <dgm:spPr/>
      <dgm:t>
        <a:bodyPr/>
        <a:lstStyle/>
        <a:p>
          <a:endParaRPr lang="th-TH"/>
        </a:p>
      </dgm:t>
    </dgm:pt>
    <dgm:pt modelId="{7727A3A7-16E0-4CD5-B741-840FCA98BFA9}" type="pres">
      <dgm:prSet presAssocID="{FB066D69-AD35-42D0-BFFC-353A2FC261F5}" presName="Name30" presStyleCnt="0"/>
      <dgm:spPr/>
    </dgm:pt>
    <dgm:pt modelId="{F5BFDDBE-D02A-4635-8B46-8E20B47AFC1E}" type="pres">
      <dgm:prSet presAssocID="{FB066D69-AD35-42D0-BFFC-353A2FC261F5}" presName="level2Shape" presStyleLbl="node3" presStyleIdx="2" presStyleCnt="9" custScaleX="181557"/>
      <dgm:spPr/>
      <dgm:t>
        <a:bodyPr/>
        <a:lstStyle/>
        <a:p>
          <a:endParaRPr lang="th-TH"/>
        </a:p>
      </dgm:t>
    </dgm:pt>
    <dgm:pt modelId="{240CD403-C7E4-4121-8006-50A50D5E08C1}" type="pres">
      <dgm:prSet presAssocID="{FB066D69-AD35-42D0-BFFC-353A2FC261F5}" presName="hierChild3" presStyleCnt="0"/>
      <dgm:spPr/>
    </dgm:pt>
    <dgm:pt modelId="{70A06BF1-DA73-46CB-88D3-3EEC20D4BF07}" type="pres">
      <dgm:prSet presAssocID="{5B611289-7877-43E1-9ADD-DEA5E4658367}" presName="Name25" presStyleLbl="parChTrans1D3" presStyleIdx="3" presStyleCnt="9"/>
      <dgm:spPr/>
      <dgm:t>
        <a:bodyPr/>
        <a:lstStyle/>
        <a:p>
          <a:endParaRPr lang="th-TH"/>
        </a:p>
      </dgm:t>
    </dgm:pt>
    <dgm:pt modelId="{714EAD15-62EF-4C0F-9198-2327E05E5F35}" type="pres">
      <dgm:prSet presAssocID="{5B611289-7877-43E1-9ADD-DEA5E4658367}" presName="connTx" presStyleLbl="parChTrans1D3" presStyleIdx="3" presStyleCnt="9"/>
      <dgm:spPr/>
      <dgm:t>
        <a:bodyPr/>
        <a:lstStyle/>
        <a:p>
          <a:endParaRPr lang="th-TH"/>
        </a:p>
      </dgm:t>
    </dgm:pt>
    <dgm:pt modelId="{3443FF1A-8AB9-4404-9549-B9EF4087B76C}" type="pres">
      <dgm:prSet presAssocID="{7A8A51A3-EB9B-4F8F-8522-4238BB76C7F0}" presName="Name30" presStyleCnt="0"/>
      <dgm:spPr/>
    </dgm:pt>
    <dgm:pt modelId="{E13F2D64-287F-4D31-81B1-679239D74608}" type="pres">
      <dgm:prSet presAssocID="{7A8A51A3-EB9B-4F8F-8522-4238BB76C7F0}" presName="level2Shape" presStyleLbl="node3" presStyleIdx="3" presStyleCnt="9" custScaleX="181557"/>
      <dgm:spPr/>
      <dgm:t>
        <a:bodyPr/>
        <a:lstStyle/>
        <a:p>
          <a:endParaRPr lang="th-TH"/>
        </a:p>
      </dgm:t>
    </dgm:pt>
    <dgm:pt modelId="{EFE39C9C-F769-49BB-8CC1-E2F54207986A}" type="pres">
      <dgm:prSet presAssocID="{7A8A51A3-EB9B-4F8F-8522-4238BB76C7F0}" presName="hierChild3" presStyleCnt="0"/>
      <dgm:spPr/>
    </dgm:pt>
    <dgm:pt modelId="{F7852951-1B69-4CAC-A49D-322D01E4F74F}" type="pres">
      <dgm:prSet presAssocID="{5D2B5713-4175-4B05-9BD7-2A1B6F12AD6E}" presName="Name25" presStyleLbl="parChTrans1D3" presStyleIdx="4" presStyleCnt="9"/>
      <dgm:spPr/>
      <dgm:t>
        <a:bodyPr/>
        <a:lstStyle/>
        <a:p>
          <a:endParaRPr lang="th-TH"/>
        </a:p>
      </dgm:t>
    </dgm:pt>
    <dgm:pt modelId="{5BB6723B-7EE0-4A5E-91FC-B79D0081F4F2}" type="pres">
      <dgm:prSet presAssocID="{5D2B5713-4175-4B05-9BD7-2A1B6F12AD6E}" presName="connTx" presStyleLbl="parChTrans1D3" presStyleIdx="4" presStyleCnt="9"/>
      <dgm:spPr/>
      <dgm:t>
        <a:bodyPr/>
        <a:lstStyle/>
        <a:p>
          <a:endParaRPr lang="th-TH"/>
        </a:p>
      </dgm:t>
    </dgm:pt>
    <dgm:pt modelId="{D6D19406-E0AA-4322-8FF5-D5A68F107CF3}" type="pres">
      <dgm:prSet presAssocID="{77B842D5-F215-42FE-9646-FFDF26845D2C}" presName="Name30" presStyleCnt="0"/>
      <dgm:spPr/>
    </dgm:pt>
    <dgm:pt modelId="{05893CFD-85F4-4F63-A698-61C2AAEFE3C3}" type="pres">
      <dgm:prSet presAssocID="{77B842D5-F215-42FE-9646-FFDF26845D2C}" presName="level2Shape" presStyleLbl="node3" presStyleIdx="4" presStyleCnt="9" custScaleX="181557"/>
      <dgm:spPr/>
      <dgm:t>
        <a:bodyPr/>
        <a:lstStyle/>
        <a:p>
          <a:endParaRPr lang="th-TH"/>
        </a:p>
      </dgm:t>
    </dgm:pt>
    <dgm:pt modelId="{556E4276-7528-4223-9A70-7E6DC1D9C44E}" type="pres">
      <dgm:prSet presAssocID="{77B842D5-F215-42FE-9646-FFDF26845D2C}" presName="hierChild3" presStyleCnt="0"/>
      <dgm:spPr/>
    </dgm:pt>
    <dgm:pt modelId="{65CABDC5-FD4F-43FF-A750-4143B84DD360}" type="pres">
      <dgm:prSet presAssocID="{5E97CA0F-6494-40EB-9672-DA96C263C9C5}" presName="Name25" presStyleLbl="parChTrans1D2" presStyleIdx="2" presStyleCnt="3"/>
      <dgm:spPr/>
      <dgm:t>
        <a:bodyPr/>
        <a:lstStyle/>
        <a:p>
          <a:endParaRPr lang="th-TH"/>
        </a:p>
      </dgm:t>
    </dgm:pt>
    <dgm:pt modelId="{8DED2EE3-75B2-42DB-9CDF-1D4550450240}" type="pres">
      <dgm:prSet presAssocID="{5E97CA0F-6494-40EB-9672-DA96C263C9C5}" presName="connTx" presStyleLbl="parChTrans1D2" presStyleIdx="2" presStyleCnt="3"/>
      <dgm:spPr/>
      <dgm:t>
        <a:bodyPr/>
        <a:lstStyle/>
        <a:p>
          <a:endParaRPr lang="th-TH"/>
        </a:p>
      </dgm:t>
    </dgm:pt>
    <dgm:pt modelId="{43317C61-FBE2-4742-92DC-F38D9CAF933B}" type="pres">
      <dgm:prSet presAssocID="{FB734EA0-C6FF-4F87-AB12-3C35C93F5A6D}" presName="Name30" presStyleCnt="0"/>
      <dgm:spPr/>
    </dgm:pt>
    <dgm:pt modelId="{B08E3D13-B250-4322-976E-B6F6B1759F4B}" type="pres">
      <dgm:prSet presAssocID="{FB734EA0-C6FF-4F87-AB12-3C35C93F5A6D}" presName="level2Shape" presStyleLbl="node2" presStyleIdx="2" presStyleCnt="3" custScaleX="220124" custScaleY="238227"/>
      <dgm:spPr/>
      <dgm:t>
        <a:bodyPr/>
        <a:lstStyle/>
        <a:p>
          <a:endParaRPr lang="th-TH"/>
        </a:p>
      </dgm:t>
    </dgm:pt>
    <dgm:pt modelId="{4A529509-618F-40AA-801A-6AD13F0EFF9E}" type="pres">
      <dgm:prSet presAssocID="{FB734EA0-C6FF-4F87-AB12-3C35C93F5A6D}" presName="hierChild3" presStyleCnt="0"/>
      <dgm:spPr/>
    </dgm:pt>
    <dgm:pt modelId="{9CA69FFD-3FE4-4722-9403-E4385E8152F9}" type="pres">
      <dgm:prSet presAssocID="{55CFCB36-769F-410D-8E5F-2446ECE98267}" presName="Name25" presStyleLbl="parChTrans1D3" presStyleIdx="5" presStyleCnt="9"/>
      <dgm:spPr/>
      <dgm:t>
        <a:bodyPr/>
        <a:lstStyle/>
        <a:p>
          <a:endParaRPr lang="th-TH"/>
        </a:p>
      </dgm:t>
    </dgm:pt>
    <dgm:pt modelId="{616144DB-5C47-422C-BFF6-4E394650E1DD}" type="pres">
      <dgm:prSet presAssocID="{55CFCB36-769F-410D-8E5F-2446ECE98267}" presName="connTx" presStyleLbl="parChTrans1D3" presStyleIdx="5" presStyleCnt="9"/>
      <dgm:spPr/>
      <dgm:t>
        <a:bodyPr/>
        <a:lstStyle/>
        <a:p>
          <a:endParaRPr lang="th-TH"/>
        </a:p>
      </dgm:t>
    </dgm:pt>
    <dgm:pt modelId="{17C7EF53-D4E4-4024-BD28-E1DF8D7CF547}" type="pres">
      <dgm:prSet presAssocID="{9116EEEC-0A83-4ABD-BE8B-99CEFB7E42A4}" presName="Name30" presStyleCnt="0"/>
      <dgm:spPr/>
    </dgm:pt>
    <dgm:pt modelId="{32ECDFF2-F837-4654-84C5-1A59AD8AB6CC}" type="pres">
      <dgm:prSet presAssocID="{9116EEEC-0A83-4ABD-BE8B-99CEFB7E42A4}" presName="level2Shape" presStyleLbl="node3" presStyleIdx="5" presStyleCnt="9" custScaleX="181557"/>
      <dgm:spPr/>
      <dgm:t>
        <a:bodyPr/>
        <a:lstStyle/>
        <a:p>
          <a:endParaRPr lang="th-TH"/>
        </a:p>
      </dgm:t>
    </dgm:pt>
    <dgm:pt modelId="{B1029305-C1EE-49E4-BB89-41098530A50B}" type="pres">
      <dgm:prSet presAssocID="{9116EEEC-0A83-4ABD-BE8B-99CEFB7E42A4}" presName="hierChild3" presStyleCnt="0"/>
      <dgm:spPr/>
    </dgm:pt>
    <dgm:pt modelId="{D7C3E2D2-03C4-4964-8031-BFD55B5B49AD}" type="pres">
      <dgm:prSet presAssocID="{4552A908-0DBE-40A1-A22F-C7CD5AA937E4}" presName="Name25" presStyleLbl="parChTrans1D3" presStyleIdx="6" presStyleCnt="9"/>
      <dgm:spPr/>
      <dgm:t>
        <a:bodyPr/>
        <a:lstStyle/>
        <a:p>
          <a:endParaRPr lang="th-TH"/>
        </a:p>
      </dgm:t>
    </dgm:pt>
    <dgm:pt modelId="{7F52E257-D46A-4EE8-8091-76EF1DA8C859}" type="pres">
      <dgm:prSet presAssocID="{4552A908-0DBE-40A1-A22F-C7CD5AA937E4}" presName="connTx" presStyleLbl="parChTrans1D3" presStyleIdx="6" presStyleCnt="9"/>
      <dgm:spPr/>
      <dgm:t>
        <a:bodyPr/>
        <a:lstStyle/>
        <a:p>
          <a:endParaRPr lang="th-TH"/>
        </a:p>
      </dgm:t>
    </dgm:pt>
    <dgm:pt modelId="{7E0DE7D8-86B2-45F7-BEB0-345731F646C4}" type="pres">
      <dgm:prSet presAssocID="{DEB14675-F6D3-4F73-9B56-CC7DBC83ABC1}" presName="Name30" presStyleCnt="0"/>
      <dgm:spPr/>
    </dgm:pt>
    <dgm:pt modelId="{489E32A0-800A-46ED-8BA9-CB830F11DFF8}" type="pres">
      <dgm:prSet presAssocID="{DEB14675-F6D3-4F73-9B56-CC7DBC83ABC1}" presName="level2Shape" presStyleLbl="node3" presStyleIdx="6" presStyleCnt="9" custScaleX="181557"/>
      <dgm:spPr/>
      <dgm:t>
        <a:bodyPr/>
        <a:lstStyle/>
        <a:p>
          <a:endParaRPr lang="th-TH"/>
        </a:p>
      </dgm:t>
    </dgm:pt>
    <dgm:pt modelId="{5445DF8D-24E5-47AE-BF1C-BA55EA24E594}" type="pres">
      <dgm:prSet presAssocID="{DEB14675-F6D3-4F73-9B56-CC7DBC83ABC1}" presName="hierChild3" presStyleCnt="0"/>
      <dgm:spPr/>
    </dgm:pt>
    <dgm:pt modelId="{9FA58DDF-AC5C-4FAB-B0E2-9FD7EBFD505A}" type="pres">
      <dgm:prSet presAssocID="{8C04DED9-C74A-4174-95E0-FA01C634B505}" presName="Name25" presStyleLbl="parChTrans1D3" presStyleIdx="7" presStyleCnt="9"/>
      <dgm:spPr/>
      <dgm:t>
        <a:bodyPr/>
        <a:lstStyle/>
        <a:p>
          <a:endParaRPr lang="th-TH"/>
        </a:p>
      </dgm:t>
    </dgm:pt>
    <dgm:pt modelId="{7DFF0D03-EC11-4D62-9AC9-85EFF367B3DE}" type="pres">
      <dgm:prSet presAssocID="{8C04DED9-C74A-4174-95E0-FA01C634B505}" presName="connTx" presStyleLbl="parChTrans1D3" presStyleIdx="7" presStyleCnt="9"/>
      <dgm:spPr/>
      <dgm:t>
        <a:bodyPr/>
        <a:lstStyle/>
        <a:p>
          <a:endParaRPr lang="th-TH"/>
        </a:p>
      </dgm:t>
    </dgm:pt>
    <dgm:pt modelId="{8A449794-2346-4B9B-9761-C66393CED566}" type="pres">
      <dgm:prSet presAssocID="{8B89ABCC-656F-423C-9E5A-A9E9C25C0E8F}" presName="Name30" presStyleCnt="0"/>
      <dgm:spPr/>
    </dgm:pt>
    <dgm:pt modelId="{972FE0A9-18AE-42A9-B53C-7ABCE1F5C905}" type="pres">
      <dgm:prSet presAssocID="{8B89ABCC-656F-423C-9E5A-A9E9C25C0E8F}" presName="level2Shape" presStyleLbl="node3" presStyleIdx="7" presStyleCnt="9" custScaleX="181557"/>
      <dgm:spPr/>
      <dgm:t>
        <a:bodyPr/>
        <a:lstStyle/>
        <a:p>
          <a:endParaRPr lang="th-TH"/>
        </a:p>
      </dgm:t>
    </dgm:pt>
    <dgm:pt modelId="{8E435063-9683-4BF1-9F94-2E0A1BF8CB06}" type="pres">
      <dgm:prSet presAssocID="{8B89ABCC-656F-423C-9E5A-A9E9C25C0E8F}" presName="hierChild3" presStyleCnt="0"/>
      <dgm:spPr/>
    </dgm:pt>
    <dgm:pt modelId="{FAE67F3C-697B-4992-9168-9942B8BB4CC1}" type="pres">
      <dgm:prSet presAssocID="{F60AE420-6D4D-431B-BDCF-434AA896DA2A}" presName="Name25" presStyleLbl="parChTrans1D3" presStyleIdx="8" presStyleCnt="9"/>
      <dgm:spPr/>
      <dgm:t>
        <a:bodyPr/>
        <a:lstStyle/>
        <a:p>
          <a:endParaRPr lang="th-TH"/>
        </a:p>
      </dgm:t>
    </dgm:pt>
    <dgm:pt modelId="{3A1D2C9A-AA6B-40D6-942D-45C7491AEA2E}" type="pres">
      <dgm:prSet presAssocID="{F60AE420-6D4D-431B-BDCF-434AA896DA2A}" presName="connTx" presStyleLbl="parChTrans1D3" presStyleIdx="8" presStyleCnt="9"/>
      <dgm:spPr/>
      <dgm:t>
        <a:bodyPr/>
        <a:lstStyle/>
        <a:p>
          <a:endParaRPr lang="th-TH"/>
        </a:p>
      </dgm:t>
    </dgm:pt>
    <dgm:pt modelId="{73D10C69-58C8-4B32-88FB-811504EF08B2}" type="pres">
      <dgm:prSet presAssocID="{73D66158-599B-4C93-A7EE-F86FE598D445}" presName="Name30" presStyleCnt="0"/>
      <dgm:spPr/>
    </dgm:pt>
    <dgm:pt modelId="{9C3B5A61-0C2E-47D1-91DC-0FFAF800A3F6}" type="pres">
      <dgm:prSet presAssocID="{73D66158-599B-4C93-A7EE-F86FE598D445}" presName="level2Shape" presStyleLbl="node3" presStyleIdx="8" presStyleCnt="9" custScaleX="181557"/>
      <dgm:spPr/>
      <dgm:t>
        <a:bodyPr/>
        <a:lstStyle/>
        <a:p>
          <a:endParaRPr lang="th-TH"/>
        </a:p>
      </dgm:t>
    </dgm:pt>
    <dgm:pt modelId="{6BC272F0-E511-4667-B7FA-0A60C34FB791}" type="pres">
      <dgm:prSet presAssocID="{73D66158-599B-4C93-A7EE-F86FE598D445}" presName="hierChild3" presStyleCnt="0"/>
      <dgm:spPr/>
    </dgm:pt>
    <dgm:pt modelId="{F113C2AD-09B5-4DA6-9264-406A22BFE302}" type="pres">
      <dgm:prSet presAssocID="{06B6FB02-3E91-48EE-8990-019F20B69106}" presName="bgShapesFlow" presStyleCnt="0"/>
      <dgm:spPr/>
    </dgm:pt>
  </dgm:ptLst>
  <dgm:cxnLst>
    <dgm:cxn modelId="{D8D89645-C908-4706-820B-77D517BC3F86}" type="presOf" srcId="{8C04DED9-C74A-4174-95E0-FA01C634B505}" destId="{9FA58DDF-AC5C-4FAB-B0E2-9FD7EBFD505A}" srcOrd="0" destOrd="0" presId="urn:microsoft.com/office/officeart/2005/8/layout/hierarchy5"/>
    <dgm:cxn modelId="{A3BDB172-5416-4239-9335-A9C3072562EF}" type="presOf" srcId="{FB066D69-AD35-42D0-BFFC-353A2FC261F5}" destId="{F5BFDDBE-D02A-4635-8B46-8E20B47AFC1E}" srcOrd="0" destOrd="0" presId="urn:microsoft.com/office/officeart/2005/8/layout/hierarchy5"/>
    <dgm:cxn modelId="{50DD82E1-A0D9-4C5B-843E-98D8BD148A10}" srcId="{FB734EA0-C6FF-4F87-AB12-3C35C93F5A6D}" destId="{9116EEEC-0A83-4ABD-BE8B-99CEFB7E42A4}" srcOrd="0" destOrd="0" parTransId="{55CFCB36-769F-410D-8E5F-2446ECE98267}" sibTransId="{73A989D3-489F-4FC1-8BD5-F33D59C005A6}"/>
    <dgm:cxn modelId="{E1CE10C5-6B62-45AD-88D6-EC2775F12566}" type="presOf" srcId="{55CFCB36-769F-410D-8E5F-2446ECE98267}" destId="{9CA69FFD-3FE4-4722-9403-E4385E8152F9}" srcOrd="0" destOrd="0" presId="urn:microsoft.com/office/officeart/2005/8/layout/hierarchy5"/>
    <dgm:cxn modelId="{55CDA24F-3F34-48F1-ACC6-FC41AACC376D}" type="presOf" srcId="{5E97CA0F-6494-40EB-9672-DA96C263C9C5}" destId="{65CABDC5-FD4F-43FF-A750-4143B84DD360}" srcOrd="0" destOrd="0" presId="urn:microsoft.com/office/officeart/2005/8/layout/hierarchy5"/>
    <dgm:cxn modelId="{B5C2FB2A-1769-45FA-923D-D9EED89D6883}" srcId="{CCBFFA99-020A-413E-BED5-66D79FF4C139}" destId="{FB60B6DB-CD7A-4272-BE48-E3DBBFF1F310}" srcOrd="0" destOrd="0" parTransId="{8D8BFDBF-30CB-44C3-AD64-6F75461F6BFF}" sibTransId="{258974D0-F0CE-45A1-BFC7-6AA9CE10BA00}"/>
    <dgm:cxn modelId="{8120143C-9DDB-4DF9-B65E-5A2DA09BD2BE}" srcId="{9D0A3BEE-3B76-4D6E-9BEC-E72BDF8EE318}" destId="{8F5731C4-9C82-4026-BA96-952C2FC9BBC1}" srcOrd="0" destOrd="0" parTransId="{FDBC1793-AC1B-471C-9617-F3C936E2E7DF}" sibTransId="{6AC39F53-6AB6-43AC-9722-293CA9FB7C5F}"/>
    <dgm:cxn modelId="{DB075549-0CEA-4B79-96B3-5556082440A3}" type="presOf" srcId="{FDBC1793-AC1B-471C-9617-F3C936E2E7DF}" destId="{E66360C3-CF93-4F0C-9C11-28D3812D52FC}" srcOrd="1" destOrd="0" presId="urn:microsoft.com/office/officeart/2005/8/layout/hierarchy5"/>
    <dgm:cxn modelId="{4EA39A50-DCC5-4D72-A4A7-D4D2AD64FDB2}" type="presOf" srcId="{5B611289-7877-43E1-9ADD-DEA5E4658367}" destId="{70A06BF1-DA73-46CB-88D3-3EEC20D4BF07}" srcOrd="0" destOrd="0" presId="urn:microsoft.com/office/officeart/2005/8/layout/hierarchy5"/>
    <dgm:cxn modelId="{5C678CF1-FBEF-4E3D-8D22-20E861D070C1}" type="presOf" srcId="{4618EE50-B72C-4E98-9F27-E5329E3FE514}" destId="{F02E5738-363E-4C78-9EDA-DB9703ED96DB}" srcOrd="0" destOrd="0" presId="urn:microsoft.com/office/officeart/2005/8/layout/hierarchy5"/>
    <dgm:cxn modelId="{1C417FAE-1EF8-411D-913C-67B437932972}" type="presOf" srcId="{9116EEEC-0A83-4ABD-BE8B-99CEFB7E42A4}" destId="{32ECDFF2-F837-4654-84C5-1A59AD8AB6CC}" srcOrd="0" destOrd="0" presId="urn:microsoft.com/office/officeart/2005/8/layout/hierarchy5"/>
    <dgm:cxn modelId="{77C5A835-1741-4C5D-A72C-B113C3823E48}" type="presOf" srcId="{8C04DED9-C74A-4174-95E0-FA01C634B505}" destId="{7DFF0D03-EC11-4D62-9AC9-85EFF367B3DE}" srcOrd="1" destOrd="0" presId="urn:microsoft.com/office/officeart/2005/8/layout/hierarchy5"/>
    <dgm:cxn modelId="{1F7BAD2B-30FF-4E6E-AB45-298653A50A12}" type="presOf" srcId="{55CFCB36-769F-410D-8E5F-2446ECE98267}" destId="{616144DB-5C47-422C-BFF6-4E394650E1DD}" srcOrd="1" destOrd="0" presId="urn:microsoft.com/office/officeart/2005/8/layout/hierarchy5"/>
    <dgm:cxn modelId="{770D6CEC-F979-41CB-89E4-B1A244C30F49}" type="presOf" srcId="{D907DF23-AE47-4958-B852-0BD7ECC065C8}" destId="{AFA352F1-0555-4593-B937-88B58AC4A263}" srcOrd="0" destOrd="0" presId="urn:microsoft.com/office/officeart/2005/8/layout/hierarchy5"/>
    <dgm:cxn modelId="{E8AAD07A-A77C-48B3-8F07-AEB49986F212}" type="presOf" srcId="{FB734EA0-C6FF-4F87-AB12-3C35C93F5A6D}" destId="{B08E3D13-B250-4322-976E-B6F6B1759F4B}" srcOrd="0" destOrd="0" presId="urn:microsoft.com/office/officeart/2005/8/layout/hierarchy5"/>
    <dgm:cxn modelId="{2EEE1D9F-7C8A-4FAF-9197-4FCF47E64D60}" type="presOf" srcId="{06B6FB02-3E91-48EE-8990-019F20B69106}" destId="{CDF43E56-4868-4E70-80F0-021E55820F6A}" srcOrd="0" destOrd="0" presId="urn:microsoft.com/office/officeart/2005/8/layout/hierarchy5"/>
    <dgm:cxn modelId="{0E06AD4B-E2CA-4E09-AD97-C436A6AA34FF}" type="presOf" srcId="{9D0A3BEE-3B76-4D6E-9BEC-E72BDF8EE318}" destId="{D3A4C9FE-C9EE-4E85-87B4-61D8DC5EF716}" srcOrd="0" destOrd="0" presId="urn:microsoft.com/office/officeart/2005/8/layout/hierarchy5"/>
    <dgm:cxn modelId="{39A498B8-D494-4180-8738-EF23D89FEC90}" type="presOf" srcId="{CCBFFA99-020A-413E-BED5-66D79FF4C139}" destId="{71851ADB-FFF2-470F-9131-EAC88ACF04F5}" srcOrd="0" destOrd="0" presId="urn:microsoft.com/office/officeart/2005/8/layout/hierarchy5"/>
    <dgm:cxn modelId="{E1FDA4A4-277A-4847-8022-1FDE69E9030F}" type="presOf" srcId="{77B842D5-F215-42FE-9646-FFDF26845D2C}" destId="{05893CFD-85F4-4F63-A698-61C2AAEFE3C3}" srcOrd="0" destOrd="0" presId="urn:microsoft.com/office/officeart/2005/8/layout/hierarchy5"/>
    <dgm:cxn modelId="{AAD51EC3-F835-41D6-B4D8-0C0763614829}" type="presOf" srcId="{FDBC1793-AC1B-471C-9617-F3C936E2E7DF}" destId="{77D03AEF-10BF-48AC-9A44-AC674EB11BAA}" srcOrd="0" destOrd="0" presId="urn:microsoft.com/office/officeart/2005/8/layout/hierarchy5"/>
    <dgm:cxn modelId="{1F7D5FF0-CE71-49C4-BEC3-4661A769CA99}" type="presOf" srcId="{8F5731C4-9C82-4026-BA96-952C2FC9BBC1}" destId="{45F4C311-055C-48D0-9DE1-C18663E22BF0}" srcOrd="0" destOrd="0" presId="urn:microsoft.com/office/officeart/2005/8/layout/hierarchy5"/>
    <dgm:cxn modelId="{F0AFD64E-F5F9-46CA-9296-8B5B5E7BA3A7}" srcId="{9D0A3BEE-3B76-4D6E-9BEC-E72BDF8EE318}" destId="{FB066D69-AD35-42D0-BFFC-353A2FC261F5}" srcOrd="1" destOrd="0" parTransId="{4618EE50-B72C-4E98-9F27-E5329E3FE514}" sibTransId="{550DB1C3-EB2D-4A0C-AD4F-6813D8DF84D7}"/>
    <dgm:cxn modelId="{F944EC14-C549-4F9C-B681-254CE12F2D65}" srcId="{9D0A3BEE-3B76-4D6E-9BEC-E72BDF8EE318}" destId="{7A8A51A3-EB9B-4F8F-8522-4238BB76C7F0}" srcOrd="2" destOrd="0" parTransId="{5B611289-7877-43E1-9ADD-DEA5E4658367}" sibTransId="{43F9EAFB-C0BA-46D0-8BB6-9FFABB8EC03D}"/>
    <dgm:cxn modelId="{6CAEAD60-A1BF-4A90-9AAA-2893BD3E420B}" srcId="{06B6FB02-3E91-48EE-8990-019F20B69106}" destId="{CCBFFA99-020A-413E-BED5-66D79FF4C139}" srcOrd="0" destOrd="0" parTransId="{7085C870-5BAA-4E7D-A752-B7DFDC03BCD6}" sibTransId="{AE33540E-8D04-437F-89D9-CBF11F0906E0}"/>
    <dgm:cxn modelId="{D00FEE4A-FF3B-45E2-8354-463FAC1CB99C}" type="presOf" srcId="{4552A908-0DBE-40A1-A22F-C7CD5AA937E4}" destId="{7F52E257-D46A-4EE8-8091-76EF1DA8C859}" srcOrd="1" destOrd="0" presId="urn:microsoft.com/office/officeart/2005/8/layout/hierarchy5"/>
    <dgm:cxn modelId="{4369FB38-12DB-44EE-A70B-5318227AE7FB}" type="presOf" srcId="{8D8BFDBF-30CB-44C3-AD64-6F75461F6BFF}" destId="{52A3426F-B9A9-4296-B153-0D3DEF3B1E6C}" srcOrd="1" destOrd="0" presId="urn:microsoft.com/office/officeart/2005/8/layout/hierarchy5"/>
    <dgm:cxn modelId="{2AB7DEC6-662D-4433-8302-828ECAC323B0}" type="presOf" srcId="{4618EE50-B72C-4E98-9F27-E5329E3FE514}" destId="{FE0814B0-1DEC-4559-B479-D08E79E6EC40}" srcOrd="1" destOrd="0" presId="urn:microsoft.com/office/officeart/2005/8/layout/hierarchy5"/>
    <dgm:cxn modelId="{E4C66FF5-58F5-4837-AC5E-4B04787997C5}" type="presOf" srcId="{F60AE420-6D4D-431B-BDCF-434AA896DA2A}" destId="{3A1D2C9A-AA6B-40D6-942D-45C7491AEA2E}" srcOrd="1" destOrd="0" presId="urn:microsoft.com/office/officeart/2005/8/layout/hierarchy5"/>
    <dgm:cxn modelId="{68054618-E05F-4A7A-9B7E-2600BB36D36C}" type="presOf" srcId="{5D2B5713-4175-4B05-9BD7-2A1B6F12AD6E}" destId="{F7852951-1B69-4CAC-A49D-322D01E4F74F}" srcOrd="0" destOrd="0" presId="urn:microsoft.com/office/officeart/2005/8/layout/hierarchy5"/>
    <dgm:cxn modelId="{226581B8-D7D3-4D36-B569-5A62358E36CE}" type="presOf" srcId="{8B89ABCC-656F-423C-9E5A-A9E9C25C0E8F}" destId="{972FE0A9-18AE-42A9-B53C-7ABCE1F5C905}" srcOrd="0" destOrd="0" presId="urn:microsoft.com/office/officeart/2005/8/layout/hierarchy5"/>
    <dgm:cxn modelId="{D40A94FE-E7EB-4B92-8604-05E92527CE51}" type="presOf" srcId="{5B611289-7877-43E1-9ADD-DEA5E4658367}" destId="{714EAD15-62EF-4C0F-9198-2327E05E5F35}" srcOrd="1" destOrd="0" presId="urn:microsoft.com/office/officeart/2005/8/layout/hierarchy5"/>
    <dgm:cxn modelId="{926E05F3-9D44-4D16-BD99-746536ED4532}" type="presOf" srcId="{5D2B5713-4175-4B05-9BD7-2A1B6F12AD6E}" destId="{5BB6723B-7EE0-4A5E-91FC-B79D0081F4F2}" srcOrd="1" destOrd="0" presId="urn:microsoft.com/office/officeart/2005/8/layout/hierarchy5"/>
    <dgm:cxn modelId="{7D6CB8D0-A57D-4C2C-823A-D51297680E8D}" type="presOf" srcId="{7A8A51A3-EB9B-4F8F-8522-4238BB76C7F0}" destId="{E13F2D64-287F-4D31-81B1-679239D74608}" srcOrd="0" destOrd="0" presId="urn:microsoft.com/office/officeart/2005/8/layout/hierarchy5"/>
    <dgm:cxn modelId="{2FB47711-A9F3-4562-BFA6-04A856F011D5}" type="presOf" srcId="{73D66158-599B-4C93-A7EE-F86FE598D445}" destId="{9C3B5A61-0C2E-47D1-91DC-0FFAF800A3F6}" srcOrd="0" destOrd="0" presId="urn:microsoft.com/office/officeart/2005/8/layout/hierarchy5"/>
    <dgm:cxn modelId="{C4984E7E-7F93-4FE7-A985-4430B90AD2A4}" srcId="{CCBFFA99-020A-413E-BED5-66D79FF4C139}" destId="{9D0A3BEE-3B76-4D6E-9BEC-E72BDF8EE318}" srcOrd="1" destOrd="0" parTransId="{D907DF23-AE47-4958-B852-0BD7ECC065C8}" sibTransId="{BD487C27-90E0-4C01-A486-04CDB20A75AA}"/>
    <dgm:cxn modelId="{933B75A9-964F-4631-8557-6923A2DAD76B}" srcId="{FB60B6DB-CD7A-4272-BE48-E3DBBFF1F310}" destId="{3C278C3C-D1CD-45B6-B7CE-32CEB069D202}" srcOrd="0" destOrd="0" parTransId="{02A9E116-BFEF-4B28-AFED-5F682E2D2F24}" sibTransId="{8961DE20-256B-4B91-A636-3F873B2D8309}"/>
    <dgm:cxn modelId="{7304105B-F1DA-4193-B5C2-F174B6173DCF}" srcId="{9D0A3BEE-3B76-4D6E-9BEC-E72BDF8EE318}" destId="{77B842D5-F215-42FE-9646-FFDF26845D2C}" srcOrd="3" destOrd="0" parTransId="{5D2B5713-4175-4B05-9BD7-2A1B6F12AD6E}" sibTransId="{E8106DE8-B650-46F0-B3DE-F5DF28F2D741}"/>
    <dgm:cxn modelId="{9A2F16F6-0A42-4F34-A320-D8977084C9D7}" srcId="{CCBFFA99-020A-413E-BED5-66D79FF4C139}" destId="{FB734EA0-C6FF-4F87-AB12-3C35C93F5A6D}" srcOrd="2" destOrd="0" parTransId="{5E97CA0F-6494-40EB-9672-DA96C263C9C5}" sibTransId="{DCD4DA6E-B091-4A80-8814-9E738AC7B52A}"/>
    <dgm:cxn modelId="{3FA0E69F-A6AD-4936-A56E-8C0616D8311D}" type="presOf" srcId="{3C278C3C-D1CD-45B6-B7CE-32CEB069D202}" destId="{ED0E7340-DA74-4E62-BFDC-AAF81EE5F385}" srcOrd="0" destOrd="0" presId="urn:microsoft.com/office/officeart/2005/8/layout/hierarchy5"/>
    <dgm:cxn modelId="{E4DF513C-323B-49B6-B92E-083543BD8D77}" type="presOf" srcId="{8D8BFDBF-30CB-44C3-AD64-6F75461F6BFF}" destId="{0F5BEB40-7CD1-4A9A-B8FC-7838E2AB0809}" srcOrd="0" destOrd="0" presId="urn:microsoft.com/office/officeart/2005/8/layout/hierarchy5"/>
    <dgm:cxn modelId="{98C599D0-8291-479C-AE1F-123524E33E8C}" type="presOf" srcId="{02A9E116-BFEF-4B28-AFED-5F682E2D2F24}" destId="{690DF183-3DE6-47B2-AF28-B02F6FEBC9B7}" srcOrd="0" destOrd="0" presId="urn:microsoft.com/office/officeart/2005/8/layout/hierarchy5"/>
    <dgm:cxn modelId="{E4DFC574-2E4F-4201-BCA1-5CDFD404A0AC}" type="presOf" srcId="{F60AE420-6D4D-431B-BDCF-434AA896DA2A}" destId="{FAE67F3C-697B-4992-9168-9942B8BB4CC1}" srcOrd="0" destOrd="0" presId="urn:microsoft.com/office/officeart/2005/8/layout/hierarchy5"/>
    <dgm:cxn modelId="{773AD4AA-6A04-4598-9238-048A33A67A24}" type="presOf" srcId="{5E97CA0F-6494-40EB-9672-DA96C263C9C5}" destId="{8DED2EE3-75B2-42DB-9CDF-1D4550450240}" srcOrd="1" destOrd="0" presId="urn:microsoft.com/office/officeart/2005/8/layout/hierarchy5"/>
    <dgm:cxn modelId="{7FA1A9EB-B1FD-466E-861E-8F2CB3BCD230}" type="presOf" srcId="{02A9E116-BFEF-4B28-AFED-5F682E2D2F24}" destId="{4B39B375-5AE4-4591-83E0-9392E4E68D6A}" srcOrd="1" destOrd="0" presId="urn:microsoft.com/office/officeart/2005/8/layout/hierarchy5"/>
    <dgm:cxn modelId="{FAC6B7C0-953A-4549-8886-3678D76522AE}" type="presOf" srcId="{DEB14675-F6D3-4F73-9B56-CC7DBC83ABC1}" destId="{489E32A0-800A-46ED-8BA9-CB830F11DFF8}" srcOrd="0" destOrd="0" presId="urn:microsoft.com/office/officeart/2005/8/layout/hierarchy5"/>
    <dgm:cxn modelId="{AB5E8367-DAF0-423C-818E-D944C22E0073}" type="presOf" srcId="{FB60B6DB-CD7A-4272-BE48-E3DBBFF1F310}" destId="{86D11788-62DD-4B51-9F81-C3E54F452DB1}" srcOrd="0" destOrd="0" presId="urn:microsoft.com/office/officeart/2005/8/layout/hierarchy5"/>
    <dgm:cxn modelId="{5C8B282F-4476-48B0-BF23-DE851F7EBF67}" type="presOf" srcId="{4552A908-0DBE-40A1-A22F-C7CD5AA937E4}" destId="{D7C3E2D2-03C4-4964-8031-BFD55B5B49AD}" srcOrd="0" destOrd="0" presId="urn:microsoft.com/office/officeart/2005/8/layout/hierarchy5"/>
    <dgm:cxn modelId="{FB677B94-DA21-4D2B-A114-4570FD347C03}" srcId="{FB734EA0-C6FF-4F87-AB12-3C35C93F5A6D}" destId="{8B89ABCC-656F-423C-9E5A-A9E9C25C0E8F}" srcOrd="2" destOrd="0" parTransId="{8C04DED9-C74A-4174-95E0-FA01C634B505}" sibTransId="{B706267E-A031-45F1-87B1-13575E0B5695}"/>
    <dgm:cxn modelId="{78A608C4-445E-4D40-9DC9-19E135874E67}" srcId="{FB734EA0-C6FF-4F87-AB12-3C35C93F5A6D}" destId="{DEB14675-F6D3-4F73-9B56-CC7DBC83ABC1}" srcOrd="1" destOrd="0" parTransId="{4552A908-0DBE-40A1-A22F-C7CD5AA937E4}" sibTransId="{1204CA74-69E3-4DF2-844B-F7989EF4BAC3}"/>
    <dgm:cxn modelId="{0FCC62BF-9A38-4E41-9033-EB168484E9A4}" srcId="{FB734EA0-C6FF-4F87-AB12-3C35C93F5A6D}" destId="{73D66158-599B-4C93-A7EE-F86FE598D445}" srcOrd="3" destOrd="0" parTransId="{F60AE420-6D4D-431B-BDCF-434AA896DA2A}" sibTransId="{3EB55C84-E9E3-4332-ACE7-713C7E808561}"/>
    <dgm:cxn modelId="{29C6EDEA-0565-40FB-AABF-7708B2F058B4}" type="presOf" srcId="{D907DF23-AE47-4958-B852-0BD7ECC065C8}" destId="{7E010CF4-7590-4CE2-A70D-710821EF1FAA}" srcOrd="1" destOrd="0" presId="urn:microsoft.com/office/officeart/2005/8/layout/hierarchy5"/>
    <dgm:cxn modelId="{F7A93F1D-4C5E-4063-B801-85661024D357}" type="presParOf" srcId="{CDF43E56-4868-4E70-80F0-021E55820F6A}" destId="{23446F6F-2EE3-419C-AD24-A08E7B476EDB}" srcOrd="0" destOrd="0" presId="urn:microsoft.com/office/officeart/2005/8/layout/hierarchy5"/>
    <dgm:cxn modelId="{A7080527-05DA-4A28-AF62-A55854E94528}" type="presParOf" srcId="{23446F6F-2EE3-419C-AD24-A08E7B476EDB}" destId="{DB76A28A-D86C-4B84-B6F9-731B115B9E05}" srcOrd="0" destOrd="0" presId="urn:microsoft.com/office/officeart/2005/8/layout/hierarchy5"/>
    <dgm:cxn modelId="{97B7D09A-EAB0-4C11-ADDC-35A588E38601}" type="presParOf" srcId="{DB76A28A-D86C-4B84-B6F9-731B115B9E05}" destId="{21A552E8-0832-4E6A-A886-0C8DFDC92802}" srcOrd="0" destOrd="0" presId="urn:microsoft.com/office/officeart/2005/8/layout/hierarchy5"/>
    <dgm:cxn modelId="{A289F3D8-B8F0-4C86-BD50-55D12A55FC51}" type="presParOf" srcId="{21A552E8-0832-4E6A-A886-0C8DFDC92802}" destId="{71851ADB-FFF2-470F-9131-EAC88ACF04F5}" srcOrd="0" destOrd="0" presId="urn:microsoft.com/office/officeart/2005/8/layout/hierarchy5"/>
    <dgm:cxn modelId="{E6C0364E-8D4E-4866-AF78-F0D9E96D4A1F}" type="presParOf" srcId="{21A552E8-0832-4E6A-A886-0C8DFDC92802}" destId="{388D9806-E2C7-43EE-8EC8-9DA370B9815E}" srcOrd="1" destOrd="0" presId="urn:microsoft.com/office/officeart/2005/8/layout/hierarchy5"/>
    <dgm:cxn modelId="{0B649AA3-659E-491D-9F0D-2213058844A5}" type="presParOf" srcId="{388D9806-E2C7-43EE-8EC8-9DA370B9815E}" destId="{0F5BEB40-7CD1-4A9A-B8FC-7838E2AB0809}" srcOrd="0" destOrd="0" presId="urn:microsoft.com/office/officeart/2005/8/layout/hierarchy5"/>
    <dgm:cxn modelId="{19F705C0-9F19-4C8C-8B67-B897E7AF5C99}" type="presParOf" srcId="{0F5BEB40-7CD1-4A9A-B8FC-7838E2AB0809}" destId="{52A3426F-B9A9-4296-B153-0D3DEF3B1E6C}" srcOrd="0" destOrd="0" presId="urn:microsoft.com/office/officeart/2005/8/layout/hierarchy5"/>
    <dgm:cxn modelId="{DA1361DD-4F28-4DAF-A422-582F4E2B857E}" type="presParOf" srcId="{388D9806-E2C7-43EE-8EC8-9DA370B9815E}" destId="{D3AB3F22-B21B-4894-BEE7-D0F3FCF073BE}" srcOrd="1" destOrd="0" presId="urn:microsoft.com/office/officeart/2005/8/layout/hierarchy5"/>
    <dgm:cxn modelId="{8953892B-2154-4ED3-8624-2F7D5E70E903}" type="presParOf" srcId="{D3AB3F22-B21B-4894-BEE7-D0F3FCF073BE}" destId="{86D11788-62DD-4B51-9F81-C3E54F452DB1}" srcOrd="0" destOrd="0" presId="urn:microsoft.com/office/officeart/2005/8/layout/hierarchy5"/>
    <dgm:cxn modelId="{3385516A-8785-41CB-9B48-F6F32F6817A0}" type="presParOf" srcId="{D3AB3F22-B21B-4894-BEE7-D0F3FCF073BE}" destId="{17D0F78F-8441-471C-B121-D2F590D80798}" srcOrd="1" destOrd="0" presId="urn:microsoft.com/office/officeart/2005/8/layout/hierarchy5"/>
    <dgm:cxn modelId="{73F485DF-920E-428C-B09C-7E947D9E33E4}" type="presParOf" srcId="{17D0F78F-8441-471C-B121-D2F590D80798}" destId="{690DF183-3DE6-47B2-AF28-B02F6FEBC9B7}" srcOrd="0" destOrd="0" presId="urn:microsoft.com/office/officeart/2005/8/layout/hierarchy5"/>
    <dgm:cxn modelId="{4F818CD5-F11A-4F8F-986D-FE7849484898}" type="presParOf" srcId="{690DF183-3DE6-47B2-AF28-B02F6FEBC9B7}" destId="{4B39B375-5AE4-4591-83E0-9392E4E68D6A}" srcOrd="0" destOrd="0" presId="urn:microsoft.com/office/officeart/2005/8/layout/hierarchy5"/>
    <dgm:cxn modelId="{F46A2A49-38FB-4165-8EFB-53A8B862B8BD}" type="presParOf" srcId="{17D0F78F-8441-471C-B121-D2F590D80798}" destId="{619E030B-12D3-429F-B902-34939E1A15D9}" srcOrd="1" destOrd="0" presId="urn:microsoft.com/office/officeart/2005/8/layout/hierarchy5"/>
    <dgm:cxn modelId="{27390FB5-5EBC-49E5-B81D-242C330983B5}" type="presParOf" srcId="{619E030B-12D3-429F-B902-34939E1A15D9}" destId="{ED0E7340-DA74-4E62-BFDC-AAF81EE5F385}" srcOrd="0" destOrd="0" presId="urn:microsoft.com/office/officeart/2005/8/layout/hierarchy5"/>
    <dgm:cxn modelId="{D933BB9B-F433-4F50-A75D-6D6267785BFF}" type="presParOf" srcId="{619E030B-12D3-429F-B902-34939E1A15D9}" destId="{5A1B7EDC-3E4F-460F-87EE-23602398C951}" srcOrd="1" destOrd="0" presId="urn:microsoft.com/office/officeart/2005/8/layout/hierarchy5"/>
    <dgm:cxn modelId="{5332BFCB-4C12-4709-A420-F7F31DC58139}" type="presParOf" srcId="{388D9806-E2C7-43EE-8EC8-9DA370B9815E}" destId="{AFA352F1-0555-4593-B937-88B58AC4A263}" srcOrd="2" destOrd="0" presId="urn:microsoft.com/office/officeart/2005/8/layout/hierarchy5"/>
    <dgm:cxn modelId="{7CB3E8C9-60EB-43BB-8C78-FEC2E3A72557}" type="presParOf" srcId="{AFA352F1-0555-4593-B937-88B58AC4A263}" destId="{7E010CF4-7590-4CE2-A70D-710821EF1FAA}" srcOrd="0" destOrd="0" presId="urn:microsoft.com/office/officeart/2005/8/layout/hierarchy5"/>
    <dgm:cxn modelId="{30C866CF-B308-4E1E-A45A-5AC9A2A381E6}" type="presParOf" srcId="{388D9806-E2C7-43EE-8EC8-9DA370B9815E}" destId="{6A0494CA-CB84-424D-9318-27385EB9AFED}" srcOrd="3" destOrd="0" presId="urn:microsoft.com/office/officeart/2005/8/layout/hierarchy5"/>
    <dgm:cxn modelId="{895E7B07-E3B0-485B-9275-ACD78537D30D}" type="presParOf" srcId="{6A0494CA-CB84-424D-9318-27385EB9AFED}" destId="{D3A4C9FE-C9EE-4E85-87B4-61D8DC5EF716}" srcOrd="0" destOrd="0" presId="urn:microsoft.com/office/officeart/2005/8/layout/hierarchy5"/>
    <dgm:cxn modelId="{CA00DDC3-9A08-4837-B2B7-2E480ADCE136}" type="presParOf" srcId="{6A0494CA-CB84-424D-9318-27385EB9AFED}" destId="{B525297C-6596-4142-8408-AD30D6306137}" srcOrd="1" destOrd="0" presId="urn:microsoft.com/office/officeart/2005/8/layout/hierarchy5"/>
    <dgm:cxn modelId="{480976E8-E13B-4656-8E83-6B5E93A3734B}" type="presParOf" srcId="{B525297C-6596-4142-8408-AD30D6306137}" destId="{77D03AEF-10BF-48AC-9A44-AC674EB11BAA}" srcOrd="0" destOrd="0" presId="urn:microsoft.com/office/officeart/2005/8/layout/hierarchy5"/>
    <dgm:cxn modelId="{4178FFCC-F481-426A-BD74-1836946B8E64}" type="presParOf" srcId="{77D03AEF-10BF-48AC-9A44-AC674EB11BAA}" destId="{E66360C3-CF93-4F0C-9C11-28D3812D52FC}" srcOrd="0" destOrd="0" presId="urn:microsoft.com/office/officeart/2005/8/layout/hierarchy5"/>
    <dgm:cxn modelId="{3B403193-FC03-4CF7-986E-71FABB9C0528}" type="presParOf" srcId="{B525297C-6596-4142-8408-AD30D6306137}" destId="{DA5FA17D-3976-4EAD-B3DA-1D92C4B6F223}" srcOrd="1" destOrd="0" presId="urn:microsoft.com/office/officeart/2005/8/layout/hierarchy5"/>
    <dgm:cxn modelId="{2918C491-90F5-4E2E-B5FE-5571F7DDD21E}" type="presParOf" srcId="{DA5FA17D-3976-4EAD-B3DA-1D92C4B6F223}" destId="{45F4C311-055C-48D0-9DE1-C18663E22BF0}" srcOrd="0" destOrd="0" presId="urn:microsoft.com/office/officeart/2005/8/layout/hierarchy5"/>
    <dgm:cxn modelId="{F462AFC6-78CF-48EA-9C8C-6676C69F7DFF}" type="presParOf" srcId="{DA5FA17D-3976-4EAD-B3DA-1D92C4B6F223}" destId="{0157E477-E52D-4FB7-B550-B88187C6A2DA}" srcOrd="1" destOrd="0" presId="urn:microsoft.com/office/officeart/2005/8/layout/hierarchy5"/>
    <dgm:cxn modelId="{651DE179-92B5-41B7-A1D5-5F6DCD1E3C7E}" type="presParOf" srcId="{B525297C-6596-4142-8408-AD30D6306137}" destId="{F02E5738-363E-4C78-9EDA-DB9703ED96DB}" srcOrd="2" destOrd="0" presId="urn:microsoft.com/office/officeart/2005/8/layout/hierarchy5"/>
    <dgm:cxn modelId="{3E823AF0-3034-4EEA-95CF-E119596F9E36}" type="presParOf" srcId="{F02E5738-363E-4C78-9EDA-DB9703ED96DB}" destId="{FE0814B0-1DEC-4559-B479-D08E79E6EC40}" srcOrd="0" destOrd="0" presId="urn:microsoft.com/office/officeart/2005/8/layout/hierarchy5"/>
    <dgm:cxn modelId="{366DF92A-F1DC-4041-A857-37CF833C7F52}" type="presParOf" srcId="{B525297C-6596-4142-8408-AD30D6306137}" destId="{7727A3A7-16E0-4CD5-B741-840FCA98BFA9}" srcOrd="3" destOrd="0" presId="urn:microsoft.com/office/officeart/2005/8/layout/hierarchy5"/>
    <dgm:cxn modelId="{945103E9-58E9-4864-BED7-9B7B7552E9C8}" type="presParOf" srcId="{7727A3A7-16E0-4CD5-B741-840FCA98BFA9}" destId="{F5BFDDBE-D02A-4635-8B46-8E20B47AFC1E}" srcOrd="0" destOrd="0" presId="urn:microsoft.com/office/officeart/2005/8/layout/hierarchy5"/>
    <dgm:cxn modelId="{389AF36E-6252-4138-AF9B-9E33F82039C5}" type="presParOf" srcId="{7727A3A7-16E0-4CD5-B741-840FCA98BFA9}" destId="{240CD403-C7E4-4121-8006-50A50D5E08C1}" srcOrd="1" destOrd="0" presId="urn:microsoft.com/office/officeart/2005/8/layout/hierarchy5"/>
    <dgm:cxn modelId="{BF0289E5-FFE3-4301-BDA0-352BD9DE4A33}" type="presParOf" srcId="{B525297C-6596-4142-8408-AD30D6306137}" destId="{70A06BF1-DA73-46CB-88D3-3EEC20D4BF07}" srcOrd="4" destOrd="0" presId="urn:microsoft.com/office/officeart/2005/8/layout/hierarchy5"/>
    <dgm:cxn modelId="{2F599A97-28A1-4E2C-A218-501FE9873487}" type="presParOf" srcId="{70A06BF1-DA73-46CB-88D3-3EEC20D4BF07}" destId="{714EAD15-62EF-4C0F-9198-2327E05E5F35}" srcOrd="0" destOrd="0" presId="urn:microsoft.com/office/officeart/2005/8/layout/hierarchy5"/>
    <dgm:cxn modelId="{26C4E5C9-74AA-4721-9B8C-392BC76DA5AB}" type="presParOf" srcId="{B525297C-6596-4142-8408-AD30D6306137}" destId="{3443FF1A-8AB9-4404-9549-B9EF4087B76C}" srcOrd="5" destOrd="0" presId="urn:microsoft.com/office/officeart/2005/8/layout/hierarchy5"/>
    <dgm:cxn modelId="{298E5E91-E09B-44C8-B40B-5673CFF21280}" type="presParOf" srcId="{3443FF1A-8AB9-4404-9549-B9EF4087B76C}" destId="{E13F2D64-287F-4D31-81B1-679239D74608}" srcOrd="0" destOrd="0" presId="urn:microsoft.com/office/officeart/2005/8/layout/hierarchy5"/>
    <dgm:cxn modelId="{9AD11637-EF6D-4A0F-A7DD-A5B3D43CED23}" type="presParOf" srcId="{3443FF1A-8AB9-4404-9549-B9EF4087B76C}" destId="{EFE39C9C-F769-49BB-8CC1-E2F54207986A}" srcOrd="1" destOrd="0" presId="urn:microsoft.com/office/officeart/2005/8/layout/hierarchy5"/>
    <dgm:cxn modelId="{D1FBA843-B9BC-4299-B524-4C92AC668741}" type="presParOf" srcId="{B525297C-6596-4142-8408-AD30D6306137}" destId="{F7852951-1B69-4CAC-A49D-322D01E4F74F}" srcOrd="6" destOrd="0" presId="urn:microsoft.com/office/officeart/2005/8/layout/hierarchy5"/>
    <dgm:cxn modelId="{914DD45E-FF62-44FD-88BC-E4D8D0D67C51}" type="presParOf" srcId="{F7852951-1B69-4CAC-A49D-322D01E4F74F}" destId="{5BB6723B-7EE0-4A5E-91FC-B79D0081F4F2}" srcOrd="0" destOrd="0" presId="urn:microsoft.com/office/officeart/2005/8/layout/hierarchy5"/>
    <dgm:cxn modelId="{F10E4E82-FF6A-4B9A-A5DF-1968D84D1E62}" type="presParOf" srcId="{B525297C-6596-4142-8408-AD30D6306137}" destId="{D6D19406-E0AA-4322-8FF5-D5A68F107CF3}" srcOrd="7" destOrd="0" presId="urn:microsoft.com/office/officeart/2005/8/layout/hierarchy5"/>
    <dgm:cxn modelId="{90AD2A33-4A8F-4E7F-BDD9-6CC0830A522B}" type="presParOf" srcId="{D6D19406-E0AA-4322-8FF5-D5A68F107CF3}" destId="{05893CFD-85F4-4F63-A698-61C2AAEFE3C3}" srcOrd="0" destOrd="0" presId="urn:microsoft.com/office/officeart/2005/8/layout/hierarchy5"/>
    <dgm:cxn modelId="{763F740F-F38D-43E0-8CA7-B312897F691D}" type="presParOf" srcId="{D6D19406-E0AA-4322-8FF5-D5A68F107CF3}" destId="{556E4276-7528-4223-9A70-7E6DC1D9C44E}" srcOrd="1" destOrd="0" presId="urn:microsoft.com/office/officeart/2005/8/layout/hierarchy5"/>
    <dgm:cxn modelId="{EA551609-EE89-428D-B895-918B2E0A7ACC}" type="presParOf" srcId="{388D9806-E2C7-43EE-8EC8-9DA370B9815E}" destId="{65CABDC5-FD4F-43FF-A750-4143B84DD360}" srcOrd="4" destOrd="0" presId="urn:microsoft.com/office/officeart/2005/8/layout/hierarchy5"/>
    <dgm:cxn modelId="{C060D52D-64B7-4E74-BAC9-E0B4C6F1E08D}" type="presParOf" srcId="{65CABDC5-FD4F-43FF-A750-4143B84DD360}" destId="{8DED2EE3-75B2-42DB-9CDF-1D4550450240}" srcOrd="0" destOrd="0" presId="urn:microsoft.com/office/officeart/2005/8/layout/hierarchy5"/>
    <dgm:cxn modelId="{A3FB3694-4131-4B9C-9B6C-B15FB39B7CB1}" type="presParOf" srcId="{388D9806-E2C7-43EE-8EC8-9DA370B9815E}" destId="{43317C61-FBE2-4742-92DC-F38D9CAF933B}" srcOrd="5" destOrd="0" presId="urn:microsoft.com/office/officeart/2005/8/layout/hierarchy5"/>
    <dgm:cxn modelId="{6E13FBCD-6FDF-46D0-801D-318AE181D05E}" type="presParOf" srcId="{43317C61-FBE2-4742-92DC-F38D9CAF933B}" destId="{B08E3D13-B250-4322-976E-B6F6B1759F4B}" srcOrd="0" destOrd="0" presId="urn:microsoft.com/office/officeart/2005/8/layout/hierarchy5"/>
    <dgm:cxn modelId="{FAB5C917-8E36-4284-BCF8-3CCF5150903B}" type="presParOf" srcId="{43317C61-FBE2-4742-92DC-F38D9CAF933B}" destId="{4A529509-618F-40AA-801A-6AD13F0EFF9E}" srcOrd="1" destOrd="0" presId="urn:microsoft.com/office/officeart/2005/8/layout/hierarchy5"/>
    <dgm:cxn modelId="{0C073A52-0691-4439-9AF3-F7B9D1A19625}" type="presParOf" srcId="{4A529509-618F-40AA-801A-6AD13F0EFF9E}" destId="{9CA69FFD-3FE4-4722-9403-E4385E8152F9}" srcOrd="0" destOrd="0" presId="urn:microsoft.com/office/officeart/2005/8/layout/hierarchy5"/>
    <dgm:cxn modelId="{93D555A0-918A-4272-B4F7-FEF1F7338806}" type="presParOf" srcId="{9CA69FFD-3FE4-4722-9403-E4385E8152F9}" destId="{616144DB-5C47-422C-BFF6-4E394650E1DD}" srcOrd="0" destOrd="0" presId="urn:microsoft.com/office/officeart/2005/8/layout/hierarchy5"/>
    <dgm:cxn modelId="{B3FBD2BD-BB34-4AE5-B1CA-020E8810360D}" type="presParOf" srcId="{4A529509-618F-40AA-801A-6AD13F0EFF9E}" destId="{17C7EF53-D4E4-4024-BD28-E1DF8D7CF547}" srcOrd="1" destOrd="0" presId="urn:microsoft.com/office/officeart/2005/8/layout/hierarchy5"/>
    <dgm:cxn modelId="{7AB62A9F-98E0-426F-88B4-E48B76DF76D8}" type="presParOf" srcId="{17C7EF53-D4E4-4024-BD28-E1DF8D7CF547}" destId="{32ECDFF2-F837-4654-84C5-1A59AD8AB6CC}" srcOrd="0" destOrd="0" presId="urn:microsoft.com/office/officeart/2005/8/layout/hierarchy5"/>
    <dgm:cxn modelId="{03F6BD94-7905-41BF-9D82-342A5576A0C8}" type="presParOf" srcId="{17C7EF53-D4E4-4024-BD28-E1DF8D7CF547}" destId="{B1029305-C1EE-49E4-BB89-41098530A50B}" srcOrd="1" destOrd="0" presId="urn:microsoft.com/office/officeart/2005/8/layout/hierarchy5"/>
    <dgm:cxn modelId="{687F87B4-DB48-477D-8D16-2B96422AEFB4}" type="presParOf" srcId="{4A529509-618F-40AA-801A-6AD13F0EFF9E}" destId="{D7C3E2D2-03C4-4964-8031-BFD55B5B49AD}" srcOrd="2" destOrd="0" presId="urn:microsoft.com/office/officeart/2005/8/layout/hierarchy5"/>
    <dgm:cxn modelId="{81764D57-49A3-4DCF-BBC7-96B48C428EF3}" type="presParOf" srcId="{D7C3E2D2-03C4-4964-8031-BFD55B5B49AD}" destId="{7F52E257-D46A-4EE8-8091-76EF1DA8C859}" srcOrd="0" destOrd="0" presId="urn:microsoft.com/office/officeart/2005/8/layout/hierarchy5"/>
    <dgm:cxn modelId="{A9514361-D226-461C-9D3E-DB4B1DCC5C16}" type="presParOf" srcId="{4A529509-618F-40AA-801A-6AD13F0EFF9E}" destId="{7E0DE7D8-86B2-45F7-BEB0-345731F646C4}" srcOrd="3" destOrd="0" presId="urn:microsoft.com/office/officeart/2005/8/layout/hierarchy5"/>
    <dgm:cxn modelId="{E7D69740-2081-4EE4-8D7D-B088BC6D996B}" type="presParOf" srcId="{7E0DE7D8-86B2-45F7-BEB0-345731F646C4}" destId="{489E32A0-800A-46ED-8BA9-CB830F11DFF8}" srcOrd="0" destOrd="0" presId="urn:microsoft.com/office/officeart/2005/8/layout/hierarchy5"/>
    <dgm:cxn modelId="{39E46826-F4DB-42AF-91F8-9BFFBAD32D5C}" type="presParOf" srcId="{7E0DE7D8-86B2-45F7-BEB0-345731F646C4}" destId="{5445DF8D-24E5-47AE-BF1C-BA55EA24E594}" srcOrd="1" destOrd="0" presId="urn:microsoft.com/office/officeart/2005/8/layout/hierarchy5"/>
    <dgm:cxn modelId="{1D7E7121-07EE-46AB-B424-920373E8C928}" type="presParOf" srcId="{4A529509-618F-40AA-801A-6AD13F0EFF9E}" destId="{9FA58DDF-AC5C-4FAB-B0E2-9FD7EBFD505A}" srcOrd="4" destOrd="0" presId="urn:microsoft.com/office/officeart/2005/8/layout/hierarchy5"/>
    <dgm:cxn modelId="{8BE8762E-A9B9-4A31-AA88-76CC0BE29CF2}" type="presParOf" srcId="{9FA58DDF-AC5C-4FAB-B0E2-9FD7EBFD505A}" destId="{7DFF0D03-EC11-4D62-9AC9-85EFF367B3DE}" srcOrd="0" destOrd="0" presId="urn:microsoft.com/office/officeart/2005/8/layout/hierarchy5"/>
    <dgm:cxn modelId="{56C7970E-E77F-486D-AAA6-E4D4A244BF85}" type="presParOf" srcId="{4A529509-618F-40AA-801A-6AD13F0EFF9E}" destId="{8A449794-2346-4B9B-9761-C66393CED566}" srcOrd="5" destOrd="0" presId="urn:microsoft.com/office/officeart/2005/8/layout/hierarchy5"/>
    <dgm:cxn modelId="{4A39763D-0A1D-4D0D-BE28-2D230472FE0A}" type="presParOf" srcId="{8A449794-2346-4B9B-9761-C66393CED566}" destId="{972FE0A9-18AE-42A9-B53C-7ABCE1F5C905}" srcOrd="0" destOrd="0" presId="urn:microsoft.com/office/officeart/2005/8/layout/hierarchy5"/>
    <dgm:cxn modelId="{422A6ABD-083D-438E-9EE9-E23BFCDD7E71}" type="presParOf" srcId="{8A449794-2346-4B9B-9761-C66393CED566}" destId="{8E435063-9683-4BF1-9F94-2E0A1BF8CB06}" srcOrd="1" destOrd="0" presId="urn:microsoft.com/office/officeart/2005/8/layout/hierarchy5"/>
    <dgm:cxn modelId="{EC2A085F-7AAD-4A74-B987-F4178D0E9495}" type="presParOf" srcId="{4A529509-618F-40AA-801A-6AD13F0EFF9E}" destId="{FAE67F3C-697B-4992-9168-9942B8BB4CC1}" srcOrd="6" destOrd="0" presId="urn:microsoft.com/office/officeart/2005/8/layout/hierarchy5"/>
    <dgm:cxn modelId="{339D4D08-1CD4-4A3F-8D69-B033B0804BD3}" type="presParOf" srcId="{FAE67F3C-697B-4992-9168-9942B8BB4CC1}" destId="{3A1D2C9A-AA6B-40D6-942D-45C7491AEA2E}" srcOrd="0" destOrd="0" presId="urn:microsoft.com/office/officeart/2005/8/layout/hierarchy5"/>
    <dgm:cxn modelId="{4E574794-B33E-486B-8586-51AE9648DFF8}" type="presParOf" srcId="{4A529509-618F-40AA-801A-6AD13F0EFF9E}" destId="{73D10C69-58C8-4B32-88FB-811504EF08B2}" srcOrd="7" destOrd="0" presId="urn:microsoft.com/office/officeart/2005/8/layout/hierarchy5"/>
    <dgm:cxn modelId="{756C156D-3EBA-437D-B253-ACE1F30E69CD}" type="presParOf" srcId="{73D10C69-58C8-4B32-88FB-811504EF08B2}" destId="{9C3B5A61-0C2E-47D1-91DC-0FFAF800A3F6}" srcOrd="0" destOrd="0" presId="urn:microsoft.com/office/officeart/2005/8/layout/hierarchy5"/>
    <dgm:cxn modelId="{1776E1D7-E481-41F9-8365-C879D02ABA61}" type="presParOf" srcId="{73D10C69-58C8-4B32-88FB-811504EF08B2}" destId="{6BC272F0-E511-4667-B7FA-0A60C34FB791}" srcOrd="1" destOrd="0" presId="urn:microsoft.com/office/officeart/2005/8/layout/hierarchy5"/>
    <dgm:cxn modelId="{2AEB22F8-92B4-4CBC-B2F3-901244AFEF25}" type="presParOf" srcId="{CDF43E56-4868-4E70-80F0-021E55820F6A}" destId="{F113C2AD-09B5-4DA6-9264-406A22BFE302}" srcOrd="1" destOrd="0" presId="urn:microsoft.com/office/officeart/2005/8/layout/hierarchy5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7D9CFCBF-445F-4A94-9F5B-0C8E6A18E8F5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th-TH"/>
        </a:p>
      </dgm:t>
    </dgm:pt>
    <dgm:pt modelId="{94EC1C04-4D16-468D-8B25-3AA740F446E1}">
      <dgm:prSet phldrT="[ข้อความ]"/>
      <dgm:spPr/>
      <dgm:t>
        <a:bodyPr/>
        <a:lstStyle/>
        <a:p>
          <a:r>
            <a:rPr lang="th-TH" b="1">
              <a:latin typeface="TH SarabunPSK" pitchFamily="34" charset="-34"/>
              <a:cs typeface="TH SarabunPSK" pitchFamily="34" charset="-34"/>
            </a:rPr>
            <a:t>รพ.โป่งน้ำร้อน</a:t>
          </a:r>
        </a:p>
      </dgm:t>
    </dgm:pt>
    <dgm:pt modelId="{DA5ABB14-57EE-46F7-9068-3BD749259B6D}" type="parTrans" cxnId="{1B69CFFF-C453-422A-A61B-735C2411AD94}">
      <dgm:prSet/>
      <dgm:spPr/>
      <dgm:t>
        <a:bodyPr/>
        <a:lstStyle/>
        <a:p>
          <a:endParaRPr lang="th-TH"/>
        </a:p>
      </dgm:t>
    </dgm:pt>
    <dgm:pt modelId="{A464851F-4E39-4F51-A882-BF5973D561CF}" type="sibTrans" cxnId="{1B69CFFF-C453-422A-A61B-735C2411AD94}">
      <dgm:prSet/>
      <dgm:spPr/>
      <dgm:t>
        <a:bodyPr/>
        <a:lstStyle/>
        <a:p>
          <a:endParaRPr lang="th-TH"/>
        </a:p>
      </dgm:t>
    </dgm:pt>
    <dgm:pt modelId="{B1F1E934-48DC-432F-B08A-686271F4FA28}">
      <dgm:prSet phldrT="[ข้อความ]"/>
      <dgm:spPr/>
      <dgm:t>
        <a:bodyPr/>
        <a:lstStyle/>
        <a:p>
          <a:r>
            <a:rPr lang="th-TH" b="1">
              <a:latin typeface="TH SarabunPSK" pitchFamily="34" charset="-34"/>
              <a:cs typeface="TH SarabunPSK" pitchFamily="34" charset="-34"/>
            </a:rPr>
            <a:t>สสอ.โป่งน้ำร้อน</a:t>
          </a:r>
        </a:p>
      </dgm:t>
    </dgm:pt>
    <dgm:pt modelId="{DFFAE507-3C6A-407E-A960-7495F9DB5FAD}" type="parTrans" cxnId="{54910507-A737-4226-9EE2-C66E0B97CA16}">
      <dgm:prSet/>
      <dgm:spPr/>
      <dgm:t>
        <a:bodyPr/>
        <a:lstStyle/>
        <a:p>
          <a:endParaRPr lang="th-TH"/>
        </a:p>
      </dgm:t>
    </dgm:pt>
    <dgm:pt modelId="{76A270C7-0C47-4B3E-9BFF-44CC2066E835}" type="sibTrans" cxnId="{54910507-A737-4226-9EE2-C66E0B97CA16}">
      <dgm:prSet/>
      <dgm:spPr/>
      <dgm:t>
        <a:bodyPr/>
        <a:lstStyle/>
        <a:p>
          <a:endParaRPr lang="th-TH"/>
        </a:p>
      </dgm:t>
    </dgm:pt>
    <dgm:pt modelId="{F475C75E-BFC7-4E62-9B50-574407F62C03}" type="pres">
      <dgm:prSet presAssocID="{7D9CFCBF-445F-4A94-9F5B-0C8E6A18E8F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th-TH"/>
        </a:p>
      </dgm:t>
    </dgm:pt>
    <dgm:pt modelId="{C9A94E3D-02D0-4FCC-BA98-A023D9F6F9E6}" type="pres">
      <dgm:prSet presAssocID="{94EC1C04-4D16-468D-8B25-3AA740F446E1}" presName="root1" presStyleCnt="0"/>
      <dgm:spPr/>
    </dgm:pt>
    <dgm:pt modelId="{E23B6490-3A2F-475F-960C-F2FD045639A9}" type="pres">
      <dgm:prSet presAssocID="{94EC1C04-4D16-468D-8B25-3AA740F446E1}" presName="LevelOneTextNode" presStyleLbl="node0" presStyleIdx="0" presStyleCnt="1" custLinFactNeighborX="2352" custLinFactNeighborY="-62756">
        <dgm:presLayoutVars>
          <dgm:chPref val="3"/>
        </dgm:presLayoutVars>
      </dgm:prSet>
      <dgm:spPr/>
      <dgm:t>
        <a:bodyPr/>
        <a:lstStyle/>
        <a:p>
          <a:endParaRPr lang="th-TH"/>
        </a:p>
      </dgm:t>
    </dgm:pt>
    <dgm:pt modelId="{F643F124-BC3C-4851-BD39-D2989E626CD0}" type="pres">
      <dgm:prSet presAssocID="{94EC1C04-4D16-468D-8B25-3AA740F446E1}" presName="level2hierChild" presStyleCnt="0"/>
      <dgm:spPr/>
    </dgm:pt>
    <dgm:pt modelId="{E854CA39-6104-4E58-92E6-24AD00EB6438}" type="pres">
      <dgm:prSet presAssocID="{DFFAE507-3C6A-407E-A960-7495F9DB5FAD}" presName="conn2-1" presStyleLbl="parChTrans1D2" presStyleIdx="0" presStyleCnt="1"/>
      <dgm:spPr/>
      <dgm:t>
        <a:bodyPr/>
        <a:lstStyle/>
        <a:p>
          <a:endParaRPr lang="th-TH"/>
        </a:p>
      </dgm:t>
    </dgm:pt>
    <dgm:pt modelId="{2E807E51-83AD-4E4A-BB72-D350F91383AF}" type="pres">
      <dgm:prSet presAssocID="{DFFAE507-3C6A-407E-A960-7495F9DB5FAD}" presName="connTx" presStyleLbl="parChTrans1D2" presStyleIdx="0" presStyleCnt="1"/>
      <dgm:spPr/>
      <dgm:t>
        <a:bodyPr/>
        <a:lstStyle/>
        <a:p>
          <a:endParaRPr lang="th-TH"/>
        </a:p>
      </dgm:t>
    </dgm:pt>
    <dgm:pt modelId="{CEE590C3-6542-47D2-BA4D-3706223B1F90}" type="pres">
      <dgm:prSet presAssocID="{B1F1E934-48DC-432F-B08A-686271F4FA28}" presName="root2" presStyleCnt="0"/>
      <dgm:spPr/>
    </dgm:pt>
    <dgm:pt modelId="{516C2C0C-91DE-4141-882F-08D585F0191B}" type="pres">
      <dgm:prSet presAssocID="{B1F1E934-48DC-432F-B08A-686271F4FA28}" presName="LevelTwoTextNode" presStyleLbl="node2" presStyleIdx="0" presStyleCnt="1" custLinFactNeighborX="-6606" custLinFactNeighborY="-64958">
        <dgm:presLayoutVars>
          <dgm:chPref val="3"/>
        </dgm:presLayoutVars>
      </dgm:prSet>
      <dgm:spPr/>
      <dgm:t>
        <a:bodyPr/>
        <a:lstStyle/>
        <a:p>
          <a:endParaRPr lang="th-TH"/>
        </a:p>
      </dgm:t>
    </dgm:pt>
    <dgm:pt modelId="{91564B10-9DCD-41E1-8F4E-9C1491584037}" type="pres">
      <dgm:prSet presAssocID="{B1F1E934-48DC-432F-B08A-686271F4FA28}" presName="level3hierChild" presStyleCnt="0"/>
      <dgm:spPr/>
    </dgm:pt>
  </dgm:ptLst>
  <dgm:cxnLst>
    <dgm:cxn modelId="{C5E70FA2-666E-4981-95F2-73BA0483C2F5}" type="presOf" srcId="{94EC1C04-4D16-468D-8B25-3AA740F446E1}" destId="{E23B6490-3A2F-475F-960C-F2FD045639A9}" srcOrd="0" destOrd="0" presId="urn:microsoft.com/office/officeart/2005/8/layout/hierarchy2"/>
    <dgm:cxn modelId="{5AF09EF2-4AA2-4DBE-B1B7-3D9C123418F6}" type="presOf" srcId="{DFFAE507-3C6A-407E-A960-7495F9DB5FAD}" destId="{E854CA39-6104-4E58-92E6-24AD00EB6438}" srcOrd="0" destOrd="0" presId="urn:microsoft.com/office/officeart/2005/8/layout/hierarchy2"/>
    <dgm:cxn modelId="{1B69CFFF-C453-422A-A61B-735C2411AD94}" srcId="{7D9CFCBF-445F-4A94-9F5B-0C8E6A18E8F5}" destId="{94EC1C04-4D16-468D-8B25-3AA740F446E1}" srcOrd="0" destOrd="0" parTransId="{DA5ABB14-57EE-46F7-9068-3BD749259B6D}" sibTransId="{A464851F-4E39-4F51-A882-BF5973D561CF}"/>
    <dgm:cxn modelId="{1C2EE89A-7956-4408-96C8-1AA2F4E87813}" type="presOf" srcId="{7D9CFCBF-445F-4A94-9F5B-0C8E6A18E8F5}" destId="{F475C75E-BFC7-4E62-9B50-574407F62C03}" srcOrd="0" destOrd="0" presId="urn:microsoft.com/office/officeart/2005/8/layout/hierarchy2"/>
    <dgm:cxn modelId="{54910507-A737-4226-9EE2-C66E0B97CA16}" srcId="{94EC1C04-4D16-468D-8B25-3AA740F446E1}" destId="{B1F1E934-48DC-432F-B08A-686271F4FA28}" srcOrd="0" destOrd="0" parTransId="{DFFAE507-3C6A-407E-A960-7495F9DB5FAD}" sibTransId="{76A270C7-0C47-4B3E-9BFF-44CC2066E835}"/>
    <dgm:cxn modelId="{5DBA7FC9-8BC1-480C-90FD-1EC110858FFC}" type="presOf" srcId="{B1F1E934-48DC-432F-B08A-686271F4FA28}" destId="{516C2C0C-91DE-4141-882F-08D585F0191B}" srcOrd="0" destOrd="0" presId="urn:microsoft.com/office/officeart/2005/8/layout/hierarchy2"/>
    <dgm:cxn modelId="{19D7DA85-0C6E-4EA1-A5A2-21AE593DDFA0}" type="presOf" srcId="{DFFAE507-3C6A-407E-A960-7495F9DB5FAD}" destId="{2E807E51-83AD-4E4A-BB72-D350F91383AF}" srcOrd="1" destOrd="0" presId="urn:microsoft.com/office/officeart/2005/8/layout/hierarchy2"/>
    <dgm:cxn modelId="{C9066DEC-0779-472D-ACF9-EC4BCEB3CC83}" type="presParOf" srcId="{F475C75E-BFC7-4E62-9B50-574407F62C03}" destId="{C9A94E3D-02D0-4FCC-BA98-A023D9F6F9E6}" srcOrd="0" destOrd="0" presId="urn:microsoft.com/office/officeart/2005/8/layout/hierarchy2"/>
    <dgm:cxn modelId="{548EFD23-C1D8-4E35-B327-988277DCC25E}" type="presParOf" srcId="{C9A94E3D-02D0-4FCC-BA98-A023D9F6F9E6}" destId="{E23B6490-3A2F-475F-960C-F2FD045639A9}" srcOrd="0" destOrd="0" presId="urn:microsoft.com/office/officeart/2005/8/layout/hierarchy2"/>
    <dgm:cxn modelId="{395A06CE-3E28-4F59-84E6-0F4D813634D8}" type="presParOf" srcId="{C9A94E3D-02D0-4FCC-BA98-A023D9F6F9E6}" destId="{F643F124-BC3C-4851-BD39-D2989E626CD0}" srcOrd="1" destOrd="0" presId="urn:microsoft.com/office/officeart/2005/8/layout/hierarchy2"/>
    <dgm:cxn modelId="{64D91429-114C-416F-AF61-AC06B36F586A}" type="presParOf" srcId="{F643F124-BC3C-4851-BD39-D2989E626CD0}" destId="{E854CA39-6104-4E58-92E6-24AD00EB6438}" srcOrd="0" destOrd="0" presId="urn:microsoft.com/office/officeart/2005/8/layout/hierarchy2"/>
    <dgm:cxn modelId="{24756F1A-FB3C-451D-A226-A0CB714C199B}" type="presParOf" srcId="{E854CA39-6104-4E58-92E6-24AD00EB6438}" destId="{2E807E51-83AD-4E4A-BB72-D350F91383AF}" srcOrd="0" destOrd="0" presId="urn:microsoft.com/office/officeart/2005/8/layout/hierarchy2"/>
    <dgm:cxn modelId="{D37DCA12-0FB6-459F-A6D0-C9B235CF6524}" type="presParOf" srcId="{F643F124-BC3C-4851-BD39-D2989E626CD0}" destId="{CEE590C3-6542-47D2-BA4D-3706223B1F90}" srcOrd="1" destOrd="0" presId="urn:microsoft.com/office/officeart/2005/8/layout/hierarchy2"/>
    <dgm:cxn modelId="{E6B239E2-5B1A-4F00-A70D-A3E376B219A2}" type="presParOf" srcId="{CEE590C3-6542-47D2-BA4D-3706223B1F90}" destId="{516C2C0C-91DE-4141-882F-08D585F0191B}" srcOrd="0" destOrd="0" presId="urn:microsoft.com/office/officeart/2005/8/layout/hierarchy2"/>
    <dgm:cxn modelId="{CE6594EB-7D71-40C7-B409-4832040C8CCC}" type="presParOf" srcId="{CEE590C3-6542-47D2-BA4D-3706223B1F90}" destId="{91564B10-9DCD-41E1-8F4E-9C1491584037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1851ADB-FFF2-470F-9131-EAC88ACF04F5}">
      <dsp:nvSpPr>
        <dsp:cNvPr id="0" name=""/>
        <dsp:cNvSpPr/>
      </dsp:nvSpPr>
      <dsp:spPr>
        <a:xfrm>
          <a:off x="78720" y="1486861"/>
          <a:ext cx="1871840" cy="9675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lvl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2400" b="1" kern="1200">
              <a:latin typeface="TH SarabunPSK" pitchFamily="34" charset="-34"/>
              <a:cs typeface="TH SarabunPSK" pitchFamily="34" charset="-34"/>
            </a:rPr>
            <a:t>PCC </a:t>
          </a:r>
          <a:r>
            <a:rPr lang="th-TH" sz="2400" b="1" kern="1200">
              <a:latin typeface="TH SarabunPSK" pitchFamily="34" charset="-34"/>
              <a:cs typeface="TH SarabunPSK" pitchFamily="34" charset="-34"/>
            </a:rPr>
            <a:t>ทับไทร ประชากร 44,417</a:t>
          </a:r>
        </a:p>
      </dsp:txBody>
      <dsp:txXfrm>
        <a:off x="107060" y="1515201"/>
        <a:ext cx="1815160" cy="910912"/>
      </dsp:txXfrm>
    </dsp:sp>
    <dsp:sp modelId="{0F5BEB40-7CD1-4A9A-B8FC-7838E2AB0809}">
      <dsp:nvSpPr>
        <dsp:cNvPr id="0" name=""/>
        <dsp:cNvSpPr/>
      </dsp:nvSpPr>
      <dsp:spPr>
        <a:xfrm rot="16925367">
          <a:off x="1347895" y="1216988"/>
          <a:ext cx="1524650" cy="16501"/>
        </a:xfrm>
        <a:custGeom>
          <a:avLst/>
          <a:gdLst/>
          <a:ahLst/>
          <a:cxnLst/>
          <a:rect l="0" t="0" r="0" b="0"/>
          <a:pathLst>
            <a:path>
              <a:moveTo>
                <a:pt x="0" y="8250"/>
              </a:moveTo>
              <a:lnTo>
                <a:pt x="1524650" y="825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1800" b="1" kern="1200">
            <a:latin typeface="TH SarabunPSK" pitchFamily="34" charset="-34"/>
            <a:cs typeface="TH SarabunPSK" pitchFamily="34" charset="-34"/>
          </a:endParaRPr>
        </a:p>
      </dsp:txBody>
      <dsp:txXfrm>
        <a:off x="2072104" y="1187123"/>
        <a:ext cx="76232" cy="76232"/>
      </dsp:txXfrm>
    </dsp:sp>
    <dsp:sp modelId="{86D11788-62DD-4B51-9F81-C3E54F452DB1}">
      <dsp:nvSpPr>
        <dsp:cNvPr id="0" name=""/>
        <dsp:cNvSpPr/>
      </dsp:nvSpPr>
      <dsp:spPr>
        <a:xfrm>
          <a:off x="2269881" y="2401"/>
          <a:ext cx="1757252" cy="95483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2000" b="1" kern="1200">
              <a:latin typeface="TH SarabunPSK" pitchFamily="34" charset="-34"/>
              <a:cs typeface="TH SarabunPSK" pitchFamily="34" charset="-34"/>
            </a:rPr>
            <a:t>FCT </a:t>
          </a:r>
          <a:r>
            <a:rPr lang="th-TH" sz="2000" b="1" kern="1200">
              <a:latin typeface="TH SarabunPSK" pitchFamily="34" charset="-34"/>
              <a:cs typeface="TH SarabunPSK" pitchFamily="34" charset="-34"/>
            </a:rPr>
            <a:t>ทับไทร        ประชากร 13,082 คน</a:t>
          </a:r>
        </a:p>
      </dsp:txBody>
      <dsp:txXfrm>
        <a:off x="2297847" y="30367"/>
        <a:ext cx="1701320" cy="898907"/>
      </dsp:txXfrm>
    </dsp:sp>
    <dsp:sp modelId="{690DF183-3DE6-47B2-AF28-B02F6FEBC9B7}">
      <dsp:nvSpPr>
        <dsp:cNvPr id="0" name=""/>
        <dsp:cNvSpPr/>
      </dsp:nvSpPr>
      <dsp:spPr>
        <a:xfrm>
          <a:off x="4027133" y="471570"/>
          <a:ext cx="329371" cy="16501"/>
        </a:xfrm>
        <a:custGeom>
          <a:avLst/>
          <a:gdLst/>
          <a:ahLst/>
          <a:cxnLst/>
          <a:rect l="0" t="0" r="0" b="0"/>
          <a:pathLst>
            <a:path>
              <a:moveTo>
                <a:pt x="0" y="8250"/>
              </a:moveTo>
              <a:lnTo>
                <a:pt x="329371" y="825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1800" b="1" kern="1200">
            <a:latin typeface="TH SarabunPSK" pitchFamily="34" charset="-34"/>
            <a:cs typeface="TH SarabunPSK" pitchFamily="34" charset="-34"/>
          </a:endParaRPr>
        </a:p>
      </dsp:txBody>
      <dsp:txXfrm>
        <a:off x="4183584" y="471587"/>
        <a:ext cx="16468" cy="16468"/>
      </dsp:txXfrm>
    </dsp:sp>
    <dsp:sp modelId="{ED0E7340-DA74-4E62-BFDC-AAF81EE5F385}">
      <dsp:nvSpPr>
        <dsp:cNvPr id="0" name=""/>
        <dsp:cNvSpPr/>
      </dsp:nvSpPr>
      <dsp:spPr>
        <a:xfrm>
          <a:off x="4356504" y="280246"/>
          <a:ext cx="1449371" cy="3991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800" b="1" kern="1200">
              <a:latin typeface="TH SarabunPSK" pitchFamily="34" charset="-34"/>
              <a:cs typeface="TH SarabunPSK" pitchFamily="34" charset="-34"/>
            </a:rPr>
            <a:t>PCU </a:t>
          </a:r>
          <a:r>
            <a:rPr lang="th-TH" sz="1800" b="1" kern="1200">
              <a:latin typeface="TH SarabunPSK" pitchFamily="34" charset="-34"/>
              <a:cs typeface="TH SarabunPSK" pitchFamily="34" charset="-34"/>
            </a:rPr>
            <a:t>ทับไทร</a:t>
          </a:r>
        </a:p>
      </dsp:txBody>
      <dsp:txXfrm>
        <a:off x="4368195" y="291937"/>
        <a:ext cx="1425989" cy="375768"/>
      </dsp:txXfrm>
    </dsp:sp>
    <dsp:sp modelId="{AFA352F1-0555-4593-B937-88B58AC4A263}">
      <dsp:nvSpPr>
        <dsp:cNvPr id="0" name=""/>
        <dsp:cNvSpPr/>
      </dsp:nvSpPr>
      <dsp:spPr>
        <a:xfrm rot="18775753">
          <a:off x="1875803" y="1790767"/>
          <a:ext cx="468834" cy="16501"/>
        </a:xfrm>
        <a:custGeom>
          <a:avLst/>
          <a:gdLst/>
          <a:ahLst/>
          <a:cxnLst/>
          <a:rect l="0" t="0" r="0" b="0"/>
          <a:pathLst>
            <a:path>
              <a:moveTo>
                <a:pt x="0" y="8250"/>
              </a:moveTo>
              <a:lnTo>
                <a:pt x="468834" y="825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1800" b="1" kern="1200">
            <a:latin typeface="TH SarabunPSK" pitchFamily="34" charset="-34"/>
            <a:cs typeface="TH SarabunPSK" pitchFamily="34" charset="-34"/>
          </a:endParaRPr>
        </a:p>
      </dsp:txBody>
      <dsp:txXfrm>
        <a:off x="2098500" y="1787297"/>
        <a:ext cx="23441" cy="23441"/>
      </dsp:txXfrm>
    </dsp:sp>
    <dsp:sp modelId="{D3A4C9FE-C9EE-4E85-87B4-61D8DC5EF716}">
      <dsp:nvSpPr>
        <dsp:cNvPr id="0" name=""/>
        <dsp:cNvSpPr/>
      </dsp:nvSpPr>
      <dsp:spPr>
        <a:xfrm>
          <a:off x="2269881" y="1136984"/>
          <a:ext cx="1757252" cy="9807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2000" b="1" kern="1200">
              <a:latin typeface="TH SarabunPSK" pitchFamily="34" charset="-34"/>
              <a:cs typeface="TH SarabunPSK" pitchFamily="34" charset="-34"/>
            </a:rPr>
            <a:t>FCT </a:t>
          </a:r>
          <a:r>
            <a:rPr lang="th-TH" sz="2000" b="1" kern="1200">
              <a:latin typeface="TH SarabunPSK" pitchFamily="34" charset="-34"/>
              <a:cs typeface="TH SarabunPSK" pitchFamily="34" charset="-34"/>
            </a:rPr>
            <a:t>โป่งน้ำร้อน ประชากร 18,371 คน</a:t>
          </a:r>
        </a:p>
      </dsp:txBody>
      <dsp:txXfrm>
        <a:off x="2298607" y="1165710"/>
        <a:ext cx="1699800" cy="923336"/>
      </dsp:txXfrm>
    </dsp:sp>
    <dsp:sp modelId="{77D03AEF-10BF-48AC-9A44-AC674EB11BAA}">
      <dsp:nvSpPr>
        <dsp:cNvPr id="0" name=""/>
        <dsp:cNvSpPr/>
      </dsp:nvSpPr>
      <dsp:spPr>
        <a:xfrm rot="17692822">
          <a:off x="3807305" y="1274861"/>
          <a:ext cx="758976" cy="16501"/>
        </a:xfrm>
        <a:custGeom>
          <a:avLst/>
          <a:gdLst/>
          <a:ahLst/>
          <a:cxnLst/>
          <a:rect l="0" t="0" r="0" b="0"/>
          <a:pathLst>
            <a:path>
              <a:moveTo>
                <a:pt x="0" y="8250"/>
              </a:moveTo>
              <a:lnTo>
                <a:pt x="758976" y="825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1800" b="1" kern="1200">
            <a:latin typeface="TH SarabunPSK" pitchFamily="34" charset="-34"/>
            <a:cs typeface="TH SarabunPSK" pitchFamily="34" charset="-34"/>
          </a:endParaRPr>
        </a:p>
      </dsp:txBody>
      <dsp:txXfrm>
        <a:off x="4167819" y="1264137"/>
        <a:ext cx="37948" cy="37948"/>
      </dsp:txXfrm>
    </dsp:sp>
    <dsp:sp modelId="{45F4C311-055C-48D0-9DE1-C18663E22BF0}">
      <dsp:nvSpPr>
        <dsp:cNvPr id="0" name=""/>
        <dsp:cNvSpPr/>
      </dsp:nvSpPr>
      <dsp:spPr>
        <a:xfrm>
          <a:off x="4346454" y="739269"/>
          <a:ext cx="1449371" cy="3991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800" b="1" kern="1200">
              <a:latin typeface="TH SarabunPSK" pitchFamily="34" charset="-34"/>
              <a:cs typeface="TH SarabunPSK" pitchFamily="34" charset="-34"/>
            </a:rPr>
            <a:t>รพ.สต.โป่งน้ำร้อน</a:t>
          </a:r>
        </a:p>
      </dsp:txBody>
      <dsp:txXfrm>
        <a:off x="4358145" y="750960"/>
        <a:ext cx="1425989" cy="375768"/>
      </dsp:txXfrm>
    </dsp:sp>
    <dsp:sp modelId="{F02E5738-363E-4C78-9EDA-DB9703ED96DB}">
      <dsp:nvSpPr>
        <dsp:cNvPr id="0" name=""/>
        <dsp:cNvSpPr/>
      </dsp:nvSpPr>
      <dsp:spPr>
        <a:xfrm rot="19457599">
          <a:off x="3990171" y="1504372"/>
          <a:ext cx="393244" cy="16501"/>
        </a:xfrm>
        <a:custGeom>
          <a:avLst/>
          <a:gdLst/>
          <a:ahLst/>
          <a:cxnLst/>
          <a:rect l="0" t="0" r="0" b="0"/>
          <a:pathLst>
            <a:path>
              <a:moveTo>
                <a:pt x="0" y="8250"/>
              </a:moveTo>
              <a:lnTo>
                <a:pt x="393244" y="825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1800" b="1" kern="1200">
            <a:latin typeface="TH SarabunPSK" pitchFamily="34" charset="-34"/>
            <a:cs typeface="TH SarabunPSK" pitchFamily="34" charset="-34"/>
          </a:endParaRPr>
        </a:p>
      </dsp:txBody>
      <dsp:txXfrm>
        <a:off x="4176962" y="1502792"/>
        <a:ext cx="19662" cy="19662"/>
      </dsp:txXfrm>
    </dsp:sp>
    <dsp:sp modelId="{F5BFDDBE-D02A-4635-8B46-8E20B47AFC1E}">
      <dsp:nvSpPr>
        <dsp:cNvPr id="0" name=""/>
        <dsp:cNvSpPr/>
      </dsp:nvSpPr>
      <dsp:spPr>
        <a:xfrm>
          <a:off x="4346454" y="1198292"/>
          <a:ext cx="1449371" cy="3991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800" b="1" kern="1200">
              <a:latin typeface="TH SarabunPSK" pitchFamily="34" charset="-34"/>
              <a:cs typeface="TH SarabunPSK" pitchFamily="34" charset="-34"/>
            </a:rPr>
            <a:t>รพ.สต.วังกระทิง</a:t>
          </a:r>
        </a:p>
      </dsp:txBody>
      <dsp:txXfrm>
        <a:off x="4358145" y="1209983"/>
        <a:ext cx="1425989" cy="375768"/>
      </dsp:txXfrm>
    </dsp:sp>
    <dsp:sp modelId="{70A06BF1-DA73-46CB-88D3-3EEC20D4BF07}">
      <dsp:nvSpPr>
        <dsp:cNvPr id="0" name=""/>
        <dsp:cNvSpPr/>
      </dsp:nvSpPr>
      <dsp:spPr>
        <a:xfrm rot="2142401">
          <a:off x="3990171" y="1733884"/>
          <a:ext cx="393244" cy="16501"/>
        </a:xfrm>
        <a:custGeom>
          <a:avLst/>
          <a:gdLst/>
          <a:ahLst/>
          <a:cxnLst/>
          <a:rect l="0" t="0" r="0" b="0"/>
          <a:pathLst>
            <a:path>
              <a:moveTo>
                <a:pt x="0" y="8250"/>
              </a:moveTo>
              <a:lnTo>
                <a:pt x="393244" y="825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1800" b="1" kern="1200">
            <a:latin typeface="TH SarabunPSK" pitchFamily="34" charset="-34"/>
            <a:cs typeface="TH SarabunPSK" pitchFamily="34" charset="-34"/>
          </a:endParaRPr>
        </a:p>
      </dsp:txBody>
      <dsp:txXfrm>
        <a:off x="4176962" y="1732303"/>
        <a:ext cx="19662" cy="19662"/>
      </dsp:txXfrm>
    </dsp:sp>
    <dsp:sp modelId="{E13F2D64-287F-4D31-81B1-679239D74608}">
      <dsp:nvSpPr>
        <dsp:cNvPr id="0" name=""/>
        <dsp:cNvSpPr/>
      </dsp:nvSpPr>
      <dsp:spPr>
        <a:xfrm>
          <a:off x="4346454" y="1657315"/>
          <a:ext cx="1449371" cy="3991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800" b="1" kern="1200">
              <a:latin typeface="TH SarabunPSK" pitchFamily="34" charset="-34"/>
              <a:cs typeface="TH SarabunPSK" pitchFamily="34" charset="-34"/>
            </a:rPr>
            <a:t>รพ.สต.คลองใหญ่</a:t>
          </a:r>
        </a:p>
      </dsp:txBody>
      <dsp:txXfrm>
        <a:off x="4358145" y="1669006"/>
        <a:ext cx="1425989" cy="375768"/>
      </dsp:txXfrm>
    </dsp:sp>
    <dsp:sp modelId="{F7852951-1B69-4CAC-A49D-322D01E4F74F}">
      <dsp:nvSpPr>
        <dsp:cNvPr id="0" name=""/>
        <dsp:cNvSpPr/>
      </dsp:nvSpPr>
      <dsp:spPr>
        <a:xfrm rot="3907178">
          <a:off x="3807305" y="1963395"/>
          <a:ext cx="758976" cy="16501"/>
        </a:xfrm>
        <a:custGeom>
          <a:avLst/>
          <a:gdLst/>
          <a:ahLst/>
          <a:cxnLst/>
          <a:rect l="0" t="0" r="0" b="0"/>
          <a:pathLst>
            <a:path>
              <a:moveTo>
                <a:pt x="0" y="8250"/>
              </a:moveTo>
              <a:lnTo>
                <a:pt x="758976" y="825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1800" b="1" kern="1200">
            <a:latin typeface="TH SarabunPSK" pitchFamily="34" charset="-34"/>
            <a:cs typeface="TH SarabunPSK" pitchFamily="34" charset="-34"/>
          </a:endParaRPr>
        </a:p>
      </dsp:txBody>
      <dsp:txXfrm>
        <a:off x="4167819" y="1952672"/>
        <a:ext cx="37948" cy="37948"/>
      </dsp:txXfrm>
    </dsp:sp>
    <dsp:sp modelId="{05893CFD-85F4-4F63-A698-61C2AAEFE3C3}">
      <dsp:nvSpPr>
        <dsp:cNvPr id="0" name=""/>
        <dsp:cNvSpPr/>
      </dsp:nvSpPr>
      <dsp:spPr>
        <a:xfrm>
          <a:off x="4346454" y="2116338"/>
          <a:ext cx="1449371" cy="3991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800" b="1" kern="1200">
              <a:latin typeface="TH SarabunPSK" pitchFamily="34" charset="-34"/>
              <a:cs typeface="TH SarabunPSK" pitchFamily="34" charset="-34"/>
            </a:rPr>
            <a:t>รพ.สต.เทพนิมิต</a:t>
          </a:r>
        </a:p>
      </dsp:txBody>
      <dsp:txXfrm>
        <a:off x="4358145" y="2128029"/>
        <a:ext cx="1425989" cy="375768"/>
      </dsp:txXfrm>
    </dsp:sp>
    <dsp:sp modelId="{65CABDC5-FD4F-43FF-A750-4143B84DD360}">
      <dsp:nvSpPr>
        <dsp:cNvPr id="0" name=""/>
        <dsp:cNvSpPr/>
      </dsp:nvSpPr>
      <dsp:spPr>
        <a:xfrm rot="4675566">
          <a:off x="1346929" y="2708813"/>
          <a:ext cx="1526584" cy="16501"/>
        </a:xfrm>
        <a:custGeom>
          <a:avLst/>
          <a:gdLst/>
          <a:ahLst/>
          <a:cxnLst/>
          <a:rect l="0" t="0" r="0" b="0"/>
          <a:pathLst>
            <a:path>
              <a:moveTo>
                <a:pt x="0" y="8250"/>
              </a:moveTo>
              <a:lnTo>
                <a:pt x="1526584" y="825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1800" b="1" kern="1200">
            <a:latin typeface="TH SarabunPSK" pitchFamily="34" charset="-34"/>
            <a:cs typeface="TH SarabunPSK" pitchFamily="34" charset="-34"/>
          </a:endParaRPr>
        </a:p>
      </dsp:txBody>
      <dsp:txXfrm>
        <a:off x="2072056" y="2678900"/>
        <a:ext cx="76329" cy="76329"/>
      </dsp:txXfrm>
    </dsp:sp>
    <dsp:sp modelId="{B08E3D13-B250-4322-976E-B6F6B1759F4B}">
      <dsp:nvSpPr>
        <dsp:cNvPr id="0" name=""/>
        <dsp:cNvSpPr/>
      </dsp:nvSpPr>
      <dsp:spPr>
        <a:xfrm>
          <a:off x="2269881" y="2988029"/>
          <a:ext cx="1757252" cy="95088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2000" b="1" kern="1200">
              <a:latin typeface="TH SarabunPSK" pitchFamily="34" charset="-34"/>
              <a:cs typeface="TH SarabunPSK" pitchFamily="34" charset="-34"/>
            </a:rPr>
            <a:t>FCT </a:t>
          </a:r>
          <a:r>
            <a:rPr lang="th-TH" sz="2000" b="1" kern="1200">
              <a:latin typeface="TH SarabunPSK" pitchFamily="34" charset="-34"/>
              <a:cs typeface="TH SarabunPSK" pitchFamily="34" charset="-34"/>
            </a:rPr>
            <a:t>หนองตาคง ประชากร 12,964 คน</a:t>
          </a:r>
        </a:p>
      </dsp:txBody>
      <dsp:txXfrm>
        <a:off x="2297731" y="3015879"/>
        <a:ext cx="1701552" cy="895184"/>
      </dsp:txXfrm>
    </dsp:sp>
    <dsp:sp modelId="{9CA69FFD-3FE4-4722-9403-E4385E8152F9}">
      <dsp:nvSpPr>
        <dsp:cNvPr id="0" name=""/>
        <dsp:cNvSpPr/>
      </dsp:nvSpPr>
      <dsp:spPr>
        <a:xfrm rot="17692822">
          <a:off x="3807305" y="3110953"/>
          <a:ext cx="758976" cy="16501"/>
        </a:xfrm>
        <a:custGeom>
          <a:avLst/>
          <a:gdLst/>
          <a:ahLst/>
          <a:cxnLst/>
          <a:rect l="0" t="0" r="0" b="0"/>
          <a:pathLst>
            <a:path>
              <a:moveTo>
                <a:pt x="0" y="8250"/>
              </a:moveTo>
              <a:lnTo>
                <a:pt x="758976" y="825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1800" b="1" kern="1200">
            <a:latin typeface="TH SarabunPSK" pitchFamily="34" charset="-34"/>
            <a:cs typeface="TH SarabunPSK" pitchFamily="34" charset="-34"/>
          </a:endParaRPr>
        </a:p>
      </dsp:txBody>
      <dsp:txXfrm>
        <a:off x="4167819" y="3100229"/>
        <a:ext cx="37948" cy="37948"/>
      </dsp:txXfrm>
    </dsp:sp>
    <dsp:sp modelId="{32ECDFF2-F837-4654-84C5-1A59AD8AB6CC}">
      <dsp:nvSpPr>
        <dsp:cNvPr id="0" name=""/>
        <dsp:cNvSpPr/>
      </dsp:nvSpPr>
      <dsp:spPr>
        <a:xfrm>
          <a:off x="4346454" y="2575361"/>
          <a:ext cx="1449371" cy="3991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800" b="1" kern="1200">
              <a:latin typeface="TH SarabunPSK" pitchFamily="34" charset="-34"/>
              <a:cs typeface="TH SarabunPSK" pitchFamily="34" charset="-34"/>
            </a:rPr>
            <a:t>รพ.สต.หนองตาคง</a:t>
          </a:r>
        </a:p>
      </dsp:txBody>
      <dsp:txXfrm>
        <a:off x="4358145" y="2587052"/>
        <a:ext cx="1425989" cy="375768"/>
      </dsp:txXfrm>
    </dsp:sp>
    <dsp:sp modelId="{D7C3E2D2-03C4-4964-8031-BFD55B5B49AD}">
      <dsp:nvSpPr>
        <dsp:cNvPr id="0" name=""/>
        <dsp:cNvSpPr/>
      </dsp:nvSpPr>
      <dsp:spPr>
        <a:xfrm rot="19457599">
          <a:off x="3990171" y="3340465"/>
          <a:ext cx="393244" cy="16501"/>
        </a:xfrm>
        <a:custGeom>
          <a:avLst/>
          <a:gdLst/>
          <a:ahLst/>
          <a:cxnLst/>
          <a:rect l="0" t="0" r="0" b="0"/>
          <a:pathLst>
            <a:path>
              <a:moveTo>
                <a:pt x="0" y="8250"/>
              </a:moveTo>
              <a:lnTo>
                <a:pt x="393244" y="825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1800" b="1" kern="1200">
            <a:latin typeface="TH SarabunPSK" pitchFamily="34" charset="-34"/>
            <a:cs typeface="TH SarabunPSK" pitchFamily="34" charset="-34"/>
          </a:endParaRPr>
        </a:p>
      </dsp:txBody>
      <dsp:txXfrm>
        <a:off x="4176962" y="3338884"/>
        <a:ext cx="19662" cy="19662"/>
      </dsp:txXfrm>
    </dsp:sp>
    <dsp:sp modelId="{489E32A0-800A-46ED-8BA9-CB830F11DFF8}">
      <dsp:nvSpPr>
        <dsp:cNvPr id="0" name=""/>
        <dsp:cNvSpPr/>
      </dsp:nvSpPr>
      <dsp:spPr>
        <a:xfrm>
          <a:off x="4346454" y="3034384"/>
          <a:ext cx="1449371" cy="3991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800" b="1" kern="1200">
              <a:latin typeface="TH SarabunPSK" pitchFamily="34" charset="-34"/>
              <a:cs typeface="TH SarabunPSK" pitchFamily="34" charset="-34"/>
            </a:rPr>
            <a:t>รพ.สต.คลองบอน</a:t>
          </a:r>
        </a:p>
      </dsp:txBody>
      <dsp:txXfrm>
        <a:off x="4358145" y="3046075"/>
        <a:ext cx="1425989" cy="375768"/>
      </dsp:txXfrm>
    </dsp:sp>
    <dsp:sp modelId="{9FA58DDF-AC5C-4FAB-B0E2-9FD7EBFD505A}">
      <dsp:nvSpPr>
        <dsp:cNvPr id="0" name=""/>
        <dsp:cNvSpPr/>
      </dsp:nvSpPr>
      <dsp:spPr>
        <a:xfrm rot="2142401">
          <a:off x="3990171" y="3569976"/>
          <a:ext cx="393244" cy="16501"/>
        </a:xfrm>
        <a:custGeom>
          <a:avLst/>
          <a:gdLst/>
          <a:ahLst/>
          <a:cxnLst/>
          <a:rect l="0" t="0" r="0" b="0"/>
          <a:pathLst>
            <a:path>
              <a:moveTo>
                <a:pt x="0" y="8250"/>
              </a:moveTo>
              <a:lnTo>
                <a:pt x="393244" y="825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1800" b="1" kern="1200">
            <a:latin typeface="TH SarabunPSK" pitchFamily="34" charset="-34"/>
            <a:cs typeface="TH SarabunPSK" pitchFamily="34" charset="-34"/>
          </a:endParaRPr>
        </a:p>
      </dsp:txBody>
      <dsp:txXfrm>
        <a:off x="4176962" y="3568396"/>
        <a:ext cx="19662" cy="19662"/>
      </dsp:txXfrm>
    </dsp:sp>
    <dsp:sp modelId="{972FE0A9-18AE-42A9-B53C-7ABCE1F5C905}">
      <dsp:nvSpPr>
        <dsp:cNvPr id="0" name=""/>
        <dsp:cNvSpPr/>
      </dsp:nvSpPr>
      <dsp:spPr>
        <a:xfrm>
          <a:off x="4346454" y="3493407"/>
          <a:ext cx="1449371" cy="3991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800" b="1" kern="1200">
              <a:latin typeface="TH SarabunPSK" pitchFamily="34" charset="-34"/>
              <a:cs typeface="TH SarabunPSK" pitchFamily="34" charset="-34"/>
            </a:rPr>
            <a:t>รพ.สต.ซับตาเมา</a:t>
          </a:r>
        </a:p>
      </dsp:txBody>
      <dsp:txXfrm>
        <a:off x="4358145" y="3505098"/>
        <a:ext cx="1425989" cy="375768"/>
      </dsp:txXfrm>
    </dsp:sp>
    <dsp:sp modelId="{FAE67F3C-697B-4992-9168-9942B8BB4CC1}">
      <dsp:nvSpPr>
        <dsp:cNvPr id="0" name=""/>
        <dsp:cNvSpPr/>
      </dsp:nvSpPr>
      <dsp:spPr>
        <a:xfrm rot="3907178">
          <a:off x="3807305" y="3799488"/>
          <a:ext cx="758976" cy="16501"/>
        </a:xfrm>
        <a:custGeom>
          <a:avLst/>
          <a:gdLst/>
          <a:ahLst/>
          <a:cxnLst/>
          <a:rect l="0" t="0" r="0" b="0"/>
          <a:pathLst>
            <a:path>
              <a:moveTo>
                <a:pt x="0" y="8250"/>
              </a:moveTo>
              <a:lnTo>
                <a:pt x="758976" y="825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1800" b="1" kern="1200">
            <a:latin typeface="TH SarabunPSK" pitchFamily="34" charset="-34"/>
            <a:cs typeface="TH SarabunPSK" pitchFamily="34" charset="-34"/>
          </a:endParaRPr>
        </a:p>
      </dsp:txBody>
      <dsp:txXfrm>
        <a:off x="4167819" y="3788764"/>
        <a:ext cx="37948" cy="37948"/>
      </dsp:txXfrm>
    </dsp:sp>
    <dsp:sp modelId="{9C3B5A61-0C2E-47D1-91DC-0FFAF800A3F6}">
      <dsp:nvSpPr>
        <dsp:cNvPr id="0" name=""/>
        <dsp:cNvSpPr/>
      </dsp:nvSpPr>
      <dsp:spPr>
        <a:xfrm>
          <a:off x="4346454" y="3952431"/>
          <a:ext cx="1449371" cy="39915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800" b="1" kern="1200">
              <a:latin typeface="TH SarabunPSK" pitchFamily="34" charset="-34"/>
              <a:cs typeface="TH SarabunPSK" pitchFamily="34" charset="-34"/>
            </a:rPr>
            <a:t>รพ.สต.บึงชนัง</a:t>
          </a:r>
        </a:p>
      </dsp:txBody>
      <dsp:txXfrm>
        <a:off x="4358145" y="3964122"/>
        <a:ext cx="1425989" cy="37576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23B6490-3A2F-475F-960C-F2FD045639A9}">
      <dsp:nvSpPr>
        <dsp:cNvPr id="0" name=""/>
        <dsp:cNvSpPr/>
      </dsp:nvSpPr>
      <dsp:spPr>
        <a:xfrm>
          <a:off x="47484" y="206518"/>
          <a:ext cx="1909806" cy="954903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20955" rIns="20955" bIns="20955" numCol="1" spcCol="1270" anchor="ctr" anchorCtr="0">
          <a:noAutofit/>
        </a:bodyPr>
        <a:lstStyle/>
        <a:p>
          <a:pPr lvl="0" algn="ct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3300" b="1" kern="1200">
              <a:latin typeface="TH SarabunPSK" pitchFamily="34" charset="-34"/>
              <a:cs typeface="TH SarabunPSK" pitchFamily="34" charset="-34"/>
            </a:rPr>
            <a:t>รพ.โป่งน้ำร้อน</a:t>
          </a:r>
        </a:p>
      </dsp:txBody>
      <dsp:txXfrm>
        <a:off x="75452" y="234486"/>
        <a:ext cx="1853870" cy="898967"/>
      </dsp:txXfrm>
    </dsp:sp>
    <dsp:sp modelId="{E854CA39-6104-4E58-92E6-24AD00EB6438}">
      <dsp:nvSpPr>
        <dsp:cNvPr id="0" name=""/>
        <dsp:cNvSpPr/>
      </dsp:nvSpPr>
      <dsp:spPr>
        <a:xfrm rot="21478121">
          <a:off x="1957104" y="639970"/>
          <a:ext cx="593214" cy="66972"/>
        </a:xfrm>
        <a:custGeom>
          <a:avLst/>
          <a:gdLst/>
          <a:ahLst/>
          <a:cxnLst/>
          <a:rect l="0" t="0" r="0" b="0"/>
          <a:pathLst>
            <a:path>
              <a:moveTo>
                <a:pt x="0" y="33486"/>
              </a:moveTo>
              <a:lnTo>
                <a:pt x="593214" y="33486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500" kern="1200"/>
        </a:p>
      </dsp:txBody>
      <dsp:txXfrm>
        <a:off x="2238882" y="658626"/>
        <a:ext cx="29660" cy="29660"/>
      </dsp:txXfrm>
    </dsp:sp>
    <dsp:sp modelId="{516C2C0C-91DE-4141-882F-08D585F0191B}">
      <dsp:nvSpPr>
        <dsp:cNvPr id="0" name=""/>
        <dsp:cNvSpPr/>
      </dsp:nvSpPr>
      <dsp:spPr>
        <a:xfrm>
          <a:off x="2550133" y="185491"/>
          <a:ext cx="1909806" cy="954903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20955" rIns="20955" bIns="20955" numCol="1" spcCol="1270" anchor="ctr" anchorCtr="0">
          <a:noAutofit/>
        </a:bodyPr>
        <a:lstStyle/>
        <a:p>
          <a:pPr lvl="0" algn="ct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3300" b="1" kern="1200">
              <a:latin typeface="TH SarabunPSK" pitchFamily="34" charset="-34"/>
              <a:cs typeface="TH SarabunPSK" pitchFamily="34" charset="-34"/>
            </a:rPr>
            <a:t>สสอ.โป่งน้ำร้อน</a:t>
          </a:r>
        </a:p>
      </dsp:txBody>
      <dsp:txXfrm>
        <a:off x="2578101" y="213459"/>
        <a:ext cx="1853870" cy="89896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5">
  <dgm:title val=""/>
  <dgm:desc val=""/>
  <dgm:catLst>
    <dgm:cat type="hierarchy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/>
    <dgm:presOf/>
    <dgm:shape xmlns:r="http://schemas.openxmlformats.org/officeDocument/2006/relationships" r:blip="">
      <dgm:adjLst/>
    </dgm:shape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/>
              <dgm:constr type="t" for="ch" forName="hierFlow" refType="h" fact="0.3"/>
              <dgm:constr type="r" for="ch" forName="hierFlow" refType="w" fact="0.98"/>
              <dgm:constr type="b" for="ch" forName="hierFlow" refType="h" fact="0.96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h" for="des" forName="level1Shape" refType="h"/>
              <dgm:constr type="w" for="des" forName="level1Shape" refType="h" refFor="des" refForName="level1Shape" fact="2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w" refFor="des" refForName="level1Shape" op="equ" fact="0.4"/>
              <dgm:constr type="sibSp" for="des" forName="hierChild1" refType="h" refFor="des" refForName="level1Shape" op="equ" fact="0.15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w" refFor="des" refForName="level1Shape" op="equ"/>
              <dgm:constr type="userB" for="des" refType="sp" refFor="des" op="equ"/>
              <dgm:constr type="w" for="des" forName="firstBuf" refType="w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 refType="h" fact="0.3"/>
              <dgm:constr type="r" for="ch" forName="hierFlow" refType="w"/>
              <dgm:constr type="b" for="ch" forName="hierFlow" refType="h" fact="0.96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h" for="des" forName="level1Shape" refType="h"/>
              <dgm:constr type="w" for="des" forName="level1Shape" refType="h" refFor="des" refForName="level1Shape" fact="2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w" refFor="des" refForName="level1Shape" op="equ" fact="0.4"/>
              <dgm:constr type="sibSp" for="des" forName="hierChild1" refType="h" refFor="des" refForName="level1Shape" op="equ" fact="0.15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w" refFor="des" refForName="level1Shape" op="equ"/>
              <dgm:constr type="userB" for="des" refType="sp" refFor="des" op="equ"/>
              <dgm:constr type="w" for="des" forName="firstBuf" refType="w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h" for="des" forName="level1Shape" refType="h"/>
          <dgm:constr type="w" for="des" forName="level1Shape" refType="h" refFor="des" refForName="level1Shape" fact="2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w" refFor="des" refForName="level1Shape" op="equ" fact="0.4"/>
          <dgm:constr type="sibSp" for="des" forName="hierChild1" refType="h" refFor="des" refForName="level1Shape" op="equ" fact="0.15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w" refFor="des" refForName="level1Shape" op="equ"/>
          <dgm:constr type="userB" for="des" refType="sp" refFor="des" op="equ"/>
          <dgm:constr type="w" for="des" forName="firstBuf" refType="w" refFor="des" refForName="level1Shape" fact="0.1"/>
        </dgm:constrLst>
      </dgm:else>
    </dgm:choose>
    <dgm:ruleLst/>
    <dgm:layoutNode name="hierFlow">
      <dgm:choose name="Name6">
        <dgm:if name="Name7" func="var" arg="dir" op="equ" val="norm">
          <dgm:alg type="lin">
            <dgm:param type="linDir" val="fromL"/>
            <dgm:param type="nodeVertAlign" val="mid"/>
            <dgm:param type="vertAlign" val="mid"/>
            <dgm:param type="nodeHorzAlign" val="l"/>
            <dgm:param type="horzAlign" val="l"/>
            <dgm:param type="fallback" val="2D"/>
          </dgm:alg>
        </dgm:if>
        <dgm:else name="Name8">
          <dgm:alg type="lin">
            <dgm:param type="linDir" val="fromR"/>
            <dgm:param type="nodeVertAlign" val="mid"/>
            <dgm:param type="vertAlign" val="mid"/>
            <dgm:param type="nodeHorzAlign" val="r"/>
            <dgm:param type="horzAlign" val="r"/>
            <dgm:param type="fallback" val="2D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ptType="node" op="equ" val="65"/>
        <dgm:constr type="primFontSz" for="des" forName="connTx" op="equ" val="55"/>
        <dgm:constr type="primFontSz" for="des" forName="connTx" refType="primFontSz" refFor="des" refPtType="node" op="lte" fact="0.8"/>
      </dgm:constrLst>
      <dgm:ruleLst/>
      <dgm:choose name="Name9">
        <dgm:if name="Name10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11"/>
      </dgm:choose>
      <dgm:layoutNode name="hierChild1">
        <dgm:varLst>
          <dgm:chPref val="1"/>
          <dgm:animOne val="branch"/>
          <dgm:animLvl val="lvl"/>
        </dgm:varLst>
        <dgm:choose name="Name12">
          <dgm:if name="Name13" func="var" arg="dir" op="equ" val="norm">
            <dgm:alg type="hierChild">
              <dgm:param type="linDir" val="fromT"/>
              <dgm:param type="chAlign" val="l"/>
            </dgm:alg>
          </dgm:if>
          <dgm:else name="Name14">
            <dgm:alg type="hierChild">
              <dgm:param type="linDir" val="fromT"/>
              <dgm:param type="ch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forEach name="Name15" axis="ch" cnt="3">
          <dgm:forEach name="Name16" axis="self" ptType="node">
            <dgm:layoutNode name="Name17">
              <dgm:choose name="Name18">
                <dgm:if name="Name19" func="var" arg="dir" op="equ" val="norm">
                  <dgm:alg type="hierRoot">
                    <dgm:param type="hierAlign" val="lCtrCh"/>
                  </dgm:alg>
                </dgm:if>
                <dgm:else name="Name20">
                  <dgm:alg type="hierRoot">
                    <dgm:param type="hierAlign" val="rCtrCh"/>
                  </dgm:alg>
                </dgm:else>
              </dgm:choose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tMarg" refType="primFontSz" fact="0.05"/>
                  <dgm:constr type="bMarg" refType="primFontSz" fact="0.05"/>
                  <dgm:constr type="lMarg" refType="primFontSz" fact="0.05"/>
                  <dgm:constr type="rMarg" refType="primFontSz" fact="0.05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21">
                  <dgm:if name="Name22" func="var" arg="dir" op="equ" val="norm">
                    <dgm:alg type="hierChild">
                      <dgm:param type="linDir" val="fromT"/>
                      <dgm:param type="chAlign" val="l"/>
                    </dgm:alg>
                  </dgm:if>
                  <dgm:else name="Name23">
                    <dgm:alg type="hierChild">
                      <dgm:param type="linDir" val="fromT"/>
                      <dgm:param type="chAlign" val="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24" axis="self" ptType="parTrans" cnt="1">
                    <dgm:layoutNode name="Name25">
                      <dgm:choose name="Name26">
                        <dgm:if name="Name27" func="var" arg="dir" op="equ" val="norm">
                          <dgm:alg type="conn">
                            <dgm:param type="dim" val="1D"/>
                            <dgm:param type="begPts" val="midR"/>
                            <dgm:param type="endPts" val="midL"/>
                            <dgm:param type="endSty" val="noArr"/>
                          </dgm:alg>
                        </dgm:if>
                        <dgm:else name="Name28">
                          <dgm:alg type="conn">
                            <dgm:param type="dim" val="1D"/>
                            <dgm:param type="begPts" val="midL"/>
                            <dgm:param type="endPts" val="midR"/>
                            <dgm:param type="endSty" val="noArr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5"/>
                        <dgm:constr type="connDist"/>
                        <dgm:constr type="begPad"/>
                        <dgm:constr type="endPad"/>
                        <dgm:constr type="userA" for="ch" refType="connDist"/>
                      </dgm:constrLst>
                      <dgm:ruleLst/>
                      <dgm:layoutNode name="connTx">
                        <dgm:alg type="tx">
                          <dgm:param type="autoTxRot" val="grav"/>
                        </dgm:alg>
                        <dgm:shape xmlns:r="http://schemas.openxmlformats.org/officeDocument/2006/relationships" type="rect" r:blip="" hideGeom="1">
                          <dgm:adjLst/>
                        </dgm:shape>
                        <dgm:presOf axis="self"/>
                        <dgm:constrLst>
                          <dgm:constr type="userA"/>
                          <dgm:constr type="w" refType="userA" fact="0.05"/>
                          <dgm:constr type="h" refType="userA" fact="0.05"/>
                          <dgm:constr type="lMarg" val="1"/>
                          <dgm:constr type="rMarg" val="1"/>
                          <dgm:constr type="tMarg"/>
                          <dgm:constr type="bMarg"/>
                        </dgm:constrLst>
                        <dgm:ruleLst>
                          <dgm:rule type="h" val="NaN" fact="0.25" max="NaN"/>
                          <dgm:rule type="w" val="NaN" fact="0.8" max="NaN"/>
                          <dgm:rule type="primFontSz" val="5" fact="NaN" max="NaN"/>
                        </dgm:ruleLst>
                      </dgm:layoutNode>
                    </dgm:layoutNode>
                  </dgm:forEach>
                  <dgm:forEach name="Name29" axis="self" ptType="node">
                    <dgm:layoutNode name="Name30">
                      <dgm:choose name="Name31">
                        <dgm:if name="Name32" func="var" arg="dir" op="equ" val="norm">
                          <dgm:alg type="hierRoot">
                            <dgm:param type="hierAlign" val="lCtrCh"/>
                          </dgm:alg>
                        </dgm:if>
                        <dgm:else name="Name33">
                          <dgm:alg type="hierRoot">
                            <dgm:param type="hierAlign" val="rCtrCh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tMarg" refType="primFontSz" fact="0.05"/>
                          <dgm:constr type="bMarg" refType="primFontSz" fact="0.05"/>
                          <dgm:constr type="lMarg" refType="primFontSz" fact="0.05"/>
                          <dgm:constr type="rMarg" refType="primFontSz" fact="0.05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34">
                          <dgm:if name="Name35" func="var" arg="dir" op="equ" val="norm">
                            <dgm:alg type="hierChild">
                              <dgm:param type="linDir" val="fromT"/>
                              <dgm:param type="chAlign" val="l"/>
                            </dgm:alg>
                          </dgm:if>
                          <dgm:else name="Name36">
                            <dgm:alg type="hierChild">
                              <dgm:param type="linDir" val="fromT"/>
                              <dgm:param type="chAlign" val="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37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choose name="Name38">
        <dgm:if name="Name39" func="var" arg="dir" op="equ" val="norm">
          <dgm:alg type="lin">
            <dgm:param type="linDir" val="fromL"/>
            <dgm:param type="nodeVertAlign" val="mid"/>
            <dgm:param type="vertAlign" val="mid"/>
            <dgm:param type="nodeHorzAlign" val="l"/>
            <dgm:param type="horzAlign" val="l"/>
          </dgm:alg>
        </dgm:if>
        <dgm:else name="Name40">
          <dgm:alg type="lin">
            <dgm:param type="linDir" val="fromR"/>
            <dgm:param type="nodeVertAlign" val="mid"/>
            <dgm:param type="vertAlign" val="mid"/>
            <dgm:param type="nodeHorzAlign" val="r"/>
            <dgm:param type="horzAlign" val="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rectComp" refType="w"/>
        <dgm:constr type="h" for="ch" forName="rectComp" refType="h"/>
        <dgm:constr type="h" for="des" forName="bgRect" refType="h"/>
        <dgm:constr type="primFontSz" for="des" forName="bgRectTx" op="equ" val="65"/>
      </dgm:constrLst>
      <dgm:ruleLst/>
      <dgm:forEach name="Name41" axis="ch" ptType="node" st="2">
        <dgm:layoutNode name="rectComp">
          <dgm:alg type="composite"/>
          <dgm:shape xmlns:r="http://schemas.openxmlformats.org/officeDocument/2006/relationships" r:blip="">
            <dgm:adjLst/>
          </dgm:shape>
          <dgm:presOf/>
          <dgm:constrLst>
            <dgm:constr type="userA"/>
            <dgm:constr type="l" for="ch" forName="bgRect"/>
            <dgm:constr type="t" for="ch" forName="bgRect"/>
            <dgm:constr type="w" for="ch" forName="bgRect" refType="userA" fact="1.2"/>
            <dgm:constr type="l" for="ch" forName="bgRectTx"/>
            <dgm:constr type="t" for="ch" forName="bgRectTx"/>
            <dgm:constr type="h" for="ch" forName="bgRectTx" refType="h" refFor="ch" refForName="bgRect" fact="0.3"/>
            <dgm:constr type="w" for="ch" forName="bgRectTx" refType="w" refFor="ch" refForName="bgRect" op="equ"/>
          </dgm:constrLst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shape xmlns:r="http://schemas.openxmlformats.org/officeDocument/2006/relationships" type="rect" r:blip="" zOrderOff="-999" hideGeom="1">
              <dgm:adjLst/>
            </dgm:shape>
            <dgm:presOf axis="desOrSelf" ptType="node"/>
            <dgm:constrLst/>
            <dgm:ruleLst>
              <dgm:rule type="primFontSz" val="5" fact="NaN" max="NaN"/>
            </dgm:ruleLst>
          </dgm:layoutNode>
        </dgm:layoutNode>
        <dgm:choose name="Name42">
          <dgm:if name="Name43" axis="self" ptType="node" func="revPos" op="gte" val="2">
            <dgm:layoutNode name="spComp">
              <dgm:alg type="composite"/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hSp"/>
                <dgm:constr type="t" for="ch" forName="hSp"/>
                <dgm:constr type="w" for="ch" forName="hSp" refType="userB"/>
                <dgm:constr type="wOff" for="ch" forName="hSp" refType="userA" fact="-0.2"/>
              </dgm:constrLst>
              <dgm:ruleLst/>
              <dgm:layoutNode name="h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44"/>
        </dgm:choose>
      </dgm:forEach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59531</xdr:colOff>
      <xdr:row>4</xdr:row>
      <xdr:rowOff>154786</xdr:rowOff>
    </xdr:from>
    <xdr:to>
      <xdr:col>13</xdr:col>
      <xdr:colOff>48154</xdr:colOff>
      <xdr:row>16</xdr:row>
      <xdr:rowOff>80931</xdr:rowOff>
    </xdr:to>
    <xdr:pic>
      <xdr:nvPicPr>
        <xdr:cNvPr id="2" name="รูปภาพ 1" descr="C:\Documents and Settings\Private\Desktop\สสอ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2274099"/>
          <a:ext cx="2417498" cy="1926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166688</xdr:colOff>
      <xdr:row>16</xdr:row>
      <xdr:rowOff>166685</xdr:rowOff>
    </xdr:from>
    <xdr:to>
      <xdr:col>15</xdr:col>
      <xdr:colOff>405265</xdr:colOff>
      <xdr:row>27</xdr:row>
      <xdr:rowOff>118680</xdr:rowOff>
    </xdr:to>
    <xdr:pic>
      <xdr:nvPicPr>
        <xdr:cNvPr id="3" name="รูปภาพ 2" descr="C:\Documents and Settings\Private\Desktop\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46094" y="4286248"/>
          <a:ext cx="2667452" cy="178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357186</xdr:colOff>
      <xdr:row>16</xdr:row>
      <xdr:rowOff>119062</xdr:rowOff>
    </xdr:from>
    <xdr:to>
      <xdr:col>10</xdr:col>
      <xdr:colOff>475940</xdr:colOff>
      <xdr:row>27</xdr:row>
      <xdr:rowOff>125900</xdr:rowOff>
    </xdr:to>
    <xdr:pic>
      <xdr:nvPicPr>
        <xdr:cNvPr id="4" name="รูปภาพ 3" descr="C:\Documents and Settings\Private\Desktop\รูปหน้ารพ\20150429_094331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499" y="4238625"/>
          <a:ext cx="2547629" cy="184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26194</xdr:colOff>
      <xdr:row>0</xdr:row>
      <xdr:rowOff>59531</xdr:rowOff>
    </xdr:from>
    <xdr:to>
      <xdr:col>3</xdr:col>
      <xdr:colOff>9525</xdr:colOff>
      <xdr:row>2</xdr:row>
      <xdr:rowOff>257175</xdr:rowOff>
    </xdr:to>
    <xdr:pic>
      <xdr:nvPicPr>
        <xdr:cNvPr id="1025" name="Picture 1" descr="ครุฑ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19" y="59531"/>
          <a:ext cx="554831" cy="616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4</xdr:row>
      <xdr:rowOff>276225</xdr:rowOff>
    </xdr:from>
    <xdr:to>
      <xdr:col>9</xdr:col>
      <xdr:colOff>561975</xdr:colOff>
      <xdr:row>4</xdr:row>
      <xdr:rowOff>285750</xdr:rowOff>
    </xdr:to>
    <xdr:cxnSp macro="">
      <xdr:nvCxnSpPr>
        <xdr:cNvPr id="4" name="ตัวเชื่อมต่อตรง 3"/>
        <xdr:cNvCxnSpPr/>
      </xdr:nvCxnSpPr>
      <xdr:spPr>
        <a:xfrm flipV="1">
          <a:off x="4572000" y="1238250"/>
          <a:ext cx="8667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549538</xdr:colOff>
      <xdr:row>6</xdr:row>
      <xdr:rowOff>201083</xdr:rowOff>
    </xdr:from>
    <xdr:to>
      <xdr:col>14</xdr:col>
      <xdr:colOff>328084</xdr:colOff>
      <xdr:row>23</xdr:row>
      <xdr:rowOff>21166</xdr:rowOff>
    </xdr:to>
    <xdr:graphicFrame macro="">
      <xdr:nvGraphicFramePr>
        <xdr:cNvPr id="8" name="ไดอะแกรม 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3</xdr:col>
      <xdr:colOff>190502</xdr:colOff>
      <xdr:row>2</xdr:row>
      <xdr:rowOff>52916</xdr:rowOff>
    </xdr:from>
    <xdr:to>
      <xdr:col>10</xdr:col>
      <xdr:colOff>511970</xdr:colOff>
      <xdr:row>11</xdr:row>
      <xdr:rowOff>190500</xdr:rowOff>
    </xdr:to>
    <xdr:graphicFrame macro="">
      <xdr:nvGraphicFramePr>
        <xdr:cNvPr id="10" name="ไดอะแกรม 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4</xdr:col>
      <xdr:colOff>412750</xdr:colOff>
      <xdr:row>5</xdr:row>
      <xdr:rowOff>218281</xdr:rowOff>
    </xdr:from>
    <xdr:to>
      <xdr:col>5</xdr:col>
      <xdr:colOff>254000</xdr:colOff>
      <xdr:row>14</xdr:row>
      <xdr:rowOff>105833</xdr:rowOff>
    </xdr:to>
    <xdr:sp macro="" textlink="">
      <xdr:nvSpPr>
        <xdr:cNvPr id="11" name="รูปแบบอิสระ 10"/>
        <xdr:cNvSpPr/>
      </xdr:nvSpPr>
      <xdr:spPr>
        <a:xfrm>
          <a:off x="3016250" y="1668198"/>
          <a:ext cx="455083" cy="2268802"/>
        </a:xfrm>
        <a:custGeom>
          <a:avLst/>
          <a:gdLst>
            <a:gd name="connsiteX0" fmla="*/ 11906 w 333375"/>
            <a:gd name="connsiteY0" fmla="*/ 0 h 2178844"/>
            <a:gd name="connsiteX1" fmla="*/ 0 w 333375"/>
            <a:gd name="connsiteY1" fmla="*/ 2178844 h 2178844"/>
            <a:gd name="connsiteX2" fmla="*/ 333375 w 333375"/>
            <a:gd name="connsiteY2" fmla="*/ 2166937 h 21788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33375" h="2178844">
              <a:moveTo>
                <a:pt x="11906" y="0"/>
              </a:moveTo>
              <a:cubicBezTo>
                <a:pt x="7937" y="726281"/>
                <a:pt x="3969" y="1452563"/>
                <a:pt x="0" y="2178844"/>
              </a:cubicBezTo>
              <a:lnTo>
                <a:pt x="333375" y="2166937"/>
              </a:lnTo>
            </a:path>
          </a:pathLst>
        </a:cu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r>
            <a:rPr lang="en-US" sz="1100"/>
            <a:t>  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2916237</xdr:colOff>
      <xdr:row>34</xdr:row>
      <xdr:rowOff>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73837" y="14801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34</xdr:row>
      <xdr:rowOff>0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73837" y="14801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10</xdr:row>
      <xdr:rowOff>0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897562" y="51816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10</xdr:row>
      <xdr:rowOff>0</xdr:rowOff>
    </xdr:from>
    <xdr:ext cx="65" cy="170239"/>
    <xdr:sp macro="" textlink="">
      <xdr:nvSpPr>
        <xdr:cNvPr id="5" name="กล่องข้อความ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897562" y="51816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10</xdr:row>
      <xdr:rowOff>0</xdr:rowOff>
    </xdr:from>
    <xdr:ext cx="65" cy="170239"/>
    <xdr:sp macro="" textlink="">
      <xdr:nvSpPr>
        <xdr:cNvPr id="6" name="กล่องข้อความ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97562" y="51816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10</xdr:row>
      <xdr:rowOff>0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97562" y="51816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15</xdr:row>
      <xdr:rowOff>0</xdr:rowOff>
    </xdr:from>
    <xdr:ext cx="65" cy="170239"/>
    <xdr:sp macro="" textlink="">
      <xdr:nvSpPr>
        <xdr:cNvPr id="8" name="กล่องข้อความ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897562" y="86201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15</xdr:row>
      <xdr:rowOff>0</xdr:rowOff>
    </xdr:from>
    <xdr:ext cx="65" cy="170239"/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897562" y="86201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13</xdr:row>
      <xdr:rowOff>0</xdr:rowOff>
    </xdr:from>
    <xdr:ext cx="65" cy="170239"/>
    <xdr:sp macro="" textlink="">
      <xdr:nvSpPr>
        <xdr:cNvPr id="10" name="กล่องข้อความ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897562" y="54864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13</xdr:row>
      <xdr:rowOff>0</xdr:rowOff>
    </xdr:from>
    <xdr:ext cx="65" cy="170239"/>
    <xdr:sp macro="" textlink="">
      <xdr:nvSpPr>
        <xdr:cNvPr id="11" name="กล่องข้อความ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897562" y="54864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12</xdr:row>
      <xdr:rowOff>0</xdr:rowOff>
    </xdr:from>
    <xdr:ext cx="65" cy="170239"/>
    <xdr:sp macro="" textlink="">
      <xdr:nvSpPr>
        <xdr:cNvPr id="12" name="กล่องข้อความ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97562" y="5219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12</xdr:row>
      <xdr:rowOff>0</xdr:rowOff>
    </xdr:from>
    <xdr:ext cx="65" cy="170239"/>
    <xdr:sp macro="" textlink="">
      <xdr:nvSpPr>
        <xdr:cNvPr id="13" name="กล่องข้อความ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97562" y="5219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22</xdr:row>
      <xdr:rowOff>0</xdr:rowOff>
    </xdr:from>
    <xdr:ext cx="65" cy="170239"/>
    <xdr:sp macro="" textlink="">
      <xdr:nvSpPr>
        <xdr:cNvPr id="14" name="กล่องข้อความ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897562" y="8696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22</xdr:row>
      <xdr:rowOff>0</xdr:rowOff>
    </xdr:from>
    <xdr:ext cx="65" cy="170239"/>
    <xdr:sp macro="" textlink="">
      <xdr:nvSpPr>
        <xdr:cNvPr id="15" name="กล่องข้อความ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897562" y="8696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2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2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2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2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2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2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2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2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2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2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3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3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3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3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3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3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3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3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3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3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4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4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4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4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4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4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4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4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4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4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5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5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5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5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5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5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5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5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5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5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6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6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6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6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6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6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6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6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6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6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7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7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7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7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7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7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7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7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7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7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8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8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8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8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8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8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8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8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8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8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9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9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9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9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9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9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9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9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9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9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0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0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0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0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0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0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0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0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0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0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1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8</xdr:row>
      <xdr:rowOff>0</xdr:rowOff>
    </xdr:from>
    <xdr:ext cx="65" cy="170239"/>
    <xdr:sp macro="" textlink="">
      <xdr:nvSpPr>
        <xdr:cNvPr id="11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1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1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1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1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1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1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1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1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2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2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2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2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2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2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2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2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2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2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3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3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56419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3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3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3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3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3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3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3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3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4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4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4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4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4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4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4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4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4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4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5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3</xdr:row>
      <xdr:rowOff>3175</xdr:rowOff>
    </xdr:from>
    <xdr:ext cx="65" cy="170239"/>
    <xdr:sp macro="" textlink="">
      <xdr:nvSpPr>
        <xdr:cNvPr id="15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15176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2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3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4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5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6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7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8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9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0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1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2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3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4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5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6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7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8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9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20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21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22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23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24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25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26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27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28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29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30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31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32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33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34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35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36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37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38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39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40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41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42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43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44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45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46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47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48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49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50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51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52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53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54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55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56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57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58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59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60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61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62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63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64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65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66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67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68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69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70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71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72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73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74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75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76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77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78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79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80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81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82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83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84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85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86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87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88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89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90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91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92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93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94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95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96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97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98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99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00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01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02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03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04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05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06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07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08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09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10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11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12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13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14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15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16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17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18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19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20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21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22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23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24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25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26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27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28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29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30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31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32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33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34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35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36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37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38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39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40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41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42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43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44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45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46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47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48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49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50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51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52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53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54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55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56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57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58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59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60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61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62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63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64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65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66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67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68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69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70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71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72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73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74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114300</xdr:colOff>
      <xdr:row>68</xdr:row>
      <xdr:rowOff>23284</xdr:rowOff>
    </xdr:to>
    <xdr:sp macro="" textlink="">
      <xdr:nvSpPr>
        <xdr:cNvPr id="175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57</xdr:row>
      <xdr:rowOff>104775</xdr:rowOff>
    </xdr:from>
    <xdr:to>
      <xdr:col>1</xdr:col>
      <xdr:colOff>1924050</xdr:colOff>
      <xdr:row>57</xdr:row>
      <xdr:rowOff>245987</xdr:rowOff>
    </xdr:to>
    <xdr:sp macro="" textlink="">
      <xdr:nvSpPr>
        <xdr:cNvPr id="176" name="Text Box 332"/>
        <xdr:cNvSpPr txBox="1">
          <a:spLocks noChangeArrowheads="1"/>
        </xdr:cNvSpPr>
      </xdr:nvSpPr>
      <xdr:spPr bwMode="auto">
        <a:xfrm>
          <a:off x="857250" y="13287375"/>
          <a:ext cx="1447800" cy="655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77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78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79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80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81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82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83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84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85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86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87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88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89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90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91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92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93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94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95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96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97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98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199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00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01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02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03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04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05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06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07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08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09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10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11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12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13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14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15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16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17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18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19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20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21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22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23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24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25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26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27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28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29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30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31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32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33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34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35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36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37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38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39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40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41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42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43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44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45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46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47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48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49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50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51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52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53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54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55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56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57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58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59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60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61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62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63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64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65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66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67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68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69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70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71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72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73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74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75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76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77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78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79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80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81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82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83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84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85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86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87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88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89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90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91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92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93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94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95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96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97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98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299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00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01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02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03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04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05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06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07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08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09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10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11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12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13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14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15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16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17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18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19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20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21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22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31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32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33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34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35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36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37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38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39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40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41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42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43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44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45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46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47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48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49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114300</xdr:colOff>
      <xdr:row>63</xdr:row>
      <xdr:rowOff>266701</xdr:rowOff>
    </xdr:to>
    <xdr:sp macro="" textlink="">
      <xdr:nvSpPr>
        <xdr:cNvPr id="350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6" name="Text 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7" name="Text 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8" name="Text 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9" name="Text 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10" name="Text 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12" name="Text 1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13" name="Text 1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14" name="Text 1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15" name="Text 1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16" name="Text 1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17" name="Text 1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18" name="Text 1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19" name="Text 1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20" name="Text 1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21" name="Text 2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22" name="Text 2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23" name="Text 2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24" name="Text 2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25" name="Text 2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26" name="Text 2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27" name="Text 2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28" name="Text 2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29" name="Text 2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30" name="Text 2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31" name="Text 3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32" name="Text 3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33" name="Text 3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34" name="Text 3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35" name="Text 3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36" name="Text 3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37" name="Text 3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38" name="Text 3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39" name="Text 3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40" name="Text 3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41" name="Text 4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42" name="Text 4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43" name="Text 4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44" name="Text 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45" name="Text 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46" name="Text 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47" name="Text 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48" name="Text 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49" name="Text 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50" name="Text 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51" name="Text 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52" name="Text 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53" name="Text 1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54" name="Text 1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55" name="Text 1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56" name="Text 1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57" name="Text 1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58" name="Text 1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59" name="Text 1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60" name="Text 1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61" name="Text 1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62" name="Text 1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63" name="Text 2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64" name="Text 2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65" name="Text 2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66" name="Text 2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67" name="Text 2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68" name="Text 2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69" name="Text 2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70" name="Text 2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71" name="Text 2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72" name="Text 2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73" name="Text 3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74" name="Text 3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75" name="Text 3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76" name="Text 3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77" name="Text 3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78" name="Text 3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79" name="Text 3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80" name="Text 3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81" name="Text 3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82" name="Text 3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83" name="Text 4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84" name="Text 4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200025</xdr:rowOff>
    </xdr:to>
    <xdr:sp macro="" textlink="">
      <xdr:nvSpPr>
        <xdr:cNvPr id="85" name="Text 4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86" name="Text 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87" name="Text 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88" name="Text 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89" name="Text 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90" name="Text 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91" name="Text 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92" name="Text 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93" name="Text 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94" name="Text 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95" name="Text 1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96" name="Text 1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97" name="Text 1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98" name="Text 1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99" name="Text 1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00" name="Text 1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01" name="Text 1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02" name="Text 1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03" name="Text 1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04" name="Text 1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05" name="Text 2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06" name="Text 2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07" name="Text 2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08" name="Text 2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09" name="Text 2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10" name="Text 2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11" name="Text 2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12" name="Text 2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13" name="Text 2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14" name="Text 2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15" name="Text 3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16" name="Text 3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17" name="Text 3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18" name="Text 3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19" name="Text 3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20" name="Text 3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21" name="Text 3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22" name="Text 3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23" name="Text 3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24" name="Text 3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25" name="Text 4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26" name="Text 4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27" name="Text 4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28" name="Text 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29" name="Text 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30" name="Text 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31" name="Text 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32" name="Text 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33" name="Text 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34" name="Text 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35" name="Text 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36" name="Text 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37" name="Text 1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38" name="Text 1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39" name="Text 1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40" name="Text 1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41" name="Text 1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42" name="Text 1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43" name="Text 1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44" name="Text 1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45" name="Text 1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46" name="Text 1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47" name="Text 2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48" name="Text 2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49" name="Text 2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50" name="Text 2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51" name="Text 2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52" name="Text 2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53" name="Text 2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54" name="Text 2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55" name="Text 2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56" name="Text 2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57" name="Text 3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58" name="Text 3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59" name="Text 3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60" name="Text 3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61" name="Text 3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62" name="Text 3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63" name="Text 3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64" name="Text 3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65" name="Text 3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66" name="Text 3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67" name="Text 4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68" name="Text 4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200025</xdr:rowOff>
    </xdr:to>
    <xdr:sp macro="" textlink="">
      <xdr:nvSpPr>
        <xdr:cNvPr id="169" name="Text 4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70" name="Text 1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71" name="Text 2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72" name="Text 3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73" name="Text 4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74" name="Text 5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75" name="Text 6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76" name="Text 7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77" name="Text 8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78" name="Text 9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79" name="Text 10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80" name="Text 11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81" name="Text 12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82" name="Text 13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83" name="Text 14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84" name="Text 15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85" name="Text 16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86" name="Text 17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87" name="Text 18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88" name="Text 19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89" name="Text 20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90" name="Text 21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91" name="Text 22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92" name="Text 23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93" name="Text 24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94" name="Text 25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95" name="Text 26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96" name="Text 27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97" name="Text 28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98" name="Text 29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99" name="Text 30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00" name="Text 31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01" name="Text 32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02" name="Text 33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03" name="Text 34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04" name="Text 35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05" name="Text 36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06" name="Text 37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07" name="Text 38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08" name="Text 39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09" name="Text 40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10" name="Text 41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11" name="Text 42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12" name="Text 1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13" name="Text 2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14" name="Text 3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15" name="Text 4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16" name="Text 5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17" name="Text 6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18" name="Text 7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19" name="Text 8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20" name="Text 9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21" name="Text 10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22" name="Text 11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23" name="Text 12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24" name="Text 13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25" name="Text 14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26" name="Text 15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27" name="Text 16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28" name="Text 17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29" name="Text 18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30" name="Text 19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31" name="Text 20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32" name="Text 21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33" name="Text 22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34" name="Text 23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35" name="Text 24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36" name="Text 25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37" name="Text 26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38" name="Text 27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39" name="Text 28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40" name="Text 29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41" name="Text 30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42" name="Text 31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43" name="Text 32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44" name="Text 33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45" name="Text 34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46" name="Text 35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47" name="Text 36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48" name="Text 37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49" name="Text 38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50" name="Text 39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51" name="Text 40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52" name="Text 41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53" name="Text 42"/>
        <xdr:cNvSpPr txBox="1">
          <a:spLocks noChangeArrowheads="1"/>
        </xdr:cNvSpPr>
      </xdr:nvSpPr>
      <xdr:spPr bwMode="auto">
        <a:xfrm>
          <a:off x="381000" y="21406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54" name="Text 1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55" name="Text 2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56" name="Text 3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57" name="Text 4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58" name="Text 5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59" name="Text 6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60" name="Text 7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61" name="Text 8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62" name="Text 9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63" name="Text 10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64" name="Text 11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65" name="Text 12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66" name="Text 13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67" name="Text 14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68" name="Text 15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69" name="Text 16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70" name="Text 17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71" name="Text 18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72" name="Text 19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73" name="Text 20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74" name="Text 21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75" name="Text 22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76" name="Text 23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77" name="Text 24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78" name="Text 25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79" name="Text 26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80" name="Text 27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81" name="Text 28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82" name="Text 29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83" name="Text 30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84" name="Text 31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85" name="Text 32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86" name="Text 33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87" name="Text 34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88" name="Text 35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89" name="Text 36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90" name="Text 37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91" name="Text 38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92" name="Text 39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93" name="Text 40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94" name="Text 41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95" name="Text 42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96" name="Text 1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97" name="Text 2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98" name="Text 3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299" name="Text 4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00" name="Text 5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01" name="Text 6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02" name="Text 7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03" name="Text 8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04" name="Text 9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05" name="Text 10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06" name="Text 11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07" name="Text 12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08" name="Text 13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09" name="Text 14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10" name="Text 15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11" name="Text 16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12" name="Text 17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13" name="Text 18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14" name="Text 19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15" name="Text 20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16" name="Text 21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17" name="Text 22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18" name="Text 23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19" name="Text 24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20" name="Text 25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21" name="Text 26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22" name="Text 27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23" name="Text 28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24" name="Text 29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25" name="Text 30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26" name="Text 31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27" name="Text 32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28" name="Text 33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29" name="Text 34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30" name="Text 35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31" name="Text 36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32" name="Text 37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33" name="Text 38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34" name="Text 39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35" name="Text 40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36" name="Text 41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37" name="Text 42"/>
        <xdr:cNvSpPr txBox="1">
          <a:spLocks noChangeArrowheads="1"/>
        </xdr:cNvSpPr>
      </xdr:nvSpPr>
      <xdr:spPr bwMode="auto">
        <a:xfrm>
          <a:off x="381000" y="21433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38" name="Text 1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39" name="Text 2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40" name="Text 3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41" name="Text 4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42" name="Text 5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43" name="Text 6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44" name="Text 7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45" name="Text 8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46" name="Text 9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47" name="Text 10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48" name="Text 11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49" name="Text 12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50" name="Text 13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51" name="Text 14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52" name="Text 15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53" name="Text 16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54" name="Text 17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55" name="Text 18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56" name="Text 19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57" name="Text 20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58" name="Text 21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59" name="Text 22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60" name="Text 23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61" name="Text 24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62" name="Text 25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63" name="Text 26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64" name="Text 27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65" name="Text 28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66" name="Text 29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67" name="Text 30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68" name="Text 31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69" name="Text 32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70" name="Text 33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71" name="Text 34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72" name="Text 35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73" name="Text 36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74" name="Text 37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75" name="Text 38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76" name="Text 39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77" name="Text 40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78" name="Text 41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79" name="Text 42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80" name="Text 1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81" name="Text 2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82" name="Text 3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83" name="Text 4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84" name="Text 5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85" name="Text 6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86" name="Text 7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87" name="Text 8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88" name="Text 9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89" name="Text 10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90" name="Text 11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91" name="Text 12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92" name="Text 13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93" name="Text 14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94" name="Text 15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95" name="Text 16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96" name="Text 17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97" name="Text 18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98" name="Text 19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399" name="Text 20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00" name="Text 21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01" name="Text 22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02" name="Text 23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03" name="Text 24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04" name="Text 25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05" name="Text 26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06" name="Text 27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07" name="Text 28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08" name="Text 29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09" name="Text 30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10" name="Text 31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11" name="Text 32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12" name="Text 33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13" name="Text 34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14" name="Text 35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15" name="Text 36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16" name="Text 37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17" name="Text 38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18" name="Text 39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19" name="Text 40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20" name="Text 41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21" name="Text 42"/>
        <xdr:cNvSpPr txBox="1">
          <a:spLocks noChangeArrowheads="1"/>
        </xdr:cNvSpPr>
      </xdr:nvSpPr>
      <xdr:spPr bwMode="auto">
        <a:xfrm>
          <a:off x="381000" y="21459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22" name="Text 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23" name="Text 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24" name="Text 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25" name="Text 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26" name="Text 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27" name="Text 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28" name="Text 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29" name="Text 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30" name="Text 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31" name="Text 1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32" name="Text 1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33" name="Text 1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34" name="Text 1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35" name="Text 1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36" name="Text 1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37" name="Text 1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38" name="Text 1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39" name="Text 1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40" name="Text 1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41" name="Text 2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42" name="Text 2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43" name="Text 2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44" name="Text 2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45" name="Text 2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46" name="Text 2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47" name="Text 2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48" name="Text 2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49" name="Text 2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50" name="Text 2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51" name="Text 3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52" name="Text 3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53" name="Text 3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54" name="Text 3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55" name="Text 3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56" name="Text 3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57" name="Text 3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58" name="Text 3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59" name="Text 3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60" name="Text 3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61" name="Text 4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62" name="Text 4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63" name="Text 4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64" name="Text 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65" name="Text 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66" name="Text 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67" name="Text 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68" name="Text 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69" name="Text 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70" name="Text 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71" name="Text 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72" name="Text 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73" name="Text 1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74" name="Text 1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75" name="Text 1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76" name="Text 1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77" name="Text 1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78" name="Text 1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79" name="Text 1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80" name="Text 1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81" name="Text 1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82" name="Text 1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83" name="Text 2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84" name="Text 2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85" name="Text 2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86" name="Text 2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87" name="Text 2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88" name="Text 2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89" name="Text 2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90" name="Text 2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91" name="Text 2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92" name="Text 2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93" name="Text 3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94" name="Text 3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95" name="Text 3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96" name="Text 3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97" name="Text 3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98" name="Text 3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499" name="Text 3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00" name="Text 3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01" name="Text 3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02" name="Text 3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03" name="Text 4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04" name="Text 4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05" name="Text 4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06" name="Text 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07" name="Text 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08" name="Text 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09" name="Text 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10" name="Text 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11" name="Text 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12" name="Text 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13" name="Text 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14" name="Text 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15" name="Text 1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16" name="Text 1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17" name="Text 1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18" name="Text 1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19" name="Text 1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20" name="Text 1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21" name="Text 1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22" name="Text 1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23" name="Text 1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24" name="Text 1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25" name="Text 2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26" name="Text 2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27" name="Text 2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28" name="Text 2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29" name="Text 2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30" name="Text 2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31" name="Text 2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32" name="Text 2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33" name="Text 2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34" name="Text 2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35" name="Text 3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36" name="Text 3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37" name="Text 3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38" name="Text 3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39" name="Text 3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40" name="Text 3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41" name="Text 3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42" name="Text 3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43" name="Text 3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44" name="Text 3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45" name="Text 4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46" name="Text 4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47" name="Text 4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48" name="Text 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49" name="Text 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50" name="Text 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51" name="Text 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52" name="Text 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53" name="Text 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54" name="Text 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55" name="Text 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56" name="Text 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57" name="Text 1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58" name="Text 1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59" name="Text 1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60" name="Text 1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61" name="Text 1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62" name="Text 1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63" name="Text 1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64" name="Text 1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65" name="Text 1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66" name="Text 1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67" name="Text 2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68" name="Text 2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69" name="Text 2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70" name="Text 2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71" name="Text 2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72" name="Text 2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73" name="Text 2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74" name="Text 2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75" name="Text 2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76" name="Text 2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77" name="Text 3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78" name="Text 3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79" name="Text 3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80" name="Text 33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81" name="Text 34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82" name="Text 35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83" name="Text 36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84" name="Text 37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85" name="Text 38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86" name="Text 39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87" name="Text 40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88" name="Text 41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89" name="Text 42"/>
        <xdr:cNvSpPr txBox="1">
          <a:spLocks noChangeArrowheads="1"/>
        </xdr:cNvSpPr>
      </xdr:nvSpPr>
      <xdr:spPr bwMode="auto">
        <a:xfrm>
          <a:off x="381000" y="21486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90" name="Text 1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91" name="Text 2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92" name="Text 3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93" name="Text 4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94" name="Text 5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95" name="Text 6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96" name="Text 7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97" name="Text 8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98" name="Text 9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599" name="Text 10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00" name="Text 11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01" name="Text 12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02" name="Text 13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03" name="Text 14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04" name="Text 15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05" name="Text 16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06" name="Text 17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07" name="Text 18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08" name="Text 19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09" name="Text 20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10" name="Text 21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11" name="Text 22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12" name="Text 23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13" name="Text 24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14" name="Text 25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15" name="Text 26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16" name="Text 27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17" name="Text 28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18" name="Text 29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19" name="Text 30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20" name="Text 31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21" name="Text 32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22" name="Text 33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23" name="Text 34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24" name="Text 35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25" name="Text 36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26" name="Text 37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27" name="Text 38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28" name="Text 39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29" name="Text 40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30" name="Text 41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31" name="Text 42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32" name="Text 1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33" name="Text 2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34" name="Text 3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35" name="Text 4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36" name="Text 5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37" name="Text 6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38" name="Text 7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39" name="Text 8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40" name="Text 9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41" name="Text 10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42" name="Text 11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43" name="Text 12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44" name="Text 13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45" name="Text 14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46" name="Text 15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47" name="Text 16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48" name="Text 17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49" name="Text 18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50" name="Text 19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51" name="Text 20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52" name="Text 21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53" name="Text 22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54" name="Text 23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55" name="Text 24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56" name="Text 25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57" name="Text 26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58" name="Text 27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59" name="Text 28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60" name="Text 29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61" name="Text 30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62" name="Text 31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63" name="Text 32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64" name="Text 33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65" name="Text 34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66" name="Text 35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67" name="Text 36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68" name="Text 37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69" name="Text 38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70" name="Text 39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71" name="Text 40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72" name="Text 41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73" name="Text 42"/>
        <xdr:cNvSpPr txBox="1">
          <a:spLocks noChangeArrowheads="1"/>
        </xdr:cNvSpPr>
      </xdr:nvSpPr>
      <xdr:spPr bwMode="auto">
        <a:xfrm>
          <a:off x="381000" y="21539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74" name="Text 1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75" name="Text 2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76" name="Text 3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77" name="Text 4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78" name="Text 5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79" name="Text 6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80" name="Text 7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81" name="Text 8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82" name="Text 9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83" name="Text 10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84" name="Text 11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85" name="Text 12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86" name="Text 13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87" name="Text 14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88" name="Text 15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89" name="Text 16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90" name="Text 17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91" name="Text 18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92" name="Text 19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93" name="Text 20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94" name="Text 21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95" name="Text 22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96" name="Text 23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97" name="Text 24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98" name="Text 25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699" name="Text 26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00" name="Text 27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01" name="Text 28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02" name="Text 29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03" name="Text 30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04" name="Text 31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05" name="Text 32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06" name="Text 33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07" name="Text 34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08" name="Text 35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09" name="Text 36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10" name="Text 37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11" name="Text 38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12" name="Text 39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13" name="Text 40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14" name="Text 41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15" name="Text 42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16" name="Text 1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17" name="Text 2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18" name="Text 3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19" name="Text 4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20" name="Text 5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21" name="Text 6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22" name="Text 7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23" name="Text 8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24" name="Text 9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25" name="Text 10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26" name="Text 11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27" name="Text 12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28" name="Text 13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29" name="Text 14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30" name="Text 15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31" name="Text 16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32" name="Text 17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33" name="Text 18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34" name="Text 19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35" name="Text 20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36" name="Text 21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37" name="Text 22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38" name="Text 23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39" name="Text 24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40" name="Text 25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41" name="Text 26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42" name="Text 27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43" name="Text 28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44" name="Text 29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45" name="Text 30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46" name="Text 31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47" name="Text 32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48" name="Text 33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49" name="Text 34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50" name="Text 35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51" name="Text 36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52" name="Text 37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53" name="Text 38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54" name="Text 39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55" name="Text 40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56" name="Text 41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57" name="Text 42"/>
        <xdr:cNvSpPr txBox="1">
          <a:spLocks noChangeArrowheads="1"/>
        </xdr:cNvSpPr>
      </xdr:nvSpPr>
      <xdr:spPr bwMode="auto">
        <a:xfrm>
          <a:off x="381000" y="21593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58" name="Text 1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59" name="Text 2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60" name="Text 3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61" name="Text 4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62" name="Text 5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63" name="Text 6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64" name="Text 7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65" name="Text 8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66" name="Text 9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67" name="Text 10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68" name="Text 11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69" name="Text 12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70" name="Text 13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71" name="Text 14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72" name="Text 15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73" name="Text 16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74" name="Text 17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75" name="Text 18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76" name="Text 19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77" name="Text 20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78" name="Text 21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79" name="Text 22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80" name="Text 23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81" name="Text 24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82" name="Text 25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83" name="Text 26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84" name="Text 27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85" name="Text 28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86" name="Text 29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87" name="Text 30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88" name="Text 31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89" name="Text 32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90" name="Text 33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91" name="Text 34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92" name="Text 35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93" name="Text 36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94" name="Text 37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95" name="Text 38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96" name="Text 39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97" name="Text 40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98" name="Text 41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799" name="Text 42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00" name="Text 1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01" name="Text 2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02" name="Text 3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03" name="Text 4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04" name="Text 5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05" name="Text 6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06" name="Text 7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07" name="Text 8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08" name="Text 9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09" name="Text 10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10" name="Text 11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11" name="Text 12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12" name="Text 13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13" name="Text 14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14" name="Text 15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15" name="Text 16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16" name="Text 17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17" name="Text 18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18" name="Text 19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19" name="Text 20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20" name="Text 21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21" name="Text 22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22" name="Text 23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23" name="Text 24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24" name="Text 25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25" name="Text 26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26" name="Text 27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27" name="Text 28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28" name="Text 29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29" name="Text 30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30" name="Text 31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31" name="Text 32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32" name="Text 33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33" name="Text 34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34" name="Text 35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35" name="Text 36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36" name="Text 37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37" name="Text 38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38" name="Text 39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39" name="Text 40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40" name="Text 41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41" name="Text 42"/>
        <xdr:cNvSpPr txBox="1">
          <a:spLocks noChangeArrowheads="1"/>
        </xdr:cNvSpPr>
      </xdr:nvSpPr>
      <xdr:spPr bwMode="auto">
        <a:xfrm>
          <a:off x="381000" y="21619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42" name="Text 1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43" name="Text 2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44" name="Text 3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45" name="Text 4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46" name="Text 5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47" name="Text 6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48" name="Text 7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49" name="Text 8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50" name="Text 9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51" name="Text 10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52" name="Text 11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53" name="Text 12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54" name="Text 13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55" name="Text 14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56" name="Text 15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57" name="Text 16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58" name="Text 17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59" name="Text 18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60" name="Text 19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61" name="Text 20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62" name="Text 21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63" name="Text 22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64" name="Text 23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65" name="Text 24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66" name="Text 25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67" name="Text 26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68" name="Text 27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69" name="Text 28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70" name="Text 29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71" name="Text 30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72" name="Text 31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73" name="Text 32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74" name="Text 33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75" name="Text 34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76" name="Text 35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77" name="Text 36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78" name="Text 37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79" name="Text 38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80" name="Text 39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81" name="Text 40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82" name="Text 41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83" name="Text 42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84" name="Text 1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85" name="Text 2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86" name="Text 3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87" name="Text 4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88" name="Text 5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89" name="Text 6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90" name="Text 7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91" name="Text 8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92" name="Text 9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93" name="Text 10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94" name="Text 11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95" name="Text 12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96" name="Text 13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97" name="Text 14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98" name="Text 15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899" name="Text 16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00" name="Text 17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01" name="Text 18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02" name="Text 19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03" name="Text 20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04" name="Text 21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05" name="Text 22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06" name="Text 23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07" name="Text 24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08" name="Text 25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09" name="Text 26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10" name="Text 27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11" name="Text 28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12" name="Text 29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13" name="Text 30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14" name="Text 31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15" name="Text 32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16" name="Text 33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17" name="Text 34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18" name="Text 35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19" name="Text 36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20" name="Text 37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21" name="Text 38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22" name="Text 39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23" name="Text 40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24" name="Text 41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25" name="Text 42"/>
        <xdr:cNvSpPr txBox="1">
          <a:spLocks noChangeArrowheads="1"/>
        </xdr:cNvSpPr>
      </xdr:nvSpPr>
      <xdr:spPr bwMode="auto">
        <a:xfrm>
          <a:off x="381000" y="21673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26" name="Text 1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27" name="Text 2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28" name="Text 3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29" name="Text 4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30" name="Text 5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31" name="Text 6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32" name="Text 7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33" name="Text 8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34" name="Text 9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35" name="Text 10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36" name="Text 11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37" name="Text 12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38" name="Text 13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39" name="Text 14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40" name="Text 15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41" name="Text 16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42" name="Text 17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43" name="Text 18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44" name="Text 19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45" name="Text 20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46" name="Text 21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47" name="Text 22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48" name="Text 23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49" name="Text 24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50" name="Text 25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51" name="Text 26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52" name="Text 27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53" name="Text 28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54" name="Text 29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55" name="Text 30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56" name="Text 31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57" name="Text 32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58" name="Text 33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59" name="Text 34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60" name="Text 35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61" name="Text 36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62" name="Text 37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63" name="Text 38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64" name="Text 39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65" name="Text 40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66" name="Text 41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67" name="Text 42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68" name="Text 1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69" name="Text 2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70" name="Text 3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71" name="Text 4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72" name="Text 5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73" name="Text 6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74" name="Text 7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75" name="Text 8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76" name="Text 9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77" name="Text 10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78" name="Text 11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79" name="Text 12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80" name="Text 13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81" name="Text 14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82" name="Text 15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83" name="Text 16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84" name="Text 17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85" name="Text 18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86" name="Text 19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87" name="Text 20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88" name="Text 21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89" name="Text 22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90" name="Text 23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91" name="Text 24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92" name="Text 25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93" name="Text 26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94" name="Text 27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95" name="Text 28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96" name="Text 29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97" name="Text 30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98" name="Text 31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999" name="Text 32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00" name="Text 33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01" name="Text 34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02" name="Text 35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03" name="Text 36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04" name="Text 37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05" name="Text 38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06" name="Text 39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07" name="Text 40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08" name="Text 41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09" name="Text 42"/>
        <xdr:cNvSpPr txBox="1">
          <a:spLocks noChangeArrowheads="1"/>
        </xdr:cNvSpPr>
      </xdr:nvSpPr>
      <xdr:spPr bwMode="auto">
        <a:xfrm>
          <a:off x="381000" y="21699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10" name="Text 1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11" name="Text 2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12" name="Text 3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13" name="Text 4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14" name="Text 5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15" name="Text 6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16" name="Text 7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17" name="Text 8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18" name="Text 9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19" name="Text 10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20" name="Text 11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21" name="Text 12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22" name="Text 13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23" name="Text 14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24" name="Text 15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25" name="Text 16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26" name="Text 17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27" name="Text 18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28" name="Text 19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29" name="Text 20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30" name="Text 21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31" name="Text 22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32" name="Text 23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33" name="Text 24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34" name="Text 25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35" name="Text 26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36" name="Text 27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37" name="Text 28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38" name="Text 29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39" name="Text 30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40" name="Text 31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41" name="Text 32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42" name="Text 33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43" name="Text 34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44" name="Text 35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45" name="Text 36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46" name="Text 37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47" name="Text 38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48" name="Text 39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49" name="Text 40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50" name="Text 41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51" name="Text 42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52" name="Text 1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53" name="Text 2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54" name="Text 3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55" name="Text 4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56" name="Text 5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57" name="Text 6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58" name="Text 7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59" name="Text 8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60" name="Text 9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61" name="Text 10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62" name="Text 11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63" name="Text 12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64" name="Text 13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65" name="Text 14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66" name="Text 15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67" name="Text 16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68" name="Text 17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69" name="Text 18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70" name="Text 19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71" name="Text 20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72" name="Text 21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73" name="Text 22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74" name="Text 23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75" name="Text 24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76" name="Text 25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77" name="Text 26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78" name="Text 27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79" name="Text 28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80" name="Text 29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81" name="Text 30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82" name="Text 31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83" name="Text 32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84" name="Text 33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85" name="Text 34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86" name="Text 35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87" name="Text 36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88" name="Text 37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89" name="Text 38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90" name="Text 39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91" name="Text 40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92" name="Text 41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93" name="Text 42"/>
        <xdr:cNvSpPr txBox="1">
          <a:spLocks noChangeArrowheads="1"/>
        </xdr:cNvSpPr>
      </xdr:nvSpPr>
      <xdr:spPr bwMode="auto">
        <a:xfrm>
          <a:off x="381000" y="21726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94" name="Text 1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95" name="Text 2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96" name="Text 3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97" name="Text 4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98" name="Text 5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099" name="Text 6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00" name="Text 7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01" name="Text 8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02" name="Text 9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03" name="Text 10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04" name="Text 11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05" name="Text 12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06" name="Text 13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07" name="Text 14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08" name="Text 15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09" name="Text 16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10" name="Text 17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11" name="Text 18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12" name="Text 19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13" name="Text 20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14" name="Text 21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15" name="Text 22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16" name="Text 23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17" name="Text 24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18" name="Text 25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19" name="Text 26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20" name="Text 27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21" name="Text 28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22" name="Text 29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23" name="Text 30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24" name="Text 31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25" name="Text 32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26" name="Text 33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27" name="Text 34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28" name="Text 35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29" name="Text 36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30" name="Text 37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31" name="Text 38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32" name="Text 39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33" name="Text 40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34" name="Text 41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35" name="Text 42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36" name="Text 1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37" name="Text 2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38" name="Text 3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39" name="Text 4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40" name="Text 5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41" name="Text 6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42" name="Text 7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43" name="Text 8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44" name="Text 9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45" name="Text 10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46" name="Text 11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47" name="Text 12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48" name="Text 13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49" name="Text 14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50" name="Text 15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51" name="Text 16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52" name="Text 17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53" name="Text 18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54" name="Text 19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55" name="Text 20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56" name="Text 21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57" name="Text 22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58" name="Text 23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59" name="Text 24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60" name="Text 25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61" name="Text 26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62" name="Text 27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63" name="Text 28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64" name="Text 29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65" name="Text 30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66" name="Text 31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67" name="Text 32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68" name="Text 33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69" name="Text 34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70" name="Text 35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71" name="Text 36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72" name="Text 37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73" name="Text 38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74" name="Text 39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75" name="Text 40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76" name="Text 41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77" name="Text 42"/>
        <xdr:cNvSpPr txBox="1">
          <a:spLocks noChangeArrowheads="1"/>
        </xdr:cNvSpPr>
      </xdr:nvSpPr>
      <xdr:spPr bwMode="auto">
        <a:xfrm>
          <a:off x="381000" y="21753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78" name="Text 1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79" name="Text 2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80" name="Text 3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81" name="Text 4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82" name="Text 5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83" name="Text 6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84" name="Text 7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85" name="Text 8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86" name="Text 9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87" name="Text 10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88" name="Text 11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89" name="Text 12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90" name="Text 13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91" name="Text 14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92" name="Text 15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93" name="Text 16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94" name="Text 17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95" name="Text 18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96" name="Text 19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97" name="Text 20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98" name="Text 21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199" name="Text 22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00" name="Text 23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01" name="Text 24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02" name="Text 25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03" name="Text 26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04" name="Text 27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05" name="Text 28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06" name="Text 29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07" name="Text 30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08" name="Text 31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09" name="Text 32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10" name="Text 33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11" name="Text 34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12" name="Text 35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13" name="Text 36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14" name="Text 37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15" name="Text 38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16" name="Text 39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17" name="Text 40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18" name="Text 41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19" name="Text 42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20" name="Text 1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21" name="Text 2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22" name="Text 3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23" name="Text 4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24" name="Text 5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25" name="Text 6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26" name="Text 7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27" name="Text 8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28" name="Text 9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29" name="Text 10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30" name="Text 11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31" name="Text 12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32" name="Text 13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33" name="Text 14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34" name="Text 15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35" name="Text 16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36" name="Text 17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37" name="Text 18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38" name="Text 19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39" name="Text 20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40" name="Text 21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41" name="Text 22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42" name="Text 23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43" name="Text 24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44" name="Text 25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45" name="Text 26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46" name="Text 27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47" name="Text 28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48" name="Text 29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49" name="Text 30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50" name="Text 31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51" name="Text 32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52" name="Text 33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53" name="Text 34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54" name="Text 35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55" name="Text 36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56" name="Text 37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57" name="Text 38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58" name="Text 39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59" name="Text 40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60" name="Text 41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61" name="Text 42"/>
        <xdr:cNvSpPr txBox="1">
          <a:spLocks noChangeArrowheads="1"/>
        </xdr:cNvSpPr>
      </xdr:nvSpPr>
      <xdr:spPr bwMode="auto">
        <a:xfrm>
          <a:off x="381000" y="21779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62" name="Text 1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63" name="Text 2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64" name="Text 3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65" name="Text 4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66" name="Text 5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67" name="Text 6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68" name="Text 7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69" name="Text 8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70" name="Text 9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71" name="Text 10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72" name="Text 11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73" name="Text 12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74" name="Text 13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75" name="Text 14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76" name="Text 15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77" name="Text 16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78" name="Text 17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79" name="Text 18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80" name="Text 19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81" name="Text 20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82" name="Text 21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83" name="Text 22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84" name="Text 23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85" name="Text 24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86" name="Text 25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87" name="Text 26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88" name="Text 27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89" name="Text 28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90" name="Text 29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91" name="Text 30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92" name="Text 31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93" name="Text 32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94" name="Text 33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95" name="Text 34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96" name="Text 35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97" name="Text 36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98" name="Text 37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299" name="Text 38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00" name="Text 39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01" name="Text 40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02" name="Text 41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03" name="Text 42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04" name="Text 1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05" name="Text 2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06" name="Text 3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07" name="Text 4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08" name="Text 5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09" name="Text 6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10" name="Text 7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11" name="Text 8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12" name="Text 9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13" name="Text 10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14" name="Text 11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15" name="Text 12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16" name="Text 13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17" name="Text 14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18" name="Text 15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19" name="Text 16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20" name="Text 17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21" name="Text 18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22" name="Text 19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23" name="Text 20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24" name="Text 21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25" name="Text 22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26" name="Text 23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27" name="Text 24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28" name="Text 25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29" name="Text 26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30" name="Text 27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31" name="Text 28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32" name="Text 29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33" name="Text 30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34" name="Text 31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35" name="Text 32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36" name="Text 33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37" name="Text 34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38" name="Text 35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39" name="Text 36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40" name="Text 37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41" name="Text 38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42" name="Text 39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43" name="Text 40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44" name="Text 41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30</xdr:row>
      <xdr:rowOff>200025</xdr:rowOff>
    </xdr:to>
    <xdr:sp macro="" textlink="">
      <xdr:nvSpPr>
        <xdr:cNvPr id="1345" name="Text 42"/>
        <xdr:cNvSpPr txBox="1">
          <a:spLocks noChangeArrowheads="1"/>
        </xdr:cNvSpPr>
      </xdr:nvSpPr>
      <xdr:spPr bwMode="auto">
        <a:xfrm>
          <a:off x="381000" y="21806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51" name="Text 3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52" name="Text 4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53" name="Text 5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54" name="Text 6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55" name="Text 7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56" name="Text 8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57" name="Text 9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58" name="Text 10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59" name="Text 11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60" name="Text 12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61" name="Text 13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62" name="Text 14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63" name="Text 15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64" name="Text 16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65" name="Text 17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66" name="Text 18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67" name="Text 19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68" name="Text 20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69" name="Text 21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70" name="Text 22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71" name="Text 23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72" name="Text 24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73" name="Text 25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74" name="Text 26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75" name="Text 27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76" name="Text 28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77" name="Text 29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78" name="Text 30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79" name="Text 31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80" name="Text 32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81" name="Text 33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82" name="Text 34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83" name="Text 35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84" name="Text 36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85" name="Text 37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86" name="Text 38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87" name="Text 39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88" name="Text 40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89" name="Text 41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390" name="Text 42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391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392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393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394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395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396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397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398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399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00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01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02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03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04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05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06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07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08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09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10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11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12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13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14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15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16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17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18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19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20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21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22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23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24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25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26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27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28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29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30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31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32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33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34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35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36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37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38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39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40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41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42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43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44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45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46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47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48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49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50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51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52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53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54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55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56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57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58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59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60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61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62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63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64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65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66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67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68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69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70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71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72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73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74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75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76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77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78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79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80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81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82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83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84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85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86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87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88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89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90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91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92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93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94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95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96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97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98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499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00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01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02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03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04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05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06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07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08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09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10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11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12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13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14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15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16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17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18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19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20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21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22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23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24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25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26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27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28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29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30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31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32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33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34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35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36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37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38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39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40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41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42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43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44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45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46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47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48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49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50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51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52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53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54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55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56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57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58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59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60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61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62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63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64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65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66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67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68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69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70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71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72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73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74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75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76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77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78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79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80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81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82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83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84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85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86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87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88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89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90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91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92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93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94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95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96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97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98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599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00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01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02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03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04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05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06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07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08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09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10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11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12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13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14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15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16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17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18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19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20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21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22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23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24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25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26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27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28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29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30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31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32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33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34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35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36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37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38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39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40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41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42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43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44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45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46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47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48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49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50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51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52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53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54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55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56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57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58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59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60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61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62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63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64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65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66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67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68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69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70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71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72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73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74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75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76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77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78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79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80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81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82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83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84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85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86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87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88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89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90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91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92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93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94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95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96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97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98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699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00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01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02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03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04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05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06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07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08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09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10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11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12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13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14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15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16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17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18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19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20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21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22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23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24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25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26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27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28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29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30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31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32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33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34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35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36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37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38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39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40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41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42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43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44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45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46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47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48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49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50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51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52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53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54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55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56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57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58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59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60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61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62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63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64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65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66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67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68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69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70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71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72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73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74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75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76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77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78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79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80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81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82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83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84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85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86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87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88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89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90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91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92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93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94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95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96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97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98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799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00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01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02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03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04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05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06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07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08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09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10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11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12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13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14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15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16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17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18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19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20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21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22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23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24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25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26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27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28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29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30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31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32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33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34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35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36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37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38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39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40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41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42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43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44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45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46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47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48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49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50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51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52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53" name="Text 3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54" name="Text 4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55" name="Text 5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56" name="Text 6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57" name="Text 7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58" name="Text 8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59" name="Text 9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60" name="Text 10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61" name="Text 11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62" name="Text 12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63" name="Text 13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64" name="Text 14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65" name="Text 15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66" name="Text 16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67" name="Text 17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68" name="Text 18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69" name="Text 19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70" name="Text 20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71" name="Text 21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72" name="Text 22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73" name="Text 23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74" name="Text 24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75" name="Text 25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76" name="Text 26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77" name="Text 27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78" name="Text 28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79" name="Text 29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80" name="Text 30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81" name="Text 31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82" name="Text 32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83" name="Text 33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84" name="Text 34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85" name="Text 35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86" name="Text 36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87" name="Text 37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88" name="Text 38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89" name="Text 39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90" name="Text 40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91" name="Text 41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90170</xdr:rowOff>
    </xdr:to>
    <xdr:sp macro="" textlink="">
      <xdr:nvSpPr>
        <xdr:cNvPr id="2892" name="Text 42"/>
        <xdr:cNvSpPr txBox="1">
          <a:spLocks noChangeArrowheads="1"/>
        </xdr:cNvSpPr>
      </xdr:nvSpPr>
      <xdr:spPr bwMode="auto">
        <a:xfrm>
          <a:off x="381000" y="233553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93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94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95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96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97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98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899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00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01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02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03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04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05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06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07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08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09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10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11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12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13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14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15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16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17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18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19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20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21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22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23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24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25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26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27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28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29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30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31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32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33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34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35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36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37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38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39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40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41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42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43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44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45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46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47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48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49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50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51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52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53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54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55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56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57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58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59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60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61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62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63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64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65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66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67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68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69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70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71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72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73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74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75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76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77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78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79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80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81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82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83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84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85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86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87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88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89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90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91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92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93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94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95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96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97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98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2999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00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01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02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03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04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05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06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07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08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09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10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11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12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13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14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15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16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17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18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19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20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21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22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23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24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25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26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27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28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29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30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31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32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33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34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35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36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37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38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39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40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41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42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43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44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45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46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47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48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49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50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51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52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53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54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55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56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57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58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59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60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61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62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63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64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65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66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67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68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69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70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71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72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73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74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75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76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77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78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79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80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81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82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83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84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85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86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87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88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89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90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91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92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93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94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95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96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97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98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099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00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01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02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03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04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05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06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07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08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09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10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11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12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13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14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15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16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17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18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19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20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21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22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23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24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25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26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27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28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29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30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31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32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33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34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35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36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37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38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39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40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41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42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43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44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45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46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47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48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49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50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51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52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53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54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55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56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57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58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59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60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61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62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63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64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65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66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67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68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69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70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71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72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73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74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75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76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77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78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79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80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81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82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83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84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85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86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87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88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89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90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91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92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93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94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95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96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97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98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199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00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01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02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03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04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05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06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07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08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09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10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11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12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13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14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15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16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17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18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19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20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21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22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23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24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25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26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27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28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29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30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31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32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33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34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35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36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37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38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39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40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41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42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43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44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45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46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47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48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49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50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51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52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53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54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55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56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57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58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59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60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61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62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63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64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65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66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67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68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69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70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71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72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73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74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75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76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77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78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79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80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81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82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83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84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85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86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87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88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89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90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91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92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93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94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95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96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97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98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299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00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01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02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03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04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05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06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07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08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09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10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11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12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13" name="Text 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14" name="Text 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15" name="Text 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16" name="Text 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17" name="Text 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18" name="Text 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19" name="Text 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20" name="Text 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21" name="Text 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22" name="Text 1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23" name="Text 1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24" name="Text 1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25" name="Text 1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26" name="Text 1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27" name="Text 1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28" name="Text 1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29" name="Text 1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30" name="Text 1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31" name="Text 1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32" name="Text 2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33" name="Text 2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34" name="Text 2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35" name="Text 2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36" name="Text 2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37" name="Text 2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38" name="Text 2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39" name="Text 2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40" name="Text 2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41" name="Text 2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42" name="Text 3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43" name="Text 3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44" name="Text 3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45" name="Text 33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46" name="Text 34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47" name="Text 35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48" name="Text 36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49" name="Text 37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50" name="Text 38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51" name="Text 39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52" name="Text 40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53" name="Text 41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80645</xdr:rowOff>
    </xdr:to>
    <xdr:sp macro="" textlink="">
      <xdr:nvSpPr>
        <xdr:cNvPr id="3354" name="Text 42"/>
        <xdr:cNvSpPr txBox="1">
          <a:spLocks noChangeArrowheads="1"/>
        </xdr:cNvSpPr>
      </xdr:nvSpPr>
      <xdr:spPr bwMode="auto">
        <a:xfrm>
          <a:off x="381000" y="233553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2121477</xdr:colOff>
      <xdr:row>18</xdr:row>
      <xdr:rowOff>0</xdr:rowOff>
    </xdr:from>
    <xdr:to>
      <xdr:col>2</xdr:col>
      <xdr:colOff>50222</xdr:colOff>
      <xdr:row>18</xdr:row>
      <xdr:rowOff>248086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2502477" y="18771177"/>
          <a:ext cx="148070" cy="252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" name="Text 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6" name="Text 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7" name="Text 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8" name="Text 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9" name="Text 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11" name="Text 1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12" name="Text 1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13" name="Text 1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14" name="Text 1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15" name="Text 1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16" name="Text 1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17" name="Text 1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18" name="Text 1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19" name="Text 1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20" name="Text 2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21" name="Text 2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22" name="Text 2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23" name="Text 2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24" name="Text 2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25" name="Text 2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26" name="Text 2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27" name="Text 2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28" name="Text 2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29" name="Text 2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30" name="Text 3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31" name="Text 3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32" name="Text 3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33" name="Text 3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34" name="Text 3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35" name="Text 3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36" name="Text 3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37" name="Text 3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38" name="Text 3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39" name="Text 3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40" name="Text 4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41" name="Text 4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42" name="Text 4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3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4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5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6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7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8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9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0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1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2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3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4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5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6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7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8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9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0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1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2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3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4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5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6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7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8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9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0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1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2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3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4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5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6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7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8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9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0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1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2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3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4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5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6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7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8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9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0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1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2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3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4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5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6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7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8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9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0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1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2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3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4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5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6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7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8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9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10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11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12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13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14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15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16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17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18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19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20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21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22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23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24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25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26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27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28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29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30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31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32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33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34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35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36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37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38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39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40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41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42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43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44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45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46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47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48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49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50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51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52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53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54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55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56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57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58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59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60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61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62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63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64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65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66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67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68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69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70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71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72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73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74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75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76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77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78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79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80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81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82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83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84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85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86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87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88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89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90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91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92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93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94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95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96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97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98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99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00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01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02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03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04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05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06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07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08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09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10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11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12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13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14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15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16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17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18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19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20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21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22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23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24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25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26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27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28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29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30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31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32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33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34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35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36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37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38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39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40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41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42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43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44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45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46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47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48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49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50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51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52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53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54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55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56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57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58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59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60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61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62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63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64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65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66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67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68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69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70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71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72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73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74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75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76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77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78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79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80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81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82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83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84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85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86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87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88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89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90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91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92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93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94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95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96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97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98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299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00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01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02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03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04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05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06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07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08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09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10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11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12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13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14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15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16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17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18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19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20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21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22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23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24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25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26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27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28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29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30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31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32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33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34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35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36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37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38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39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40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41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42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43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44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45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46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47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48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49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50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51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52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53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54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55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56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57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58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59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60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61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62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63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64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65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66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67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68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69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70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71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72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73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74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75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76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77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78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79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80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81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82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83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84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85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86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87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88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89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90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91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92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93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94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95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96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97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98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399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00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01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02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03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04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05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06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07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08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09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10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11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12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13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14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15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16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17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18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19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20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21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22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23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24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25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26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27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28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29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30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31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32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33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34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35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36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37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38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39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40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41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42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43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44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45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46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47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48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49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50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51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52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53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54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55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56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57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58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59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60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61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62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63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64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65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66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67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68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69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70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71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72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73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74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75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76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77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78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79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80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81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82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83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84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85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86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87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88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89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90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91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92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93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94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95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96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97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98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499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00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01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02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03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04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05" name="Text 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06" name="Text 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07" name="Text 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08" name="Text 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09" name="Text 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10" name="Text 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11" name="Text 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12" name="Text 1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13" name="Text 1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14" name="Text 1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15" name="Text 1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16" name="Text 1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17" name="Text 1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18" name="Text 1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19" name="Text 1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20" name="Text 1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21" name="Text 1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22" name="Text 2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23" name="Text 2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24" name="Text 2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25" name="Text 2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26" name="Text 2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27" name="Text 2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28" name="Text 2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29" name="Text 2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30" name="Text 2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31" name="Text 2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32" name="Text 3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33" name="Text 3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34" name="Text 3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35" name="Text 3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36" name="Text 3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37" name="Text 3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38" name="Text 3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39" name="Text 3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40" name="Text 3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41" name="Text 3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42" name="Text 4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43" name="Text 4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90170</xdr:rowOff>
    </xdr:to>
    <xdr:sp macro="" textlink="">
      <xdr:nvSpPr>
        <xdr:cNvPr id="544" name="Text 4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45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46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47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48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49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50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51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52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53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54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55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56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57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58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59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60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61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62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63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64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65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66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67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68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69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70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71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72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73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74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75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76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77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78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79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80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81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82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83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84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85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86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87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88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89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90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91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92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93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94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95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96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97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98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599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00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01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02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03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04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05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06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07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08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09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10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11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12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13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14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15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16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17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18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19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20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21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22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23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24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25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26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27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28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29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30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31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32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33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34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35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36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37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38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39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40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41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42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43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44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45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46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47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48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49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50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51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52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53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54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55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56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57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58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59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60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61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62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63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64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65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66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67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68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69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70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71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72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73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74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75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76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77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78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79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80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81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82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83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84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85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86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87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88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89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90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91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92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93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94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95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96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97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98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699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00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01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02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03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04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05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06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07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08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09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10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11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12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13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14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15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16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17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18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19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20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21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22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23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24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25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26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27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28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29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30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31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32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33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34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35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36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37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38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39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40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41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42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43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44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45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46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47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48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49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50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51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52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53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54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55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56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57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58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59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60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61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62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63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64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65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66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67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68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69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70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71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72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73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74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75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76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77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78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79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80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81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82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83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84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85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86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87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88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89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90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91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92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93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94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95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96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97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98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799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00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01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02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03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04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05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06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07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08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09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10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11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12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13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14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15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16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17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18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19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20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21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22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23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24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25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26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27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28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29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30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31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32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33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34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35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36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37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38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39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40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41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42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43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44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45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46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47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48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49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50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51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52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53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54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55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56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57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58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59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60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61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62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63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64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65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66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67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68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69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70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71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72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73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74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75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76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77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78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79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80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81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82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83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84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85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86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87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88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89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90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91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92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93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94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95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96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97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98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899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00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01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02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03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04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05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06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07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08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09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10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11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12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13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14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15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16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17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18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19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20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21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22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23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24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25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26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27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28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29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30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31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32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33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34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35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36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37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38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39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40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41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42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43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44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45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46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47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48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49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50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51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52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53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54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55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56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57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58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59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60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61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62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63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64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65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66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67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68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69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70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71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72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73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74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75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76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77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78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79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80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81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82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83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84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85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86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87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88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89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90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91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92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93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94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95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96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97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98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999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00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01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02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03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04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05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80645</xdr:rowOff>
    </xdr:to>
    <xdr:sp macro="" textlink="">
      <xdr:nvSpPr>
        <xdr:cNvPr id="1006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2121477</xdr:colOff>
      <xdr:row>147</xdr:row>
      <xdr:rowOff>0</xdr:rowOff>
    </xdr:from>
    <xdr:to>
      <xdr:col>2</xdr:col>
      <xdr:colOff>50222</xdr:colOff>
      <xdr:row>147</xdr:row>
      <xdr:rowOff>248086</xdr:rowOff>
    </xdr:to>
    <xdr:sp macro="" textlink="">
      <xdr:nvSpPr>
        <xdr:cNvPr id="1007" name="Text 1"/>
        <xdr:cNvSpPr txBox="1">
          <a:spLocks noChangeArrowheads="1"/>
        </xdr:cNvSpPr>
      </xdr:nvSpPr>
      <xdr:spPr bwMode="auto">
        <a:xfrm>
          <a:off x="2502477" y="26396156"/>
          <a:ext cx="143308" cy="24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08" name="Text 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09" name="Text 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10" name="Text 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11" name="Text 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12" name="Text 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13" name="Text 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14" name="Text 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15" name="Text 1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16" name="Text 1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17" name="Text 1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18" name="Text 1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19" name="Text 1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20" name="Text 1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21" name="Text 1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22" name="Text 1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23" name="Text 1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24" name="Text 1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25" name="Text 2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26" name="Text 2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27" name="Text 2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28" name="Text 2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29" name="Text 2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30" name="Text 2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31" name="Text 2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32" name="Text 2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33" name="Text 2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34" name="Text 2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35" name="Text 3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36" name="Text 3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37" name="Text 3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38" name="Text 3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39" name="Text 3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40" name="Text 3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41" name="Text 3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42" name="Text 3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43" name="Text 3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44" name="Text 3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45" name="Text 4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46" name="Text 4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047" name="Text 4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48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49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50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51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52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53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54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55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56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57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58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59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60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61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62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63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64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65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66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67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68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69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70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71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72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73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74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75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76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77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78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79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80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81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82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83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84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85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86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87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88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89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90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91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92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93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94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95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96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97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98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099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00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01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02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03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04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05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06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07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08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09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10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11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12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13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14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15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16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17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18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19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20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21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22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23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24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25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26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27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28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29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30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31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32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33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34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35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36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37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38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39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40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41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42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43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44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45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46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47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48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49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50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51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52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53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54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55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56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57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58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59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60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61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62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63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64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65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66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67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68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69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70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71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72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73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74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75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76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77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78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79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80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81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82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83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84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85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86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87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88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89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90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91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92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93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94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95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96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97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98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199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00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01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02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03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04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05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06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07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08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09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10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11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12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13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14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15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16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17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18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19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20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21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22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23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24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25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26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27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28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29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30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31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32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33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34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35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36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37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38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39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40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41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42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43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44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45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46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47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48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49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50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51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52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53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54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55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56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57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58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59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60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61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62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63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64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65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66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67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68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69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70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71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72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73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74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75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76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77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78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79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80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81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82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83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84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85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86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87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88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89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90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91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92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93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94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95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96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97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98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299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00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01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02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03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04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05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06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07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08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09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10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11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12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13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14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15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16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17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18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19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20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21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22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23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24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25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26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27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28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29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30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31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32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33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34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35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36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37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38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39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40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41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42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43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44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45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46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47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48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49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50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51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52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53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54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55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56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57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58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59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60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61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62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63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64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65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66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67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68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69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70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71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72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73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74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75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76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77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78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79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80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81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82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83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84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85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86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87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88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89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90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91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92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93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94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95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96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97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98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399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00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01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02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03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04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05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06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07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08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09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10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11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12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13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14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15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16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17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18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19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20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21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22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23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24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25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26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27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28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29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30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31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32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33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34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35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36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37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38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39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40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41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42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43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44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45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46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47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48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49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50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51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52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53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54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55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56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57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58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59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60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61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62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63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64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65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66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67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68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69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70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71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72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73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74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75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76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77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78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79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80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81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82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83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84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85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86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87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88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89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90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91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92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93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94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95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96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97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98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499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00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01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02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03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04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05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06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07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08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09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10" name="Text 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11" name="Text 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12" name="Text 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13" name="Text 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14" name="Text 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15" name="Text 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16" name="Text 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17" name="Text 1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18" name="Text 1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19" name="Text 1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20" name="Text 1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21" name="Text 1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22" name="Text 1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23" name="Text 1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24" name="Text 1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25" name="Text 1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26" name="Text 1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27" name="Text 2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28" name="Text 2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29" name="Text 2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30" name="Text 2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31" name="Text 2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32" name="Text 2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33" name="Text 2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34" name="Text 2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35" name="Text 2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36" name="Text 2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37" name="Text 3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38" name="Text 3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39" name="Text 3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40" name="Text 3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41" name="Text 3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42" name="Text 3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43" name="Text 3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44" name="Text 3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45" name="Text 3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46" name="Text 3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47" name="Text 4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48" name="Text 4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90170</xdr:rowOff>
    </xdr:to>
    <xdr:sp macro="" textlink="">
      <xdr:nvSpPr>
        <xdr:cNvPr id="1549" name="Text 4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50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51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52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53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54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55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56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57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58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59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60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61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62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63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64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65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66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67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68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69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70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71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72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73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74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75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76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77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78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79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80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81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82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83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84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85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86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87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88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89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90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91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92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93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94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95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96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97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98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599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00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01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02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03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04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05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06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07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08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09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10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11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12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13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14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15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16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17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18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19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20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21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22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23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24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25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26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27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28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29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30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31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32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33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34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35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36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37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38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39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40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41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42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43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44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45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46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47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48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49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50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51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52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53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54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55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56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57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58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59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60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61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62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63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64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65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66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67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68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69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70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71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72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73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74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75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76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77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78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79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80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81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82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83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84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85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86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87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88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89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90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91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92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93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94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95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96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97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98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699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00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01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02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03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04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05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06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07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08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09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10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11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12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13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14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15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16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17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18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19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20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21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22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23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24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25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26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27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28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29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30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31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32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33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34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35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36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37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38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39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40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41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42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43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44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45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46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47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48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49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50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51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52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53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54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55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56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57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58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59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60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61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62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63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64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65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66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67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68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69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70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71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72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73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74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75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76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77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78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79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80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81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82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83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84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85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86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87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88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89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90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91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92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93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94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95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96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97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98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799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00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01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02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03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04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05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06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07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08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09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10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11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12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13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14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15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16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17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18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19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20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21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22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23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24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25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26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27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28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29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30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31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32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33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34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35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36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37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38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39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40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41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42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43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44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45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46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47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48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49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50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51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52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53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54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55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56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57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58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59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60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61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62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63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64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65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66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67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68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69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70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71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72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73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74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75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76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77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78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79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80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81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82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83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84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85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86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87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88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89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90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91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92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93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94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95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96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97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98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899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00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01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02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03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04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05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06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07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08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09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10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11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12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13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14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15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16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17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18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19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20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21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22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23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24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25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26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27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28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29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30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31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32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33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34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35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36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37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38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39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40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41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42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43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44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45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46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47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48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49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50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51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52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53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54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55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56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57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58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59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60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61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62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63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64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65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66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67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68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69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70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71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72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73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74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75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76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77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78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79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80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81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82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83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84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85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86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87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88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89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90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91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92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93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94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95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96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97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98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1999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2000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2001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2002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2003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2004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2005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2006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2007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2008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2009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2010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76200</xdr:colOff>
      <xdr:row>147</xdr:row>
      <xdr:rowOff>80645</xdr:rowOff>
    </xdr:to>
    <xdr:sp macro="" textlink="">
      <xdr:nvSpPr>
        <xdr:cNvPr id="2011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2121477</xdr:colOff>
      <xdr:row>213</xdr:row>
      <xdr:rowOff>0</xdr:rowOff>
    </xdr:from>
    <xdr:to>
      <xdr:col>2</xdr:col>
      <xdr:colOff>50222</xdr:colOff>
      <xdr:row>213</xdr:row>
      <xdr:rowOff>248086</xdr:rowOff>
    </xdr:to>
    <xdr:sp macro="" textlink="">
      <xdr:nvSpPr>
        <xdr:cNvPr id="2012" name="Text 1"/>
        <xdr:cNvSpPr txBox="1">
          <a:spLocks noChangeArrowheads="1"/>
        </xdr:cNvSpPr>
      </xdr:nvSpPr>
      <xdr:spPr bwMode="auto">
        <a:xfrm>
          <a:off x="2502477" y="26532417"/>
          <a:ext cx="151245" cy="24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13" name="Text 3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14" name="Text 4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15" name="Text 5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16" name="Text 6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17" name="Text 7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18" name="Text 8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19" name="Text 9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20" name="Text 10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21" name="Text 11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22" name="Text 12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23" name="Text 13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24" name="Text 14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25" name="Text 15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26" name="Text 16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27" name="Text 17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28" name="Text 18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29" name="Text 19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30" name="Text 20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31" name="Text 21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32" name="Text 22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33" name="Text 23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34" name="Text 24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35" name="Text 25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36" name="Text 26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37" name="Text 27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38" name="Text 28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39" name="Text 29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40" name="Text 30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41" name="Text 31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42" name="Text 32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43" name="Text 33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44" name="Text 34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45" name="Text 35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46" name="Text 36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47" name="Text 37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48" name="Text 38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49" name="Text 39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50" name="Text 40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51" name="Text 41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052" name="Text 42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53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54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55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56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57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58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59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60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61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62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63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64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65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66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67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68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69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70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71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72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73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74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75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76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77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78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79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80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81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82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83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84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85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86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87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88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89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90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91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92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93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94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95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96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97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98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099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00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01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02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03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04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05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06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07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08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09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10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11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12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13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14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15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16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17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18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19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20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21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22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23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24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25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26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27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28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29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30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31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32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33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34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35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36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37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38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39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40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41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42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43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44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45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46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47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48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49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50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51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52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53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54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55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56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57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58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59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60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61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62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63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64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65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66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67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68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69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70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71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72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73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74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75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76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77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78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79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80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81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82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83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84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85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86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87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88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89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90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91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92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93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94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95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96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97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98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199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00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01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02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03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04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05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06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07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08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09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10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11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12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13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14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15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16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17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18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19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20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21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22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23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24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25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26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27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28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29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30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31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32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33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34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35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36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37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38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39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40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41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42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43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44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45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46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47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48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49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50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51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52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53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54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55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56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57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58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59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60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61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62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63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64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65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66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67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68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69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70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71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72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73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74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75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76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77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78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79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80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81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82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83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84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85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86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87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88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89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90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91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92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93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94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95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96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97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98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299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00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01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02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03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04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05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06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07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08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09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10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11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12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13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14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15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16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17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18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19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20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21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22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23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24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25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26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27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28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29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30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31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32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33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34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35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36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37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38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39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40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41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42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43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44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45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46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47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48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49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50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51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52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53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54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55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56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57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58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59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60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61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62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63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64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65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66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67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68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69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70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71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72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73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74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75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76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77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78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79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80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81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82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83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84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85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86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87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88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89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90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91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92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93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94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95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96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97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98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399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00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01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02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03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04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05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06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07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08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09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10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11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12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13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14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15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16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17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18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19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20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21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22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23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24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25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26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27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28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29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30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31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32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33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34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35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36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37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38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39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40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41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42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43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44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45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46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47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48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49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50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51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52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53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54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55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56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57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58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59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60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61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62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63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64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65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66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67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68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69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70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71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72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73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74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75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76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77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78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79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80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81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82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83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84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85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86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87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88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89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90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91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92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93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94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95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96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97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98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499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00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01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02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03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04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05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06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07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08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09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10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11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12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13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14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15" name="Text 3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16" name="Text 4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17" name="Text 5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18" name="Text 6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19" name="Text 7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20" name="Text 8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21" name="Text 9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22" name="Text 10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23" name="Text 11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24" name="Text 12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25" name="Text 13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26" name="Text 14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27" name="Text 15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28" name="Text 16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29" name="Text 17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30" name="Text 18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31" name="Text 19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32" name="Text 20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33" name="Text 21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34" name="Text 22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35" name="Text 23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36" name="Text 24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37" name="Text 25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38" name="Text 26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39" name="Text 27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40" name="Text 28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41" name="Text 29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42" name="Text 30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43" name="Text 31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44" name="Text 32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45" name="Text 33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46" name="Text 34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47" name="Text 35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48" name="Text 36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49" name="Text 37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50" name="Text 38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51" name="Text 39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52" name="Text 40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53" name="Text 41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90170</xdr:rowOff>
    </xdr:to>
    <xdr:sp macro="" textlink="">
      <xdr:nvSpPr>
        <xdr:cNvPr id="2554" name="Text 42"/>
        <xdr:cNvSpPr txBox="1">
          <a:spLocks noChangeArrowheads="1"/>
        </xdr:cNvSpPr>
      </xdr:nvSpPr>
      <xdr:spPr bwMode="auto">
        <a:xfrm>
          <a:off x="381000" y="26532417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55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56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57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58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59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60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61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62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63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64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65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66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67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68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69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70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71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72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73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74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75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76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77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78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79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80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81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82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83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84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85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86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87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88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89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90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91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92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93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94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95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96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97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98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599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00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01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02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03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04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05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06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07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08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09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10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11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12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13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14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15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16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17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18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19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20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21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22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23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24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25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26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27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28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29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30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31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32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33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34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35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36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37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38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39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40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41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42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43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44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45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46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47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48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49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50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51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52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53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54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55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56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57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58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59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60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61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62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63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64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65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66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67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68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69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70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71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72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73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74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75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76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77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78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79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80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81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82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83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84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85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86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87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88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89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90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91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92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93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94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95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96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97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98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699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00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01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02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03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04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05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06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07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08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09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10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11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12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13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14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15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16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17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18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19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20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21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22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23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24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25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26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27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28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29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30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31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32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33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34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35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36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37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38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39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40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41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42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43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44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45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46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47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48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49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50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51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52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53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54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55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56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57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58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59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60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61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62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63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64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65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66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67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68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69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70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71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72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73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74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75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76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77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78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79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80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81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82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83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84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85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86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87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88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89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90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91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92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93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94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95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96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97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98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799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00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01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02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03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04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05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06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07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08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09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10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11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12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13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14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15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16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17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18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19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20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21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22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23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24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25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26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27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28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29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30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31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32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33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34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35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36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37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38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39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40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41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42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43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44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45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46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47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48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49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50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51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52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53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54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55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56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57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58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59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60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61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62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63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64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65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66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67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68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69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70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71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72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73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74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75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76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77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78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79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80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81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82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83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84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85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86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87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88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89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90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91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92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93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94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95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96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97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98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899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00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01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02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03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04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05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06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07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08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09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10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11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12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13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14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15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16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17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18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19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20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21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22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23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24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25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26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27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28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29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30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31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32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33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34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35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36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37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38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39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40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41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42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43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44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45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46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47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48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49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50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51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52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53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54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55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56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57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58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59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60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61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62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63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64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65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66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67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68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69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70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71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72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73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74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75" name="Text 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76" name="Text 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77" name="Text 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78" name="Text 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79" name="Text 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80" name="Text 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81" name="Text 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82" name="Text 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83" name="Text 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84" name="Text 1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85" name="Text 1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86" name="Text 1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87" name="Text 1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88" name="Text 1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89" name="Text 1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90" name="Text 1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91" name="Text 1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92" name="Text 1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93" name="Text 1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94" name="Text 2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95" name="Text 2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96" name="Text 2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97" name="Text 2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98" name="Text 2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2999" name="Text 2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00" name="Text 2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01" name="Text 2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02" name="Text 2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03" name="Text 2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04" name="Text 3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05" name="Text 3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06" name="Text 3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07" name="Text 33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08" name="Text 34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09" name="Text 35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10" name="Text 36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11" name="Text 37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12" name="Text 38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13" name="Text 39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14" name="Text 40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15" name="Text 41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76200</xdr:colOff>
      <xdr:row>213</xdr:row>
      <xdr:rowOff>80645</xdr:rowOff>
    </xdr:to>
    <xdr:sp macro="" textlink="">
      <xdr:nvSpPr>
        <xdr:cNvPr id="3016" name="Text 42"/>
        <xdr:cNvSpPr txBox="1">
          <a:spLocks noChangeArrowheads="1"/>
        </xdr:cNvSpPr>
      </xdr:nvSpPr>
      <xdr:spPr bwMode="auto">
        <a:xfrm>
          <a:off x="381000" y="26532417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7</xdr:col>
      <xdr:colOff>276225</xdr:colOff>
      <xdr:row>1</xdr:row>
      <xdr:rowOff>133350</xdr:rowOff>
    </xdr:to>
    <xdr:cxnSp macro="">
      <xdr:nvCxnSpPr>
        <xdr:cNvPr id="2" name="ตัวเชื่อมต่อตรง 1"/>
        <xdr:cNvCxnSpPr/>
      </xdr:nvCxnSpPr>
      <xdr:spPr>
        <a:xfrm flipV="1">
          <a:off x="9686925" y="476250"/>
          <a:ext cx="142875" cy="180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4</xdr:row>
      <xdr:rowOff>38100</xdr:rowOff>
    </xdr:from>
    <xdr:to>
      <xdr:col>2</xdr:col>
      <xdr:colOff>257175</xdr:colOff>
      <xdr:row>4</xdr:row>
      <xdr:rowOff>161925</xdr:rowOff>
    </xdr:to>
    <xdr:cxnSp macro="">
      <xdr:nvCxnSpPr>
        <xdr:cNvPr id="3" name="ตัวเชื่อมต่อตรง 2"/>
        <xdr:cNvCxnSpPr/>
      </xdr:nvCxnSpPr>
      <xdr:spPr>
        <a:xfrm flipV="1">
          <a:off x="2714625" y="1362075"/>
          <a:ext cx="142875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4" name="Text Box 328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5" name="Text Box 329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6" name="Text Box 330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7" name="Text Box 331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8" name="Text Box 332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9" name="Text Box 333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10" name="Text Box 334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11" name="Text Box 335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12" name="Text Box 336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13" name="Text Box 337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14" name="Text Box 328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15" name="Text Box 329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16" name="Text Box 330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17" name="Text Box 331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18" name="Text Box 332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19" name="Text Box 333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20" name="Text Box 334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21" name="Text Box 335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22" name="Text Box 336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2117</xdr:rowOff>
    </xdr:to>
    <xdr:sp macro="" textlink="">
      <xdr:nvSpPr>
        <xdr:cNvPr id="23" name="Text Box 337"/>
        <xdr:cNvSpPr txBox="1">
          <a:spLocks noChangeArrowheads="1"/>
        </xdr:cNvSpPr>
      </xdr:nvSpPr>
      <xdr:spPr bwMode="auto">
        <a:xfrm>
          <a:off x="3810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24" name="Text Box 328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25" name="Text Box 329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26" name="Text Box 330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27" name="Text Box 331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28" name="Text Box 332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29" name="Text Box 333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30" name="Text Box 334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31" name="Text Box 335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32" name="Text Box 336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33" name="Text Box 337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34" name="Text Box 328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35" name="Text Box 329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36" name="Text Box 330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37" name="Text Box 331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38" name="Text Box 332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39" name="Text Box 333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40" name="Text Box 334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41" name="Text Box 335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42" name="Text Box 336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43" name="Text Box 337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44" name="Text Box 328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45" name="Text Box 329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46" name="Text Box 330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47" name="Text Box 331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48" name="Text Box 332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49" name="Text Box 333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50" name="Text Box 334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51" name="Text Box 335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52" name="Text Box 336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53" name="Text Box 337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54" name="Text Box 328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55" name="Text Box 329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56" name="Text Box 330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57" name="Text Box 331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58" name="Text Box 332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11642</xdr:rowOff>
    </xdr:to>
    <xdr:sp macro="" textlink="">
      <xdr:nvSpPr>
        <xdr:cNvPr id="59" name="Text Box 333"/>
        <xdr:cNvSpPr txBox="1">
          <a:spLocks noChangeArrowheads="1"/>
        </xdr:cNvSpPr>
      </xdr:nvSpPr>
      <xdr:spPr bwMode="auto">
        <a:xfrm>
          <a:off x="381000" y="4038600"/>
          <a:ext cx="114300" cy="811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60" name="Text Box 328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61" name="Text Box 329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62" name="Text Box 330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63" name="Text Box 331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64" name="Text Box 332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65" name="Text Box 333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66" name="Text Box 334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67" name="Text Box 335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68" name="Text Box 336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69" name="Text Box 337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70" name="Text Box 328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71" name="Text Box 329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72" name="Text Box 330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73" name="Text Box 331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74" name="Text Box 332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75" name="Text Box 333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76" name="Text Box 334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77" name="Text Box 335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78" name="Text Box 336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2117</xdr:rowOff>
    </xdr:to>
    <xdr:sp macro="" textlink="">
      <xdr:nvSpPr>
        <xdr:cNvPr id="79" name="Text Box 337"/>
        <xdr:cNvSpPr txBox="1">
          <a:spLocks noChangeArrowheads="1"/>
        </xdr:cNvSpPr>
      </xdr:nvSpPr>
      <xdr:spPr bwMode="auto">
        <a:xfrm>
          <a:off x="3162300" y="4038600"/>
          <a:ext cx="114300" cy="80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80" name="Text Box 328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81" name="Text Box 329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82" name="Text Box 330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83" name="Text Box 331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84" name="Text Box 332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85" name="Text Box 333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86" name="Text Box 334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87" name="Text Box 335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88" name="Text Box 336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89" name="Text Box 337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90" name="Text Box 328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91" name="Text Box 329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92" name="Text Box 330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93" name="Text Box 331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94" name="Text Box 332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95" name="Text Box 333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96" name="Text Box 334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97" name="Text Box 335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98" name="Text Box 336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99" name="Text Box 337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00" name="Text Box 328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01" name="Text Box 329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02" name="Text Box 330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03" name="Text Box 331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04" name="Text Box 332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05" name="Text Box 333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06" name="Text Box 334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07" name="Text Box 335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08" name="Text Box 336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09" name="Text Box 337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10" name="Text Box 328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11" name="Text Box 329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12" name="Text Box 330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13" name="Text Box 331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14" name="Text Box 332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15" name="Text Box 333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16" name="Text Box 334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17" name="Text Box 335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18" name="Text Box 336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19" name="Text Box 337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20" name="Text Box 328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21" name="Text Box 329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22" name="Text Box 330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23" name="Text Box 331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24" name="Text Box 332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25" name="Text Box 333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26" name="Text Box 334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27" name="Text Box 335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28" name="Text Box 336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29" name="Text Box 337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30" name="Text Box 328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31" name="Text Box 329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32" name="Text Box 330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33" name="Text Box 331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114300</xdr:colOff>
      <xdr:row>125</xdr:row>
      <xdr:rowOff>237066</xdr:rowOff>
    </xdr:to>
    <xdr:sp macro="" textlink="">
      <xdr:nvSpPr>
        <xdr:cNvPr id="134" name="Text Box 332"/>
        <xdr:cNvSpPr txBox="1">
          <a:spLocks noChangeArrowheads="1"/>
        </xdr:cNvSpPr>
      </xdr:nvSpPr>
      <xdr:spPr bwMode="auto">
        <a:xfrm>
          <a:off x="3810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35" name="Text Box 328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36" name="Text Box 329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37" name="Text Box 330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38" name="Text Box 331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39" name="Text Box 332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40" name="Text Box 333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41" name="Text Box 334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42" name="Text Box 335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43" name="Text Box 336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44" name="Text Box 337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45" name="Text Box 328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46" name="Text Box 329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47" name="Text Box 330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48" name="Text Box 331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49" name="Text Box 332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50" name="Text Box 333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51" name="Text Box 334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52" name="Text Box 335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53" name="Text Box 336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114300</xdr:colOff>
      <xdr:row>125</xdr:row>
      <xdr:rowOff>237066</xdr:rowOff>
    </xdr:to>
    <xdr:sp macro="" textlink="">
      <xdr:nvSpPr>
        <xdr:cNvPr id="154" name="Text Box 337"/>
        <xdr:cNvSpPr txBox="1">
          <a:spLocks noChangeArrowheads="1"/>
        </xdr:cNvSpPr>
      </xdr:nvSpPr>
      <xdr:spPr bwMode="auto">
        <a:xfrm>
          <a:off x="3162300" y="4038600"/>
          <a:ext cx="114300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2" name="Text Box 328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3" name="Text Box 329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4" name="Text Box 330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5" name="Text Box 331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6" name="Text Box 332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7" name="Text Box 333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8" name="Text Box 334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9" name="Text Box 335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10" name="Text Box 336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11" name="Text Box 337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12" name="Text Box 328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13" name="Text Box 329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14" name="Text Box 330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15" name="Text Box 331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16" name="Text Box 332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17" name="Text Box 333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18" name="Text Box 334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19" name="Text Box 335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20" name="Text Box 336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2117</xdr:rowOff>
    </xdr:to>
    <xdr:sp macro="" textlink="">
      <xdr:nvSpPr>
        <xdr:cNvPr id="21" name="Text Box 337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22" name="Text Box 328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23" name="Text Box 329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24" name="Text Box 330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25" name="Text Box 331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26" name="Text Box 332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27" name="Text Box 333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28" name="Text Box 334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29" name="Text Box 335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30" name="Text Box 336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31" name="Text Box 337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32" name="Text Box 328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33" name="Text Box 329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34" name="Text Box 330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35" name="Text Box 331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36" name="Text Box 332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37" name="Text Box 333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38" name="Text Box 334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39" name="Text Box 335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40" name="Text Box 336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41" name="Text Box 337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42" name="Text Box 328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43" name="Text Box 329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44" name="Text Box 330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45" name="Text Box 331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46" name="Text Box 332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47" name="Text Box 333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48" name="Text Box 334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49" name="Text Box 335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50" name="Text Box 336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51" name="Text Box 337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52" name="Text Box 328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53" name="Text Box 329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54" name="Text Box 330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55" name="Text Box 331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56" name="Text Box 332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11642</xdr:rowOff>
    </xdr:to>
    <xdr:sp macro="" textlink="">
      <xdr:nvSpPr>
        <xdr:cNvPr id="57" name="Text Box 333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58" name="Text Box 328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59" name="Text Box 329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60" name="Text Box 330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61" name="Text Box 331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62" name="Text Box 332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63" name="Text Box 333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64" name="Text Box 334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65" name="Text Box 335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66" name="Text Box 336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67" name="Text Box 337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68" name="Text Box 328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69" name="Text Box 329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70" name="Text Box 330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71" name="Text Box 331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72" name="Text Box 332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73" name="Text Box 333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74" name="Text Box 334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75" name="Text Box 335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76" name="Text Box 336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2117</xdr:rowOff>
    </xdr:to>
    <xdr:sp macro="" textlink="">
      <xdr:nvSpPr>
        <xdr:cNvPr id="77" name="Text Box 337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78" name="Text Box 328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79" name="Text Box 329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80" name="Text Box 330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81" name="Text Box 331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82" name="Text Box 332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83" name="Text Box 333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84" name="Text Box 334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85" name="Text Box 335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86" name="Text Box 336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87" name="Text Box 337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88" name="Text Box 328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89" name="Text Box 329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90" name="Text Box 330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91" name="Text Box 331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92" name="Text Box 332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93" name="Text Box 333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94" name="Text Box 334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95" name="Text Box 335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96" name="Text Box 336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2117</xdr:rowOff>
    </xdr:to>
    <xdr:sp macro="" textlink="">
      <xdr:nvSpPr>
        <xdr:cNvPr id="97" name="Text Box 337"/>
        <xdr:cNvSpPr txBox="1">
          <a:spLocks noChangeArrowheads="1"/>
        </xdr:cNvSpPr>
      </xdr:nvSpPr>
      <xdr:spPr bwMode="auto">
        <a:xfrm>
          <a:off x="381000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98" name="Text Box 328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99" name="Text Box 329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00" name="Text Box 330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01" name="Text Box 331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02" name="Text Box 332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03" name="Text Box 333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04" name="Text Box 334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05" name="Text Box 335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06" name="Text Box 336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07" name="Text Box 337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08" name="Text Box 328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09" name="Text Box 329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10" name="Text Box 330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11" name="Text Box 331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12" name="Text Box 332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13" name="Text Box 333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14" name="Text Box 334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15" name="Text Box 335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16" name="Text Box 336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17" name="Text Box 337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18" name="Text Box 328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19" name="Text Box 329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20" name="Text Box 330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21" name="Text Box 331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22" name="Text Box 332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23" name="Text Box 333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24" name="Text Box 334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25" name="Text Box 335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26" name="Text Box 336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27" name="Text Box 337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28" name="Text Box 328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29" name="Text Box 329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30" name="Text Box 330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31" name="Text Box 331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32" name="Text Box 332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35</xdr:row>
      <xdr:rowOff>11642</xdr:rowOff>
    </xdr:to>
    <xdr:sp macro="" textlink="">
      <xdr:nvSpPr>
        <xdr:cNvPr id="133" name="Text Box 333"/>
        <xdr:cNvSpPr txBox="1">
          <a:spLocks noChangeArrowheads="1"/>
        </xdr:cNvSpPr>
      </xdr:nvSpPr>
      <xdr:spPr bwMode="auto">
        <a:xfrm>
          <a:off x="381000" y="3725333"/>
          <a:ext cx="114300" cy="80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34" name="Text Box 328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35" name="Text Box 329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36" name="Text Box 330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37" name="Text Box 331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38" name="Text Box 332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39" name="Text Box 333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40" name="Text Box 334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41" name="Text Box 335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42" name="Text Box 336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43" name="Text Box 337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44" name="Text Box 328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45" name="Text Box 329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46" name="Text Box 330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47" name="Text Box 331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48" name="Text Box 332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49" name="Text Box 333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50" name="Text Box 334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51" name="Text Box 335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52" name="Text Box 336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114300</xdr:colOff>
      <xdr:row>35</xdr:row>
      <xdr:rowOff>2117</xdr:rowOff>
    </xdr:to>
    <xdr:sp macro="" textlink="">
      <xdr:nvSpPr>
        <xdr:cNvPr id="153" name="Text Box 337"/>
        <xdr:cNvSpPr txBox="1">
          <a:spLocks noChangeArrowheads="1"/>
        </xdr:cNvSpPr>
      </xdr:nvSpPr>
      <xdr:spPr bwMode="auto">
        <a:xfrm>
          <a:off x="3164417" y="3725333"/>
          <a:ext cx="114300" cy="795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54" name="Text Box 328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55" name="Text Box 329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56" name="Text Box 330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57" name="Text Box 331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58" name="Text Box 332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59" name="Text Box 333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60" name="Text Box 334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61" name="Text Box 335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62" name="Text Box 336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63" name="Text Box 337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64" name="Text Box 328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65" name="Text Box 329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66" name="Text Box 330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67" name="Text Box 331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68" name="Text Box 332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69" name="Text Box 333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70" name="Text Box 334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71" name="Text Box 335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72" name="Text Box 336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73" name="Text Box 337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74" name="Text Box 328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75" name="Text Box 329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76" name="Text Box 330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77" name="Text Box 331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78" name="Text Box 332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79" name="Text Box 333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80" name="Text Box 334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81" name="Text Box 335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82" name="Text Box 336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83" name="Text Box 337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84" name="Text Box 328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85" name="Text Box 329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86" name="Text Box 330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87" name="Text Box 331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88" name="Text Box 332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89" name="Text Box 333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90" name="Text Box 334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91" name="Text Box 335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92" name="Text Box 336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93" name="Text Box 337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94" name="Text Box 328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95" name="Text Box 329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96" name="Text Box 330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97" name="Text Box 331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98" name="Text Box 332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199" name="Text Box 333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200" name="Text Box 334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201" name="Text Box 335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202" name="Text Box 336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203" name="Text Box 337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204" name="Text Box 328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205" name="Text Box 329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206" name="Text Box 330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207" name="Text Box 331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15</xdr:row>
      <xdr:rowOff>237066</xdr:rowOff>
    </xdr:to>
    <xdr:sp macro="" textlink="">
      <xdr:nvSpPr>
        <xdr:cNvPr id="208" name="Text Box 332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10" name="Text Box 328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11" name="Text Box 329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12" name="Text Box 330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13" name="Text Box 331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14" name="Text Box 332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15" name="Text Box 333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16" name="Text Box 334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17" name="Text Box 335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18" name="Text Box 336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19" name="Text Box 337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20" name="Text Box 328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21" name="Text Box 329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22" name="Text Box 330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23" name="Text Box 331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24" name="Text Box 332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25" name="Text Box 333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26" name="Text Box 334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27" name="Text Box 335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28" name="Text Box 336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15</xdr:row>
      <xdr:rowOff>237066</xdr:rowOff>
    </xdr:to>
    <xdr:sp macro="" textlink="">
      <xdr:nvSpPr>
        <xdr:cNvPr id="229" name="Text Box 337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topLeftCell="B7" zoomScale="80" zoomScaleNormal="80" workbookViewId="0">
      <selection activeCell="H3" sqref="H3"/>
    </sheetView>
  </sheetViews>
  <sheetFormatPr defaultRowHeight="12.75"/>
  <sheetData>
    <row r="2" spans="1:22" s="10" customFormat="1" ht="51">
      <c r="A2" s="1674" t="s">
        <v>57</v>
      </c>
      <c r="B2" s="1674"/>
      <c r="C2" s="1674"/>
      <c r="D2" s="1674"/>
      <c r="E2" s="1674"/>
      <c r="F2" s="1674"/>
      <c r="G2" s="1674"/>
      <c r="H2" s="1674"/>
      <c r="I2" s="1674"/>
      <c r="J2" s="1674"/>
      <c r="K2" s="1674"/>
      <c r="L2" s="1674"/>
      <c r="M2" s="1674"/>
      <c r="N2" s="1674"/>
      <c r="O2" s="1674"/>
      <c r="P2" s="1674"/>
      <c r="Q2" s="1674"/>
      <c r="R2" s="1674"/>
      <c r="S2" s="1674"/>
      <c r="T2" s="1674"/>
      <c r="U2" s="1674"/>
      <c r="V2" s="1674"/>
    </row>
    <row r="3" spans="1:22" s="10" customFormat="1" ht="51">
      <c r="H3" s="47" t="s">
        <v>2217</v>
      </c>
    </row>
    <row r="4" spans="1:22" s="5" customFormat="1" ht="52.5" customHeight="1">
      <c r="A4" s="1674" t="s">
        <v>539</v>
      </c>
      <c r="B4" s="1674"/>
      <c r="C4" s="1674"/>
      <c r="D4" s="1674"/>
      <c r="E4" s="1674"/>
      <c r="F4" s="1674"/>
      <c r="G4" s="1674"/>
      <c r="H4" s="1674"/>
      <c r="I4" s="1674"/>
      <c r="J4" s="1674"/>
      <c r="K4" s="1674"/>
      <c r="L4" s="1674"/>
      <c r="M4" s="1674"/>
      <c r="N4" s="1674"/>
      <c r="O4" s="1674"/>
      <c r="P4" s="1674"/>
      <c r="Q4" s="1674"/>
      <c r="R4" s="1674"/>
      <c r="S4" s="1674"/>
      <c r="T4" s="1674"/>
      <c r="U4" s="1674"/>
      <c r="V4" s="1674"/>
    </row>
    <row r="31" spans="13:13" ht="36">
      <c r="M31" s="46" t="s">
        <v>370</v>
      </c>
    </row>
    <row r="32" spans="13:13" ht="36">
      <c r="M32" s="46" t="s">
        <v>540</v>
      </c>
    </row>
    <row r="37" spans="14:14" ht="33">
      <c r="N37" s="6"/>
    </row>
    <row r="38" spans="14:14" ht="33">
      <c r="N38" s="7"/>
    </row>
  </sheetData>
  <mergeCells count="2">
    <mergeCell ref="A2:V2"/>
    <mergeCell ref="A4:V4"/>
  </mergeCells>
  <pageMargins left="0.51181102362204722" right="0.39370078740157483" top="0.98425196850393704" bottom="0.55118110236220474" header="0.31496062992125984" footer="0.31496062992125984"/>
  <pageSetup paperSize="5" scale="8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zoomScaleNormal="100" workbookViewId="0">
      <selection sqref="A1:S18"/>
    </sheetView>
  </sheetViews>
  <sheetFormatPr defaultRowHeight="20.25"/>
  <cols>
    <col min="1" max="1" width="3.5703125" style="16" customWidth="1"/>
    <col min="2" max="2" width="5.140625" style="16" customWidth="1"/>
    <col min="3" max="3" width="3.42578125" style="16" customWidth="1"/>
    <col min="4" max="4" width="12.140625" style="16" customWidth="1"/>
    <col min="5" max="5" width="6.28515625" style="16" customWidth="1"/>
    <col min="6" max="6" width="7.42578125" style="16" customWidth="1"/>
    <col min="7" max="7" width="6.140625" style="16" customWidth="1"/>
    <col min="8" max="8" width="9.140625" style="16"/>
    <col min="9" max="10" width="6.42578125" style="16" customWidth="1"/>
    <col min="11" max="11" width="5.85546875" style="16" customWidth="1"/>
    <col min="12" max="12" width="6.28515625" style="16" customWidth="1"/>
    <col min="13" max="13" width="28.42578125" style="16" customWidth="1"/>
    <col min="14" max="14" width="9.140625" style="16"/>
    <col min="15" max="15" width="12.42578125" style="16" customWidth="1"/>
    <col min="16" max="16" width="7.28515625" style="16" customWidth="1"/>
    <col min="17" max="16384" width="9.140625" style="16"/>
  </cols>
  <sheetData>
    <row r="1" spans="2:18" ht="9.75" customHeight="1"/>
    <row r="2" spans="2:18" ht="23.25">
      <c r="B2" s="1675" t="s">
        <v>3</v>
      </c>
      <c r="C2" s="1675"/>
      <c r="D2" s="1675"/>
      <c r="E2" s="1675"/>
      <c r="F2" s="1675"/>
      <c r="G2" s="1675"/>
      <c r="H2" s="1675"/>
      <c r="I2" s="1675"/>
      <c r="J2" s="1675"/>
      <c r="K2" s="1675"/>
      <c r="L2" s="1675"/>
      <c r="M2" s="1675"/>
      <c r="N2" s="1675"/>
      <c r="O2" s="1675"/>
      <c r="P2" s="1675"/>
    </row>
    <row r="3" spans="2:18" ht="33" customHeight="1">
      <c r="B3" s="16" t="s">
        <v>2298</v>
      </c>
    </row>
    <row r="4" spans="2:18" ht="10.5" customHeight="1"/>
    <row r="5" spans="2:18" ht="31.5" customHeight="1">
      <c r="B5" s="16" t="s">
        <v>2297</v>
      </c>
      <c r="I5" s="16" t="s">
        <v>2300</v>
      </c>
    </row>
    <row r="6" spans="2:18" ht="33" customHeight="1">
      <c r="B6" s="16" t="s">
        <v>2299</v>
      </c>
    </row>
    <row r="7" spans="2:18" ht="30" customHeight="1">
      <c r="B7" s="16" t="s">
        <v>4</v>
      </c>
    </row>
    <row r="8" spans="2:18" ht="36.75" customHeight="1">
      <c r="D8" s="16" t="s">
        <v>534</v>
      </c>
    </row>
    <row r="9" spans="2:18" ht="26.25" customHeight="1">
      <c r="B9" s="16" t="s">
        <v>2292</v>
      </c>
    </row>
    <row r="10" spans="2:18" ht="10.5" customHeight="1">
      <c r="D10" s="18"/>
      <c r="E10" s="1524"/>
      <c r="F10" s="18"/>
      <c r="O10" s="17"/>
      <c r="P10" s="1465"/>
    </row>
    <row r="11" spans="2:18" ht="9.75" customHeight="1"/>
    <row r="12" spans="2:18">
      <c r="D12" s="16" t="s">
        <v>2291</v>
      </c>
    </row>
    <row r="13" spans="2:18">
      <c r="M13" s="1465"/>
    </row>
    <row r="16" spans="2:18">
      <c r="E16" s="1676" t="s">
        <v>538</v>
      </c>
      <c r="F16" s="1676"/>
      <c r="G16" s="1676"/>
      <c r="H16" s="1676"/>
      <c r="O16" s="1676" t="s">
        <v>2301</v>
      </c>
      <c r="P16" s="1676"/>
      <c r="Q16" s="1676"/>
      <c r="R16" s="1676"/>
    </row>
    <row r="17" spans="5:18">
      <c r="E17" s="1676" t="s">
        <v>535</v>
      </c>
      <c r="F17" s="1676"/>
      <c r="G17" s="1676"/>
      <c r="H17" s="1676"/>
      <c r="O17" s="1676" t="s">
        <v>536</v>
      </c>
      <c r="P17" s="1676"/>
      <c r="Q17" s="1676"/>
      <c r="R17" s="1676"/>
    </row>
    <row r="18" spans="5:18">
      <c r="O18" s="1523" t="s">
        <v>537</v>
      </c>
      <c r="P18" s="1523"/>
      <c r="Q18" s="1523"/>
      <c r="R18" s="1523"/>
    </row>
  </sheetData>
  <mergeCells count="5">
    <mergeCell ref="B2:P2"/>
    <mergeCell ref="O16:R16"/>
    <mergeCell ref="O17:R17"/>
    <mergeCell ref="E16:H16"/>
    <mergeCell ref="E17:H17"/>
  </mergeCells>
  <pageMargins left="1.299212598425197" right="0.11811023622047245" top="0.94488188976377963" bottom="0.35433070866141736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zoomScale="90" zoomScaleNormal="90" workbookViewId="0">
      <selection sqref="A1:Q24"/>
    </sheetView>
  </sheetViews>
  <sheetFormatPr defaultRowHeight="21"/>
  <cols>
    <col min="1" max="1" width="9.140625" style="1"/>
    <col min="2" max="2" width="11.42578125" style="1" customWidth="1"/>
    <col min="3" max="16384" width="9.140625" style="1"/>
  </cols>
  <sheetData>
    <row r="2" spans="2:12" ht="28.5">
      <c r="B2" s="115" t="s">
        <v>16</v>
      </c>
      <c r="C2" s="115" t="s">
        <v>509</v>
      </c>
    </row>
    <row r="3" spans="2:12" ht="23.25">
      <c r="C3" s="32"/>
      <c r="D3" s="32"/>
    </row>
    <row r="5" spans="2:12">
      <c r="I5" s="25"/>
      <c r="J5" s="25"/>
      <c r="K5" s="1677"/>
      <c r="L5" s="1677"/>
    </row>
    <row r="6" spans="2:12">
      <c r="I6" s="25"/>
      <c r="J6" s="25"/>
      <c r="K6" s="1677"/>
      <c r="L6" s="1677"/>
    </row>
    <row r="7" spans="2:12">
      <c r="D7" s="25"/>
      <c r="E7" s="25"/>
      <c r="F7" s="25"/>
      <c r="G7" s="25"/>
      <c r="H7" s="25"/>
      <c r="I7" s="25"/>
      <c r="J7" s="25"/>
      <c r="K7" s="25"/>
    </row>
    <row r="8" spans="2:12">
      <c r="D8" s="25"/>
      <c r="E8" s="25"/>
      <c r="F8" s="25"/>
      <c r="G8" s="25"/>
      <c r="H8" s="25"/>
      <c r="I8" s="25"/>
      <c r="J8" s="25"/>
      <c r="K8" s="25"/>
    </row>
    <row r="9" spans="2:12" ht="21" customHeight="1">
      <c r="C9" s="87"/>
      <c r="D9" s="87"/>
      <c r="E9" s="25"/>
      <c r="F9" s="25"/>
      <c r="G9" s="116"/>
      <c r="H9" s="116"/>
      <c r="I9" s="25"/>
      <c r="J9" s="25"/>
      <c r="K9" s="117"/>
      <c r="L9" s="117"/>
    </row>
    <row r="10" spans="2:12">
      <c r="C10" s="87"/>
      <c r="D10" s="87"/>
      <c r="E10" s="25"/>
      <c r="F10" s="25"/>
      <c r="G10" s="116"/>
      <c r="H10" s="116"/>
      <c r="I10" s="1678"/>
      <c r="J10" s="1678"/>
      <c r="K10" s="1678"/>
      <c r="L10" s="117"/>
    </row>
    <row r="11" spans="2:12"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2:12"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2:12">
      <c r="C13" s="25"/>
      <c r="D13" s="25"/>
      <c r="E13" s="25"/>
      <c r="F13" s="25"/>
      <c r="G13" s="25"/>
      <c r="H13" s="25"/>
      <c r="I13" s="25"/>
      <c r="J13" s="25"/>
      <c r="K13" s="25"/>
      <c r="L13" s="25"/>
    </row>
  </sheetData>
  <mergeCells count="2">
    <mergeCell ref="K5:L6"/>
    <mergeCell ref="I10:K10"/>
  </mergeCells>
  <pageMargins left="1.4960629921259843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C18" sqref="C18"/>
    </sheetView>
  </sheetViews>
  <sheetFormatPr defaultRowHeight="21"/>
  <cols>
    <col min="1" max="16384" width="9.140625" style="1"/>
  </cols>
  <sheetData>
    <row r="2" spans="2:4" ht="26.25">
      <c r="C2" s="33" t="s">
        <v>496</v>
      </c>
    </row>
    <row r="4" spans="2:4">
      <c r="B4" s="4" t="s">
        <v>40</v>
      </c>
      <c r="C4" s="31" t="s">
        <v>41</v>
      </c>
      <c r="D4" s="1" t="s">
        <v>497</v>
      </c>
    </row>
    <row r="6" spans="2:4">
      <c r="B6" s="4" t="s">
        <v>42</v>
      </c>
      <c r="C6" s="31" t="s">
        <v>41</v>
      </c>
      <c r="D6" s="1" t="s">
        <v>498</v>
      </c>
    </row>
    <row r="7" spans="2:4">
      <c r="D7" s="1" t="s">
        <v>499</v>
      </c>
    </row>
    <row r="8" spans="2:4">
      <c r="D8" s="1" t="s">
        <v>500</v>
      </c>
    </row>
    <row r="10" spans="2:4">
      <c r="B10" s="4" t="s">
        <v>43</v>
      </c>
      <c r="C10" s="31" t="s">
        <v>41</v>
      </c>
      <c r="D10" s="1" t="s">
        <v>501</v>
      </c>
    </row>
    <row r="11" spans="2:4">
      <c r="D11" s="1" t="s">
        <v>502</v>
      </c>
    </row>
    <row r="12" spans="2:4">
      <c r="D12" s="1" t="s">
        <v>503</v>
      </c>
    </row>
    <row r="13" spans="2:4">
      <c r="D13" s="1" t="s">
        <v>504</v>
      </c>
    </row>
    <row r="14" spans="2:4">
      <c r="D14" s="1" t="s">
        <v>505</v>
      </c>
    </row>
    <row r="15" spans="2:4">
      <c r="D15" s="1" t="s">
        <v>506</v>
      </c>
    </row>
    <row r="16" spans="2:4">
      <c r="D16" s="1" t="s">
        <v>507</v>
      </c>
    </row>
    <row r="17" spans="3:4">
      <c r="D17" s="1" t="s">
        <v>508</v>
      </c>
    </row>
    <row r="18" spans="3:4">
      <c r="C18" s="4"/>
    </row>
  </sheetData>
  <pageMargins left="2.6771653543307088" right="0.70866141732283472" top="0.74803149606299213" bottom="0.74803149606299213" header="0.31496062992125984" footer="0.31496062992125984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6"/>
  <sheetViews>
    <sheetView workbookViewId="0">
      <selection activeCell="P6" sqref="P6"/>
    </sheetView>
  </sheetViews>
  <sheetFormatPr defaultRowHeight="13.5"/>
  <cols>
    <col min="1" max="1" width="9.140625" style="10"/>
    <col min="2" max="2" width="22.7109375" style="10" customWidth="1"/>
    <col min="3" max="3" width="12.42578125" style="10" customWidth="1"/>
    <col min="4" max="4" width="7" style="10" customWidth="1"/>
    <col min="5" max="5" width="16.85546875" style="10" customWidth="1"/>
    <col min="6" max="6" width="12.85546875" style="10" customWidth="1"/>
    <col min="7" max="7" width="7.28515625" style="10" customWidth="1"/>
    <col min="8" max="8" width="15.5703125" style="10" customWidth="1"/>
    <col min="9" max="9" width="11" style="10" customWidth="1"/>
    <col min="10" max="10" width="9.140625" style="10" customWidth="1"/>
    <col min="11" max="11" width="13.7109375" style="10" customWidth="1"/>
    <col min="12" max="12" width="10.42578125" style="10" customWidth="1"/>
    <col min="13" max="16384" width="9.140625" style="10"/>
  </cols>
  <sheetData>
    <row r="1" spans="2:12" ht="26.25">
      <c r="C1" s="1683" t="s">
        <v>2288</v>
      </c>
      <c r="D1" s="1683"/>
      <c r="E1" s="1683"/>
      <c r="F1" s="1683"/>
      <c r="G1" s="1683"/>
      <c r="H1" s="1683"/>
      <c r="I1" s="1683"/>
      <c r="J1" s="1683"/>
    </row>
    <row r="2" spans="2:12" ht="26.25">
      <c r="B2" s="509"/>
      <c r="G2" s="517"/>
    </row>
    <row r="3" spans="2:12">
      <c r="C3" s="519"/>
      <c r="D3" s="518"/>
      <c r="E3" s="518"/>
      <c r="F3" s="519"/>
      <c r="G3" s="518"/>
      <c r="H3" s="518"/>
      <c r="I3" s="519"/>
      <c r="J3" s="518"/>
      <c r="K3" s="518"/>
      <c r="L3" s="520"/>
    </row>
    <row r="4" spans="2:12" ht="42" customHeight="1">
      <c r="B4" s="1679" t="s">
        <v>2289</v>
      </c>
      <c r="C4" s="1680"/>
      <c r="D4" s="1513"/>
      <c r="E4" s="1681" t="s">
        <v>2290</v>
      </c>
      <c r="F4" s="1682"/>
      <c r="G4" s="1513"/>
      <c r="H4" s="1681" t="s">
        <v>654</v>
      </c>
      <c r="I4" s="1682"/>
      <c r="J4" s="1513"/>
      <c r="K4" s="1681" t="s">
        <v>655</v>
      </c>
      <c r="L4" s="1682"/>
    </row>
    <row r="5" spans="2:12" s="1512" customFormat="1" ht="29.25" customHeight="1">
      <c r="B5" s="1514" t="s">
        <v>639</v>
      </c>
      <c r="C5" s="1515">
        <v>4022230</v>
      </c>
      <c r="D5" s="1513"/>
      <c r="E5" s="1514" t="s">
        <v>643</v>
      </c>
      <c r="F5" s="1516">
        <v>17547554.91</v>
      </c>
      <c r="G5" s="1513"/>
      <c r="H5" s="1514" t="s">
        <v>653</v>
      </c>
      <c r="I5" s="1515">
        <v>32163772.139999997</v>
      </c>
      <c r="J5" s="1513"/>
      <c r="K5" s="1514" t="s">
        <v>649</v>
      </c>
      <c r="L5" s="1517">
        <v>3710629</v>
      </c>
    </row>
    <row r="6" spans="2:12" s="1512" customFormat="1" ht="48.75" customHeight="1">
      <c r="B6" s="1514" t="s">
        <v>640</v>
      </c>
      <c r="C6" s="1515">
        <v>14346780</v>
      </c>
      <c r="D6" s="1513"/>
      <c r="E6" s="1514" t="s">
        <v>644</v>
      </c>
      <c r="F6" s="1515">
        <v>922551</v>
      </c>
      <c r="G6" s="1513"/>
      <c r="H6" s="1514" t="s">
        <v>647</v>
      </c>
      <c r="I6" s="1518" t="s">
        <v>529</v>
      </c>
      <c r="J6" s="1513"/>
      <c r="K6" s="1514" t="s">
        <v>650</v>
      </c>
      <c r="L6" s="1517">
        <v>2371640</v>
      </c>
    </row>
    <row r="7" spans="2:12" s="1512" customFormat="1" ht="48" customHeight="1">
      <c r="B7" s="1514" t="s">
        <v>641</v>
      </c>
      <c r="C7" s="1515">
        <v>20028737</v>
      </c>
      <c r="D7" s="1513"/>
      <c r="E7" s="1514" t="s">
        <v>645</v>
      </c>
      <c r="F7" s="1515">
        <v>329200</v>
      </c>
      <c r="G7" s="1513"/>
      <c r="H7" s="1514" t="s">
        <v>2285</v>
      </c>
      <c r="I7" s="1515">
        <v>15836228</v>
      </c>
      <c r="J7" s="1513"/>
      <c r="K7" s="1514" t="s">
        <v>651</v>
      </c>
      <c r="L7" s="1518" t="s">
        <v>529</v>
      </c>
    </row>
    <row r="8" spans="2:12" s="1512" customFormat="1" ht="28.5" customHeight="1">
      <c r="B8" s="1514" t="s">
        <v>642</v>
      </c>
      <c r="C8" s="1515">
        <v>9981575</v>
      </c>
      <c r="D8" s="1513"/>
      <c r="E8" s="1514" t="s">
        <v>646</v>
      </c>
      <c r="F8" s="1515">
        <v>20704841</v>
      </c>
      <c r="G8" s="1513"/>
      <c r="H8" s="1514" t="s">
        <v>648</v>
      </c>
      <c r="I8" s="1515">
        <v>39883469</v>
      </c>
      <c r="J8" s="1513"/>
      <c r="K8" s="1514" t="s">
        <v>652</v>
      </c>
      <c r="L8" s="1518" t="s">
        <v>529</v>
      </c>
    </row>
    <row r="9" spans="2:12">
      <c r="C9" s="1522"/>
      <c r="F9" s="1522"/>
    </row>
    <row r="12" spans="2:12">
      <c r="C12" s="1522"/>
    </row>
    <row r="29" spans="1:1" ht="21">
      <c r="A29" s="194" t="s">
        <v>2268</v>
      </c>
    </row>
    <row r="30" spans="1:1">
      <c r="A30" t="s">
        <v>2265</v>
      </c>
    </row>
    <row r="31" spans="1:1">
      <c r="A31" t="s">
        <v>2266</v>
      </c>
    </row>
    <row r="32" spans="1:1">
      <c r="A32" t="s">
        <v>2267</v>
      </c>
    </row>
    <row r="34" spans="1:1">
      <c r="A34" t="s">
        <v>2269</v>
      </c>
    </row>
    <row r="35" spans="1:1">
      <c r="A35"/>
    </row>
    <row r="36" spans="1:1">
      <c r="A36" t="s">
        <v>2270</v>
      </c>
    </row>
    <row r="37" spans="1:1">
      <c r="A37"/>
    </row>
    <row r="38" spans="1:1">
      <c r="A38" t="s">
        <v>2271</v>
      </c>
    </row>
    <row r="39" spans="1:1">
      <c r="A39"/>
    </row>
    <row r="40" spans="1:1">
      <c r="A40" t="s">
        <v>2272</v>
      </c>
    </row>
    <row r="41" spans="1:1">
      <c r="A41"/>
    </row>
    <row r="42" spans="1:1">
      <c r="A42" t="s">
        <v>2273</v>
      </c>
    </row>
    <row r="43" spans="1:1">
      <c r="A43"/>
    </row>
    <row r="44" spans="1:1">
      <c r="A44" t="s">
        <v>2274</v>
      </c>
    </row>
    <row r="45" spans="1:1">
      <c r="A45"/>
    </row>
    <row r="46" spans="1:1">
      <c r="A46" t="s">
        <v>2275</v>
      </c>
    </row>
    <row r="47" spans="1:1">
      <c r="A47"/>
    </row>
    <row r="48" spans="1:1">
      <c r="A48" t="s">
        <v>2276</v>
      </c>
    </row>
    <row r="49" spans="1:1">
      <c r="A49"/>
    </row>
    <row r="50" spans="1:1">
      <c r="A50" t="s">
        <v>2265</v>
      </c>
    </row>
    <row r="51" spans="1:1">
      <c r="A51"/>
    </row>
    <row r="52" spans="1:1">
      <c r="A52" t="s">
        <v>2266</v>
      </c>
    </row>
    <row r="53" spans="1:1">
      <c r="A53"/>
    </row>
    <row r="54" spans="1:1">
      <c r="A54" t="s">
        <v>2267</v>
      </c>
    </row>
    <row r="55" spans="1:1">
      <c r="A55"/>
    </row>
    <row r="56" spans="1:1">
      <c r="A56" t="s">
        <v>2277</v>
      </c>
    </row>
  </sheetData>
  <mergeCells count="5">
    <mergeCell ref="B4:C4"/>
    <mergeCell ref="E4:F4"/>
    <mergeCell ref="H4:I4"/>
    <mergeCell ref="K4:L4"/>
    <mergeCell ref="C1:J1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90" zoomScaleNormal="90" workbookViewId="0">
      <selection sqref="A1:H35"/>
    </sheetView>
  </sheetViews>
  <sheetFormatPr defaultColWidth="25" defaultRowHeight="21"/>
  <cols>
    <col min="1" max="1" width="6.5703125" style="164" customWidth="1"/>
    <col min="2" max="2" width="40.85546875" style="1190" customWidth="1"/>
    <col min="3" max="3" width="28.7109375" style="1204" customWidth="1"/>
    <col min="4" max="4" width="26.28515625" style="1204" customWidth="1"/>
    <col min="5" max="5" width="27.28515625" style="1204" customWidth="1"/>
    <col min="6" max="6" width="25" style="1175"/>
    <col min="7" max="16384" width="25" style="164"/>
  </cols>
  <sheetData>
    <row r="1" spans="1:8" ht="36.75" customHeight="1">
      <c r="A1" s="1684" t="s">
        <v>2296</v>
      </c>
      <c r="B1" s="1684"/>
      <c r="C1" s="1684"/>
      <c r="D1" s="1684"/>
      <c r="E1" s="1684"/>
    </row>
    <row r="2" spans="1:8" ht="40.5" customHeight="1">
      <c r="A2" s="1685" t="s">
        <v>471</v>
      </c>
      <c r="B2" s="1685"/>
      <c r="C2" s="1685"/>
      <c r="D2" s="1685"/>
      <c r="E2" s="1685"/>
    </row>
    <row r="3" spans="1:8" s="1181" customFormat="1">
      <c r="A3" s="1686" t="s">
        <v>0</v>
      </c>
      <c r="B3" s="1687" t="s">
        <v>472</v>
      </c>
      <c r="C3" s="1687" t="s">
        <v>611</v>
      </c>
      <c r="D3" s="1687"/>
      <c r="E3" s="1687"/>
      <c r="F3" s="1180"/>
    </row>
    <row r="4" spans="1:8" s="1181" customFormat="1">
      <c r="A4" s="1686"/>
      <c r="B4" s="1687"/>
      <c r="C4" s="1182" t="s">
        <v>473</v>
      </c>
      <c r="D4" s="1183" t="s">
        <v>474</v>
      </c>
      <c r="E4" s="1182" t="s">
        <v>5</v>
      </c>
      <c r="F4" s="1180"/>
    </row>
    <row r="5" spans="1:8" s="9" customFormat="1" ht="35.25" customHeight="1">
      <c r="A5" s="1176"/>
      <c r="B5" s="1184" t="s">
        <v>475</v>
      </c>
      <c r="C5" s="1185"/>
      <c r="D5" s="149"/>
      <c r="E5" s="149"/>
      <c r="F5" s="1460" t="s">
        <v>2243</v>
      </c>
      <c r="G5" s="1461" t="s">
        <v>2239</v>
      </c>
      <c r="H5" s="1461" t="s">
        <v>2240</v>
      </c>
    </row>
    <row r="6" spans="1:8" s="1190" customFormat="1" ht="30" customHeight="1">
      <c r="A6" s="201">
        <v>1</v>
      </c>
      <c r="B6" s="1186" t="s">
        <v>476</v>
      </c>
      <c r="C6" s="1455">
        <v>41000000</v>
      </c>
      <c r="D6" s="1187">
        <v>7000000</v>
      </c>
      <c r="E6" s="1188">
        <f t="shared" ref="E6:E34" si="0">C6+D6</f>
        <v>48000000</v>
      </c>
      <c r="G6" s="1455">
        <v>41000000</v>
      </c>
      <c r="H6" s="1187">
        <v>7000000</v>
      </c>
    </row>
    <row r="7" spans="1:8" s="1190" customFormat="1" ht="30" customHeight="1">
      <c r="A7" s="201">
        <v>2</v>
      </c>
      <c r="B7" s="1186" t="s">
        <v>477</v>
      </c>
      <c r="C7" s="1455">
        <v>150000</v>
      </c>
      <c r="D7" s="1187">
        <v>0</v>
      </c>
      <c r="E7" s="1188">
        <f t="shared" si="0"/>
        <v>150000</v>
      </c>
      <c r="G7" s="1455">
        <v>150000</v>
      </c>
      <c r="H7" s="1187">
        <v>0</v>
      </c>
    </row>
    <row r="8" spans="1:8" s="1190" customFormat="1" ht="30" customHeight="1">
      <c r="A8" s="201">
        <v>3</v>
      </c>
      <c r="B8" s="1186" t="s">
        <v>478</v>
      </c>
      <c r="C8" s="1455">
        <v>660000</v>
      </c>
      <c r="D8" s="1187">
        <v>0</v>
      </c>
      <c r="E8" s="1188">
        <f t="shared" si="0"/>
        <v>660000</v>
      </c>
      <c r="G8" s="1455">
        <v>660000</v>
      </c>
      <c r="H8" s="1187">
        <v>0</v>
      </c>
    </row>
    <row r="9" spans="1:8" s="1190" customFormat="1" ht="30" customHeight="1">
      <c r="A9" s="201">
        <v>4</v>
      </c>
      <c r="B9" s="1186" t="s">
        <v>479</v>
      </c>
      <c r="C9" s="1455">
        <v>5180000</v>
      </c>
      <c r="D9" s="1191">
        <v>0</v>
      </c>
      <c r="E9" s="1188">
        <f t="shared" si="0"/>
        <v>5180000</v>
      </c>
      <c r="G9" s="1455">
        <v>5180000</v>
      </c>
      <c r="H9" s="1191">
        <v>0</v>
      </c>
    </row>
    <row r="10" spans="1:8" s="1190" customFormat="1" ht="30" customHeight="1">
      <c r="A10" s="201">
        <v>5</v>
      </c>
      <c r="B10" s="1186" t="s">
        <v>480</v>
      </c>
      <c r="C10" s="1455">
        <v>820000</v>
      </c>
      <c r="D10" s="574">
        <v>235652.27000000002</v>
      </c>
      <c r="E10" s="1188">
        <f t="shared" si="0"/>
        <v>1055652.27</v>
      </c>
      <c r="G10" s="1455">
        <v>820000</v>
      </c>
      <c r="H10" s="574">
        <v>235652.27000000002</v>
      </c>
    </row>
    <row r="11" spans="1:8" s="1190" customFormat="1" ht="30" customHeight="1">
      <c r="A11" s="201">
        <v>6</v>
      </c>
      <c r="B11" s="1186" t="s">
        <v>481</v>
      </c>
      <c r="C11" s="1455">
        <v>14800000</v>
      </c>
      <c r="D11" s="1191">
        <v>0</v>
      </c>
      <c r="E11" s="1188">
        <f t="shared" si="0"/>
        <v>14800000</v>
      </c>
      <c r="G11" s="1455">
        <v>14800000</v>
      </c>
      <c r="H11" s="1191">
        <v>0</v>
      </c>
    </row>
    <row r="12" spans="1:8" ht="30" customHeight="1">
      <c r="A12" s="201">
        <v>7</v>
      </c>
      <c r="B12" s="1186" t="s">
        <v>482</v>
      </c>
      <c r="C12" s="1455">
        <v>8700000</v>
      </c>
      <c r="D12" s="1191">
        <v>0</v>
      </c>
      <c r="E12" s="1188">
        <f t="shared" si="0"/>
        <v>8700000</v>
      </c>
      <c r="G12" s="1455">
        <v>8700000</v>
      </c>
      <c r="H12" s="1191">
        <v>0</v>
      </c>
    </row>
    <row r="13" spans="1:8" ht="30" customHeight="1">
      <c r="A13" s="201">
        <v>8</v>
      </c>
      <c r="B13" s="1205" t="s">
        <v>1826</v>
      </c>
      <c r="C13" s="1456">
        <v>3500</v>
      </c>
      <c r="D13" s="1191">
        <v>0</v>
      </c>
      <c r="E13" s="1188">
        <f t="shared" si="0"/>
        <v>3500</v>
      </c>
      <c r="G13" s="1456">
        <v>3500</v>
      </c>
      <c r="H13" s="1191">
        <v>0</v>
      </c>
    </row>
    <row r="14" spans="1:8" ht="30" customHeight="1">
      <c r="A14" s="201">
        <v>9</v>
      </c>
      <c r="B14" s="1186" t="s">
        <v>483</v>
      </c>
      <c r="C14" s="1456">
        <v>5700000</v>
      </c>
      <c r="D14" s="574">
        <f>8847.42+657466</f>
        <v>666313.42000000004</v>
      </c>
      <c r="E14" s="1188">
        <f t="shared" si="0"/>
        <v>6366313.4199999999</v>
      </c>
      <c r="G14" s="1456">
        <v>5700000</v>
      </c>
      <c r="H14" s="574">
        <f>8847.42+657466</f>
        <v>666313.42000000004</v>
      </c>
    </row>
    <row r="15" spans="1:8" ht="30" customHeight="1">
      <c r="A15" s="201">
        <v>10</v>
      </c>
      <c r="B15" s="1186" t="s">
        <v>2287</v>
      </c>
      <c r="C15" s="1189">
        <v>61640</v>
      </c>
      <c r="D15" s="1187">
        <v>0</v>
      </c>
      <c r="E15" s="1188">
        <f t="shared" si="0"/>
        <v>61640</v>
      </c>
      <c r="G15" s="1298">
        <f>SUM(G6:G14)</f>
        <v>77013500</v>
      </c>
      <c r="H15" s="1298">
        <f>SUM(H6:H14)</f>
        <v>7901965.6899999995</v>
      </c>
    </row>
    <row r="16" spans="1:8" ht="30" customHeight="1">
      <c r="A16" s="201">
        <v>11</v>
      </c>
      <c r="B16" s="1193" t="s">
        <v>2286</v>
      </c>
      <c r="C16" s="1519">
        <v>540000</v>
      </c>
      <c r="D16" s="578">
        <v>686750</v>
      </c>
      <c r="E16" s="1188">
        <f t="shared" si="0"/>
        <v>1226750</v>
      </c>
      <c r="F16" s="1175" t="s">
        <v>2241</v>
      </c>
      <c r="G16" s="1520">
        <v>0</v>
      </c>
      <c r="H16" s="1521">
        <v>1679613</v>
      </c>
    </row>
    <row r="17" spans="1:9" ht="30" customHeight="1">
      <c r="A17" s="201">
        <v>12</v>
      </c>
      <c r="B17" s="1193" t="s">
        <v>563</v>
      </c>
      <c r="C17" s="1187">
        <v>0</v>
      </c>
      <c r="D17" s="1391">
        <v>1679613</v>
      </c>
      <c r="E17" s="1188">
        <f t="shared" si="0"/>
        <v>1679613</v>
      </c>
      <c r="F17" s="1175" t="s">
        <v>2242</v>
      </c>
      <c r="G17" s="1298">
        <f>SUM(G15:G16)</f>
        <v>77013500</v>
      </c>
      <c r="H17" s="1298">
        <f>SUM(H15:H16)</f>
        <v>9581578.6899999995</v>
      </c>
      <c r="I17" s="1297">
        <f>G17+H17</f>
        <v>86595078.689999998</v>
      </c>
    </row>
    <row r="18" spans="1:9" s="1199" customFormat="1" ht="30.75" customHeight="1">
      <c r="A18" s="1194"/>
      <c r="B18" s="1195" t="s">
        <v>484</v>
      </c>
      <c r="C18" s="1196">
        <f>SUM(C6:C17)</f>
        <v>77615140</v>
      </c>
      <c r="D18" s="1196">
        <f>SUM(D6:D17)</f>
        <v>10268328.689999999</v>
      </c>
      <c r="E18" s="1197">
        <f t="shared" si="0"/>
        <v>87883468.689999998</v>
      </c>
      <c r="F18" s="1198">
        <f>C18+D18</f>
        <v>87883468.689999998</v>
      </c>
    </row>
    <row r="19" spans="1:9" ht="25.5" customHeight="1">
      <c r="A19" s="1184"/>
      <c r="B19" s="1200" t="s">
        <v>485</v>
      </c>
      <c r="C19" s="149"/>
      <c r="D19" s="1187"/>
      <c r="E19" s="1188">
        <f t="shared" si="0"/>
        <v>0</v>
      </c>
      <c r="F19" s="1462" t="s">
        <v>2244</v>
      </c>
      <c r="G19" s="1461" t="s">
        <v>2239</v>
      </c>
      <c r="H19" s="1461" t="s">
        <v>2240</v>
      </c>
    </row>
    <row r="20" spans="1:9" ht="25.5" customHeight="1">
      <c r="A20" s="178">
        <v>1</v>
      </c>
      <c r="B20" s="1186" t="s">
        <v>486</v>
      </c>
      <c r="C20" s="1189">
        <v>9384568</v>
      </c>
      <c r="D20" s="1187">
        <v>0</v>
      </c>
      <c r="E20" s="1188">
        <f t="shared" si="0"/>
        <v>9384568</v>
      </c>
      <c r="G20" s="1189">
        <v>9384568</v>
      </c>
      <c r="H20" s="1187">
        <v>0</v>
      </c>
    </row>
    <row r="21" spans="1:9" ht="25.5" customHeight="1">
      <c r="A21" s="178">
        <v>2</v>
      </c>
      <c r="B21" s="1186" t="s">
        <v>531</v>
      </c>
      <c r="C21" s="1189">
        <v>2640636</v>
      </c>
      <c r="D21" s="1187">
        <v>0</v>
      </c>
      <c r="E21" s="1188">
        <f t="shared" si="0"/>
        <v>2640636</v>
      </c>
      <c r="G21" s="1189">
        <v>2640636</v>
      </c>
      <c r="H21" s="1187">
        <v>0</v>
      </c>
    </row>
    <row r="22" spans="1:9" ht="25.5" customHeight="1">
      <c r="A22" s="178">
        <v>3</v>
      </c>
      <c r="B22" s="1186" t="s">
        <v>487</v>
      </c>
      <c r="C22" s="1189">
        <v>755269</v>
      </c>
      <c r="D22" s="1187">
        <v>0</v>
      </c>
      <c r="E22" s="1188">
        <f t="shared" si="0"/>
        <v>755269</v>
      </c>
      <c r="G22" s="1189">
        <v>755269</v>
      </c>
      <c r="H22" s="1187">
        <v>0</v>
      </c>
    </row>
    <row r="23" spans="1:9" ht="25.5" customHeight="1">
      <c r="A23" s="178">
        <v>4</v>
      </c>
      <c r="B23" s="1186" t="s">
        <v>488</v>
      </c>
      <c r="C23" s="1189">
        <v>4767082</v>
      </c>
      <c r="D23" s="1187">
        <v>0</v>
      </c>
      <c r="E23" s="1188">
        <f t="shared" si="0"/>
        <v>4767082</v>
      </c>
      <c r="G23" s="1189">
        <v>4767082</v>
      </c>
      <c r="H23" s="1187">
        <v>0</v>
      </c>
    </row>
    <row r="24" spans="1:9" ht="25.5" customHeight="1">
      <c r="A24" s="178">
        <v>5</v>
      </c>
      <c r="B24" s="1186" t="s">
        <v>489</v>
      </c>
      <c r="C24" s="1457">
        <v>12041960</v>
      </c>
      <c r="D24" s="1192">
        <v>2819920</v>
      </c>
      <c r="E24" s="1411">
        <f t="shared" si="0"/>
        <v>14861880</v>
      </c>
      <c r="F24" s="1412"/>
      <c r="G24" s="1457">
        <v>12041960</v>
      </c>
      <c r="H24" s="1192">
        <v>2819920</v>
      </c>
    </row>
    <row r="25" spans="1:9" ht="25.5" customHeight="1">
      <c r="A25" s="178">
        <v>6</v>
      </c>
      <c r="B25" s="1186" t="s">
        <v>490</v>
      </c>
      <c r="C25" s="1189">
        <v>18741200</v>
      </c>
      <c r="D25" s="1192">
        <v>1297537</v>
      </c>
      <c r="E25" s="1411">
        <f t="shared" si="0"/>
        <v>20038737</v>
      </c>
      <c r="F25" s="1412"/>
      <c r="G25" s="1189">
        <v>18741200</v>
      </c>
      <c r="H25" s="1192">
        <v>1297537</v>
      </c>
    </row>
    <row r="26" spans="1:9" ht="25.5" customHeight="1">
      <c r="A26" s="178">
        <v>7</v>
      </c>
      <c r="B26" s="1186" t="s">
        <v>491</v>
      </c>
      <c r="C26" s="1189">
        <v>2347339</v>
      </c>
      <c r="D26" s="1192">
        <f>18000+117030</f>
        <v>135030</v>
      </c>
      <c r="E26" s="1411">
        <f t="shared" si="0"/>
        <v>2482369</v>
      </c>
      <c r="F26" s="1412"/>
      <c r="G26" s="1189">
        <v>2347339</v>
      </c>
      <c r="H26" s="1192">
        <f>18000+117030</f>
        <v>135030</v>
      </c>
    </row>
    <row r="27" spans="1:9" ht="25.5" customHeight="1">
      <c r="A27" s="178">
        <v>8</v>
      </c>
      <c r="B27" s="1186" t="s">
        <v>492</v>
      </c>
      <c r="C27" s="1189">
        <v>4500000</v>
      </c>
      <c r="D27" s="1192">
        <v>1266150</v>
      </c>
      <c r="E27" s="1411">
        <f t="shared" si="0"/>
        <v>5766150</v>
      </c>
      <c r="F27" s="1412"/>
      <c r="G27" s="1189">
        <v>4500000</v>
      </c>
      <c r="H27" s="1192">
        <v>1266150</v>
      </c>
    </row>
    <row r="28" spans="1:9" ht="25.5" customHeight="1">
      <c r="A28" s="178">
        <v>9</v>
      </c>
      <c r="B28" s="1186" t="s">
        <v>493</v>
      </c>
      <c r="C28" s="1189">
        <v>2880930</v>
      </c>
      <c r="D28" s="1192">
        <v>325300</v>
      </c>
      <c r="E28" s="1411">
        <f t="shared" si="0"/>
        <v>3206230</v>
      </c>
      <c r="F28" s="1412"/>
      <c r="G28" s="1189">
        <v>2880930</v>
      </c>
      <c r="H28" s="1192">
        <v>325300</v>
      </c>
    </row>
    <row r="29" spans="1:9" ht="25.5" customHeight="1">
      <c r="A29" s="178">
        <v>10</v>
      </c>
      <c r="B29" s="1186" t="s">
        <v>583</v>
      </c>
      <c r="C29" s="1189">
        <v>4236061</v>
      </c>
      <c r="D29" s="1192">
        <v>1013000</v>
      </c>
      <c r="E29" s="1411">
        <f t="shared" si="0"/>
        <v>5249061</v>
      </c>
      <c r="F29" s="1412"/>
      <c r="G29" s="1189">
        <v>4236061</v>
      </c>
      <c r="H29" s="1192">
        <v>1013000</v>
      </c>
    </row>
    <row r="30" spans="1:9" ht="25.5" customHeight="1">
      <c r="A30" s="178">
        <v>11</v>
      </c>
      <c r="B30" s="1186" t="s">
        <v>494</v>
      </c>
      <c r="C30" s="1189">
        <v>600000</v>
      </c>
      <c r="D30" s="1187">
        <v>0</v>
      </c>
      <c r="E30" s="1411">
        <f t="shared" si="0"/>
        <v>600000</v>
      </c>
      <c r="F30" s="1413"/>
      <c r="G30" s="1189">
        <v>600000</v>
      </c>
      <c r="H30" s="1187">
        <v>0</v>
      </c>
    </row>
    <row r="31" spans="1:9" ht="25.5" customHeight="1">
      <c r="A31" s="178">
        <v>12</v>
      </c>
      <c r="B31" s="1186" t="s">
        <v>495</v>
      </c>
      <c r="C31" s="1457">
        <f>12796534+116000</f>
        <v>12912534</v>
      </c>
      <c r="D31" s="1187">
        <f>263000+23000+311895+35000+165000</f>
        <v>797895</v>
      </c>
      <c r="E31" s="1411">
        <f t="shared" si="0"/>
        <v>13710429</v>
      </c>
      <c r="F31" s="1413"/>
      <c r="G31" s="1457">
        <f>12796534+116000</f>
        <v>12912534</v>
      </c>
      <c r="H31" s="1187">
        <f>263000+23000+311895+35000+165000</f>
        <v>797895</v>
      </c>
    </row>
    <row r="32" spans="1:9" ht="25.5" customHeight="1">
      <c r="A32" s="178">
        <v>13</v>
      </c>
      <c r="B32" s="1186" t="s">
        <v>582</v>
      </c>
      <c r="C32" s="1519">
        <v>540000</v>
      </c>
      <c r="D32" s="1187">
        <v>686750</v>
      </c>
      <c r="E32" s="1411">
        <f t="shared" si="0"/>
        <v>1226750</v>
      </c>
      <c r="F32" s="1414"/>
      <c r="G32" s="1298">
        <f>SUM(G20:G31)</f>
        <v>75807579</v>
      </c>
      <c r="H32" s="1298">
        <f>SUM(H20:H31)</f>
        <v>7654832</v>
      </c>
    </row>
    <row r="33" spans="1:8" ht="25.5" customHeight="1">
      <c r="A33" s="178">
        <v>14</v>
      </c>
      <c r="B33" s="1186" t="s">
        <v>2202</v>
      </c>
      <c r="C33" s="1189">
        <v>61640</v>
      </c>
      <c r="D33" s="149">
        <v>0</v>
      </c>
      <c r="E33" s="1188">
        <f t="shared" si="0"/>
        <v>61640</v>
      </c>
    </row>
    <row r="34" spans="1:8" s="9" customFormat="1" ht="30" customHeight="1">
      <c r="A34" s="201">
        <v>15</v>
      </c>
      <c r="B34" s="1201" t="s">
        <v>612</v>
      </c>
      <c r="C34" s="149">
        <f>C18-76409219</f>
        <v>1205921</v>
      </c>
      <c r="D34" s="1187">
        <f>D18-8341582</f>
        <v>1926746.6899999995</v>
      </c>
      <c r="E34" s="1188">
        <f t="shared" si="0"/>
        <v>3132667.6899999995</v>
      </c>
      <c r="F34" s="1463" t="s">
        <v>2241</v>
      </c>
      <c r="G34" s="1464">
        <f>G17-G32</f>
        <v>1205921</v>
      </c>
      <c r="H34" s="1464">
        <f>H17-H32</f>
        <v>1926746.6899999995</v>
      </c>
    </row>
    <row r="35" spans="1:8">
      <c r="A35" s="1184"/>
      <c r="B35" s="1202" t="s">
        <v>610</v>
      </c>
      <c r="C35" s="1203">
        <f>SUM(C20:C34)</f>
        <v>77615140</v>
      </c>
      <c r="D35" s="1203">
        <f>SUM(D20:D34)</f>
        <v>10268328.689999999</v>
      </c>
      <c r="E35" s="1203">
        <f t="shared" ref="E35" si="1">SUM(E20:E34)</f>
        <v>87883468.689999998</v>
      </c>
    </row>
  </sheetData>
  <mergeCells count="5">
    <mergeCell ref="A1:E1"/>
    <mergeCell ref="A2:E2"/>
    <mergeCell ref="A3:A4"/>
    <mergeCell ref="B3:B4"/>
    <mergeCell ref="C3:E3"/>
  </mergeCells>
  <pageMargins left="1.8897637795275593" right="0.9055118110236221" top="0.94488188976377963" bottom="0.35433070866141736" header="0.31496062992125984" footer="0.31496062992125984"/>
  <pageSetup paperSize="5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I25"/>
    </sheetView>
  </sheetViews>
  <sheetFormatPr defaultColWidth="9.140625" defaultRowHeight="21"/>
  <cols>
    <col min="1" max="1" width="12.42578125" style="224" customWidth="1"/>
    <col min="2" max="2" width="32.28515625" style="224" customWidth="1"/>
    <col min="3" max="3" width="55.7109375" style="222" customWidth="1"/>
    <col min="4" max="4" width="8" style="222" customWidth="1"/>
    <col min="5" max="5" width="9.140625" style="222"/>
    <col min="6" max="7" width="8.42578125" style="222" customWidth="1"/>
    <col min="8" max="8" width="8.28515625" style="222" customWidth="1"/>
    <col min="9" max="9" width="7.85546875" style="222" customWidth="1"/>
    <col min="10" max="16384" width="9.140625" style="222"/>
  </cols>
  <sheetData>
    <row r="1" spans="1:10" s="361" customFormat="1" ht="33.75" customHeight="1">
      <c r="A1" s="1712" t="s">
        <v>2198</v>
      </c>
      <c r="B1" s="1712"/>
      <c r="C1" s="1712"/>
      <c r="D1" s="1712"/>
      <c r="E1" s="1712"/>
      <c r="F1" s="1712"/>
      <c r="G1" s="1712"/>
      <c r="H1" s="1712"/>
      <c r="I1" s="1712"/>
    </row>
    <row r="2" spans="1:10" s="361" customFormat="1" ht="21.75" customHeight="1">
      <c r="A2" s="1713" t="s">
        <v>564</v>
      </c>
      <c r="B2" s="1713"/>
      <c r="C2" s="1713"/>
      <c r="D2" s="1713"/>
      <c r="E2" s="1713"/>
      <c r="F2" s="1713"/>
      <c r="G2" s="1713"/>
      <c r="H2" s="1713"/>
      <c r="I2" s="1713"/>
    </row>
    <row r="3" spans="1:10" s="23" customFormat="1" ht="24" customHeight="1">
      <c r="A3" s="1714" t="s">
        <v>2</v>
      </c>
      <c r="B3" s="1714" t="s">
        <v>150</v>
      </c>
      <c r="C3" s="1714" t="s">
        <v>151</v>
      </c>
      <c r="D3" s="1715" t="s">
        <v>15</v>
      </c>
      <c r="E3" s="1715"/>
      <c r="F3" s="1715"/>
      <c r="G3" s="1715"/>
      <c r="H3" s="1715"/>
      <c r="I3" s="1715"/>
    </row>
    <row r="4" spans="1:10" s="23" customFormat="1" ht="126">
      <c r="A4" s="1714"/>
      <c r="B4" s="1714"/>
      <c r="C4" s="1714"/>
      <c r="D4" s="1392" t="s">
        <v>152</v>
      </c>
      <c r="E4" s="1392" t="s">
        <v>153</v>
      </c>
      <c r="F4" s="1392" t="s">
        <v>154</v>
      </c>
      <c r="G4" s="1392" t="s">
        <v>155</v>
      </c>
      <c r="H4" s="1392" t="s">
        <v>156</v>
      </c>
      <c r="I4" s="1392" t="s">
        <v>157</v>
      </c>
    </row>
    <row r="5" spans="1:10" s="23" customFormat="1" ht="27.75" customHeight="1">
      <c r="A5" s="1714"/>
      <c r="B5" s="1714"/>
      <c r="C5" s="1714"/>
      <c r="D5" s="1393">
        <v>5</v>
      </c>
      <c r="E5" s="1393">
        <v>5</v>
      </c>
      <c r="F5" s="1393">
        <v>5</v>
      </c>
      <c r="G5" s="1393">
        <v>5</v>
      </c>
      <c r="H5" s="1393">
        <v>5</v>
      </c>
      <c r="I5" s="1393">
        <v>25</v>
      </c>
    </row>
    <row r="6" spans="1:10" s="1395" customFormat="1" ht="21" customHeight="1">
      <c r="A6" s="1691" t="s">
        <v>158</v>
      </c>
      <c r="B6" s="1692" t="s">
        <v>159</v>
      </c>
      <c r="C6" s="1711" t="s">
        <v>2261</v>
      </c>
      <c r="D6" s="1716">
        <v>4</v>
      </c>
      <c r="E6" s="1716">
        <v>5</v>
      </c>
      <c r="F6" s="1716">
        <v>5</v>
      </c>
      <c r="G6" s="1716">
        <v>4</v>
      </c>
      <c r="H6" s="1716">
        <v>4</v>
      </c>
      <c r="I6" s="1697">
        <v>22</v>
      </c>
      <c r="J6" s="1394"/>
    </row>
    <row r="7" spans="1:10" s="1395" customFormat="1">
      <c r="A7" s="1691"/>
      <c r="B7" s="1693"/>
      <c r="C7" s="1708"/>
      <c r="D7" s="1717"/>
      <c r="E7" s="1717"/>
      <c r="F7" s="1717"/>
      <c r="G7" s="1717"/>
      <c r="H7" s="1717"/>
      <c r="I7" s="1719"/>
      <c r="J7" s="1394"/>
    </row>
    <row r="8" spans="1:10" s="1395" customFormat="1">
      <c r="A8" s="1691"/>
      <c r="B8" s="1693"/>
      <c r="C8" s="1701" t="s">
        <v>2218</v>
      </c>
      <c r="D8" s="1717"/>
      <c r="E8" s="1717"/>
      <c r="F8" s="1717"/>
      <c r="G8" s="1717"/>
      <c r="H8" s="1717"/>
      <c r="I8" s="1719"/>
      <c r="J8" s="1394"/>
    </row>
    <row r="9" spans="1:10" s="1395" customFormat="1">
      <c r="A9" s="1691"/>
      <c r="B9" s="1693"/>
      <c r="C9" s="1703"/>
      <c r="D9" s="1717"/>
      <c r="E9" s="1717"/>
      <c r="F9" s="1717"/>
      <c r="G9" s="1717"/>
      <c r="H9" s="1717"/>
      <c r="I9" s="1719"/>
      <c r="J9" s="1394"/>
    </row>
    <row r="10" spans="1:10" s="1395" customFormat="1">
      <c r="A10" s="1691"/>
      <c r="B10" s="1694"/>
      <c r="C10" s="1396" t="s">
        <v>2262</v>
      </c>
      <c r="D10" s="1718"/>
      <c r="E10" s="1718"/>
      <c r="F10" s="1718"/>
      <c r="G10" s="1718"/>
      <c r="H10" s="1718"/>
      <c r="I10" s="1698"/>
      <c r="J10" s="1394"/>
    </row>
    <row r="11" spans="1:10" s="1395" customFormat="1">
      <c r="A11" s="1691"/>
      <c r="B11" s="1397" t="s">
        <v>565</v>
      </c>
      <c r="C11" s="1397" t="s">
        <v>2219</v>
      </c>
      <c r="D11" s="1393">
        <v>3</v>
      </c>
      <c r="E11" s="1393">
        <v>3</v>
      </c>
      <c r="F11" s="1393">
        <v>3</v>
      </c>
      <c r="G11" s="1393">
        <v>3</v>
      </c>
      <c r="H11" s="1393">
        <v>3</v>
      </c>
      <c r="I11" s="1393">
        <v>15</v>
      </c>
      <c r="J11" s="1394"/>
    </row>
    <row r="12" spans="1:10" s="1395" customFormat="1" ht="21" customHeight="1">
      <c r="A12" s="1691" t="s">
        <v>160</v>
      </c>
      <c r="B12" s="1701" t="s">
        <v>566</v>
      </c>
      <c r="C12" s="1709" t="s">
        <v>2220</v>
      </c>
      <c r="D12" s="1697">
        <v>4</v>
      </c>
      <c r="E12" s="1697">
        <v>3</v>
      </c>
      <c r="F12" s="1697">
        <v>4</v>
      </c>
      <c r="G12" s="1697">
        <v>3</v>
      </c>
      <c r="H12" s="1697">
        <v>3</v>
      </c>
      <c r="I12" s="1697">
        <v>17</v>
      </c>
      <c r="J12" s="1394"/>
    </row>
    <row r="13" spans="1:10" s="1395" customFormat="1">
      <c r="A13" s="1691"/>
      <c r="B13" s="1703"/>
      <c r="C13" s="1710"/>
      <c r="D13" s="1698"/>
      <c r="E13" s="1698"/>
      <c r="F13" s="1698"/>
      <c r="G13" s="1698"/>
      <c r="H13" s="1698"/>
      <c r="I13" s="1698"/>
      <c r="J13" s="1398"/>
    </row>
    <row r="14" spans="1:10" s="1395" customFormat="1" ht="44.25" customHeight="1">
      <c r="A14" s="1691"/>
      <c r="B14" s="1409" t="s">
        <v>567</v>
      </c>
      <c r="C14" s="1410" t="s">
        <v>2221</v>
      </c>
      <c r="D14" s="1454">
        <v>4</v>
      </c>
      <c r="E14" s="1454">
        <v>3</v>
      </c>
      <c r="F14" s="1454">
        <v>2</v>
      </c>
      <c r="G14" s="1454">
        <v>4</v>
      </c>
      <c r="H14" s="1454">
        <v>4</v>
      </c>
      <c r="I14" s="1454">
        <v>17</v>
      </c>
      <c r="J14" s="1394"/>
    </row>
    <row r="15" spans="1:10" s="1395" customFormat="1" ht="21.75" customHeight="1">
      <c r="A15" s="1699" t="s">
        <v>161</v>
      </c>
      <c r="B15" s="1701" t="s">
        <v>568</v>
      </c>
      <c r="C15" s="1701" t="s">
        <v>2222</v>
      </c>
      <c r="D15" s="1704">
        <v>5</v>
      </c>
      <c r="E15" s="1704">
        <v>5</v>
      </c>
      <c r="F15" s="1704">
        <v>5</v>
      </c>
      <c r="G15" s="1704">
        <v>2</v>
      </c>
      <c r="H15" s="1704">
        <v>2</v>
      </c>
      <c r="I15" s="1704">
        <v>19</v>
      </c>
      <c r="J15" s="1394"/>
    </row>
    <row r="16" spans="1:10" s="1395" customFormat="1">
      <c r="A16" s="1700"/>
      <c r="B16" s="1702"/>
      <c r="C16" s="1703"/>
      <c r="D16" s="1705"/>
      <c r="E16" s="1705"/>
      <c r="F16" s="1705"/>
      <c r="G16" s="1705"/>
      <c r="H16" s="1705"/>
      <c r="I16" s="1705"/>
      <c r="J16" s="1394"/>
    </row>
    <row r="17" spans="1:10" s="1395" customFormat="1" ht="42">
      <c r="A17" s="1700"/>
      <c r="B17" s="1702"/>
      <c r="C17" s="223" t="s">
        <v>2223</v>
      </c>
      <c r="D17" s="1705"/>
      <c r="E17" s="1705"/>
      <c r="F17" s="1705"/>
      <c r="G17" s="1705"/>
      <c r="H17" s="1705"/>
      <c r="I17" s="1705"/>
      <c r="J17" s="1394"/>
    </row>
    <row r="18" spans="1:10" s="1395" customFormat="1">
      <c r="A18" s="1700"/>
      <c r="B18" s="1702"/>
      <c r="C18" s="1707" t="s">
        <v>2224</v>
      </c>
      <c r="D18" s="1705"/>
      <c r="E18" s="1705"/>
      <c r="F18" s="1705"/>
      <c r="G18" s="1705"/>
      <c r="H18" s="1705"/>
      <c r="I18" s="1705"/>
      <c r="J18" s="1394"/>
    </row>
    <row r="19" spans="1:10" s="1395" customFormat="1">
      <c r="A19" s="1700"/>
      <c r="B19" s="1702"/>
      <c r="C19" s="1708"/>
      <c r="D19" s="1705"/>
      <c r="E19" s="1705"/>
      <c r="F19" s="1705"/>
      <c r="G19" s="1705"/>
      <c r="H19" s="1705"/>
      <c r="I19" s="1705"/>
      <c r="J19" s="1394"/>
    </row>
    <row r="20" spans="1:10" s="1395" customFormat="1" ht="42">
      <c r="A20" s="1700"/>
      <c r="B20" s="1703"/>
      <c r="C20" s="223" t="s">
        <v>2225</v>
      </c>
      <c r="D20" s="1706"/>
      <c r="E20" s="1706"/>
      <c r="F20" s="1706"/>
      <c r="G20" s="1706"/>
      <c r="H20" s="1706"/>
      <c r="I20" s="1706"/>
      <c r="J20" s="1394"/>
    </row>
    <row r="21" spans="1:10" s="1395" customFormat="1" ht="21" customHeight="1">
      <c r="A21" s="1700"/>
      <c r="B21" s="1692" t="s">
        <v>162</v>
      </c>
      <c r="C21" s="1701" t="s">
        <v>2230</v>
      </c>
      <c r="D21" s="1393">
        <v>4</v>
      </c>
      <c r="E21" s="1393">
        <v>5</v>
      </c>
      <c r="F21" s="1393">
        <v>4</v>
      </c>
      <c r="G21" s="1393">
        <v>3</v>
      </c>
      <c r="H21" s="1393">
        <v>3</v>
      </c>
      <c r="I21" s="1393">
        <v>19</v>
      </c>
      <c r="J21" s="1394"/>
    </row>
    <row r="22" spans="1:10" s="1395" customFormat="1">
      <c r="A22" s="1700"/>
      <c r="B22" s="1694"/>
      <c r="C22" s="1703"/>
      <c r="D22" s="1393"/>
      <c r="E22" s="1393"/>
      <c r="F22" s="1393"/>
      <c r="G22" s="1393"/>
      <c r="H22" s="1393"/>
      <c r="I22" s="1393"/>
      <c r="J22" s="1394"/>
    </row>
    <row r="23" spans="1:10" s="1395" customFormat="1" ht="30.75" customHeight="1">
      <c r="A23" s="1691" t="s">
        <v>569</v>
      </c>
      <c r="B23" s="1692" t="s">
        <v>570</v>
      </c>
      <c r="C23" s="1695" t="s">
        <v>2226</v>
      </c>
      <c r="D23" s="1688">
        <v>3</v>
      </c>
      <c r="E23" s="1688">
        <v>3</v>
      </c>
      <c r="F23" s="1688">
        <v>4</v>
      </c>
      <c r="G23" s="1688">
        <v>3</v>
      </c>
      <c r="H23" s="1688">
        <v>3</v>
      </c>
      <c r="I23" s="1688">
        <v>18</v>
      </c>
      <c r="J23" s="1394"/>
    </row>
    <row r="24" spans="1:10" s="1395" customFormat="1" ht="12.75" customHeight="1">
      <c r="A24" s="1691"/>
      <c r="B24" s="1693"/>
      <c r="C24" s="1696"/>
      <c r="D24" s="1689"/>
      <c r="E24" s="1689"/>
      <c r="F24" s="1689"/>
      <c r="G24" s="1689"/>
      <c r="H24" s="1689"/>
      <c r="I24" s="1689"/>
      <c r="J24" s="1394"/>
    </row>
    <row r="25" spans="1:10" s="1395" customFormat="1" ht="27" customHeight="1">
      <c r="A25" s="1691"/>
      <c r="B25" s="1694"/>
      <c r="C25" s="1399" t="s">
        <v>2227</v>
      </c>
      <c r="D25" s="1690"/>
      <c r="E25" s="1690"/>
      <c r="F25" s="1690"/>
      <c r="G25" s="1690"/>
      <c r="H25" s="1690"/>
      <c r="I25" s="1690"/>
      <c r="J25" s="1394"/>
    </row>
  </sheetData>
  <mergeCells count="46">
    <mergeCell ref="A6:A11"/>
    <mergeCell ref="B6:B10"/>
    <mergeCell ref="C6:C7"/>
    <mergeCell ref="A1:I1"/>
    <mergeCell ref="A2:I2"/>
    <mergeCell ref="A3:A5"/>
    <mergeCell ref="B3:B5"/>
    <mergeCell ref="C3:C5"/>
    <mergeCell ref="D3:I3"/>
    <mergeCell ref="D6:D10"/>
    <mergeCell ref="E6:E10"/>
    <mergeCell ref="F6:F10"/>
    <mergeCell ref="G6:G10"/>
    <mergeCell ref="H6:H10"/>
    <mergeCell ref="I6:I10"/>
    <mergeCell ref="C8:C9"/>
    <mergeCell ref="A12:A14"/>
    <mergeCell ref="B12:B13"/>
    <mergeCell ref="C12:C13"/>
    <mergeCell ref="D12:D13"/>
    <mergeCell ref="E12:E13"/>
    <mergeCell ref="F12:F13"/>
    <mergeCell ref="G12:G13"/>
    <mergeCell ref="H12:H13"/>
    <mergeCell ref="I12:I13"/>
    <mergeCell ref="A15:A22"/>
    <mergeCell ref="B15:B20"/>
    <mergeCell ref="C15:C16"/>
    <mergeCell ref="D15:D20"/>
    <mergeCell ref="E15:E20"/>
    <mergeCell ref="B21:B22"/>
    <mergeCell ref="C21:C22"/>
    <mergeCell ref="F15:F20"/>
    <mergeCell ref="G15:G20"/>
    <mergeCell ref="H15:H20"/>
    <mergeCell ref="I15:I20"/>
    <mergeCell ref="C18:C19"/>
    <mergeCell ref="F23:F25"/>
    <mergeCell ref="G23:G25"/>
    <mergeCell ref="H23:H25"/>
    <mergeCell ref="I23:I25"/>
    <mergeCell ref="A23:A25"/>
    <mergeCell ref="B23:B25"/>
    <mergeCell ref="C23:C24"/>
    <mergeCell ref="D23:D25"/>
    <mergeCell ref="E23:E25"/>
  </mergeCells>
  <pageMargins left="1.4960629921259843" right="0.51181102362204722" top="0.74803149606299213" bottom="0.74803149606299213" header="0.31496062992125984" footer="0.31496062992125984"/>
  <pageSetup paperSize="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J8"/>
    </sheetView>
  </sheetViews>
  <sheetFormatPr defaultColWidth="9.140625" defaultRowHeight="21"/>
  <cols>
    <col min="1" max="1" width="6.28515625" style="20" bestFit="1" customWidth="1"/>
    <col min="2" max="2" width="12.42578125" style="19" customWidth="1"/>
    <col min="3" max="3" width="19.7109375" style="19" customWidth="1"/>
    <col min="4" max="4" width="64.42578125" style="19" customWidth="1"/>
    <col min="5" max="5" width="8.7109375" style="19" customWidth="1"/>
    <col min="6" max="6" width="9.42578125" style="19" customWidth="1"/>
    <col min="7" max="7" width="11.140625" style="19" customWidth="1"/>
    <col min="8" max="8" width="12.140625" style="19" bestFit="1" customWidth="1"/>
    <col min="9" max="9" width="10" style="19" customWidth="1"/>
    <col min="10" max="10" width="7.28515625" style="21" bestFit="1" customWidth="1"/>
    <col min="11" max="16384" width="9.140625" style="19"/>
  </cols>
  <sheetData>
    <row r="1" spans="1:11" ht="23.25">
      <c r="A1" s="1720" t="s">
        <v>2198</v>
      </c>
      <c r="B1" s="1720"/>
      <c r="C1" s="1720"/>
      <c r="D1" s="1720"/>
      <c r="E1" s="1720"/>
      <c r="F1" s="1720"/>
      <c r="G1" s="1720"/>
      <c r="H1" s="1720"/>
      <c r="I1" s="1720"/>
      <c r="J1" s="1720"/>
      <c r="K1" s="225"/>
    </row>
    <row r="2" spans="1:11">
      <c r="B2" s="50" t="s">
        <v>44</v>
      </c>
      <c r="C2" s="51"/>
      <c r="D2" s="51"/>
    </row>
    <row r="3" spans="1:11" s="23" customFormat="1" ht="75">
      <c r="A3" s="1400" t="s">
        <v>0</v>
      </c>
      <c r="B3" s="1400" t="s">
        <v>163</v>
      </c>
      <c r="C3" s="1400" t="s">
        <v>164</v>
      </c>
      <c r="D3" s="1400" t="s">
        <v>151</v>
      </c>
      <c r="E3" s="1401" t="s">
        <v>10</v>
      </c>
      <c r="F3" s="1401" t="s">
        <v>165</v>
      </c>
      <c r="G3" s="1401" t="s">
        <v>166</v>
      </c>
      <c r="H3" s="1401" t="s">
        <v>11</v>
      </c>
      <c r="I3" s="1401" t="s">
        <v>12</v>
      </c>
      <c r="J3" s="1392" t="s">
        <v>157</v>
      </c>
      <c r="K3" s="22"/>
    </row>
    <row r="4" spans="1:11" s="23" customFormat="1" ht="66.75" customHeight="1">
      <c r="A4" s="1440">
        <v>1</v>
      </c>
      <c r="B4" s="1441" t="s">
        <v>2210</v>
      </c>
      <c r="C4" s="228" t="s">
        <v>2211</v>
      </c>
      <c r="D4" s="228" t="s">
        <v>2212</v>
      </c>
      <c r="E4" s="1237">
        <v>5</v>
      </c>
      <c r="F4" s="1237">
        <v>5</v>
      </c>
      <c r="G4" s="1237">
        <v>5</v>
      </c>
      <c r="H4" s="1237">
        <v>4</v>
      </c>
      <c r="I4" s="1237">
        <v>4</v>
      </c>
      <c r="J4" s="1402">
        <f>SUM(E4:I4)</f>
        <v>23</v>
      </c>
      <c r="K4" s="22"/>
    </row>
    <row r="5" spans="1:11" s="23" customFormat="1" ht="63.75" customHeight="1">
      <c r="A5" s="1402">
        <v>2</v>
      </c>
      <c r="B5" s="226" t="s">
        <v>169</v>
      </c>
      <c r="C5" s="227" t="s">
        <v>571</v>
      </c>
      <c r="D5" s="227" t="s">
        <v>2213</v>
      </c>
      <c r="E5" s="1237">
        <v>5</v>
      </c>
      <c r="F5" s="1237">
        <v>4</v>
      </c>
      <c r="G5" s="1237">
        <v>5</v>
      </c>
      <c r="H5" s="1237">
        <v>4</v>
      </c>
      <c r="I5" s="1237">
        <v>4</v>
      </c>
      <c r="J5" s="1402">
        <f>SUM(E5:I5)</f>
        <v>22</v>
      </c>
      <c r="K5" s="22"/>
    </row>
    <row r="6" spans="1:11" s="23" customFormat="1" ht="90" customHeight="1">
      <c r="A6" s="1403">
        <v>3</v>
      </c>
      <c r="B6" s="226" t="s">
        <v>167</v>
      </c>
      <c r="C6" s="227" t="s">
        <v>168</v>
      </c>
      <c r="D6" s="227" t="s">
        <v>2214</v>
      </c>
      <c r="E6" s="52">
        <v>3</v>
      </c>
      <c r="F6" s="52">
        <v>4</v>
      </c>
      <c r="G6" s="52">
        <v>4</v>
      </c>
      <c r="H6" s="52">
        <v>4</v>
      </c>
      <c r="I6" s="52">
        <v>5</v>
      </c>
      <c r="J6" s="1403">
        <f>SUM(E6:I6)</f>
        <v>20</v>
      </c>
      <c r="K6" s="22"/>
    </row>
    <row r="7" spans="1:11" s="23" customFormat="1" ht="63">
      <c r="A7" s="1403">
        <v>4</v>
      </c>
      <c r="B7" s="1441" t="s">
        <v>572</v>
      </c>
      <c r="C7" s="228" t="s">
        <v>573</v>
      </c>
      <c r="D7" s="228" t="s">
        <v>2215</v>
      </c>
      <c r="E7" s="52">
        <v>3</v>
      </c>
      <c r="F7" s="52">
        <v>4</v>
      </c>
      <c r="G7" s="52">
        <v>3</v>
      </c>
      <c r="H7" s="52">
        <v>4</v>
      </c>
      <c r="I7" s="52">
        <v>5</v>
      </c>
      <c r="J7" s="1403">
        <f>SUM(E7:I7)</f>
        <v>19</v>
      </c>
      <c r="K7" s="22"/>
    </row>
    <row r="8" spans="1:11" ht="105">
      <c r="A8" s="1403">
        <v>5</v>
      </c>
      <c r="B8" s="226" t="s">
        <v>170</v>
      </c>
      <c r="C8" s="227" t="s">
        <v>574</v>
      </c>
      <c r="D8" s="226" t="s">
        <v>2216</v>
      </c>
      <c r="E8" s="52">
        <v>1</v>
      </c>
      <c r="F8" s="52">
        <v>3</v>
      </c>
      <c r="G8" s="52">
        <v>5</v>
      </c>
      <c r="H8" s="52">
        <v>5</v>
      </c>
      <c r="I8" s="52">
        <v>4</v>
      </c>
      <c r="J8" s="1403">
        <f>SUM(E8:I8)</f>
        <v>18</v>
      </c>
    </row>
  </sheetData>
  <mergeCells count="1">
    <mergeCell ref="A1:J1"/>
  </mergeCells>
  <pageMargins left="0.9055118110236221" right="0.51181102362204722" top="0.74803149606299213" bottom="0.74803149606299213" header="0.31496062992125984" footer="0.31496062992125984"/>
  <pageSetup paperSize="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10" zoomScaleNormal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J10"/>
    </sheetView>
  </sheetViews>
  <sheetFormatPr defaultColWidth="9.140625" defaultRowHeight="15"/>
  <cols>
    <col min="1" max="1" width="9.140625" style="53" customWidth="1"/>
    <col min="2" max="2" width="18.85546875" style="53" customWidth="1"/>
    <col min="3" max="3" width="38.42578125" style="53" customWidth="1"/>
    <col min="4" max="4" width="59.28515625" style="53" customWidth="1"/>
    <col min="5" max="6" width="9.85546875" style="53" customWidth="1"/>
    <col min="7" max="8" width="9.140625" style="53"/>
    <col min="9" max="9" width="10" style="53" customWidth="1"/>
    <col min="10" max="16384" width="9.140625" style="53"/>
  </cols>
  <sheetData>
    <row r="1" spans="1:10" ht="23.25">
      <c r="A1" s="1720" t="s">
        <v>2198</v>
      </c>
      <c r="B1" s="1720"/>
      <c r="C1" s="1720"/>
      <c r="D1" s="1720"/>
      <c r="E1" s="1720"/>
      <c r="F1" s="1720"/>
      <c r="G1" s="1720"/>
      <c r="H1" s="1720"/>
      <c r="I1" s="1720"/>
      <c r="J1" s="1720"/>
    </row>
    <row r="2" spans="1:10" ht="23.25">
      <c r="A2" s="21" t="s">
        <v>45</v>
      </c>
      <c r="B2" s="54"/>
      <c r="C2" s="54"/>
      <c r="D2" s="19"/>
    </row>
    <row r="3" spans="1:10" ht="27.75" customHeight="1">
      <c r="A3" s="1721" t="s">
        <v>0</v>
      </c>
      <c r="B3" s="1721" t="s">
        <v>163</v>
      </c>
      <c r="C3" s="1721" t="s">
        <v>164</v>
      </c>
      <c r="D3" s="1721" t="s">
        <v>151</v>
      </c>
      <c r="E3" s="1724" t="s">
        <v>15</v>
      </c>
      <c r="F3" s="1725"/>
      <c r="G3" s="1725"/>
      <c r="H3" s="1725"/>
      <c r="I3" s="1725"/>
      <c r="J3" s="1726"/>
    </row>
    <row r="4" spans="1:10" ht="93.75">
      <c r="A4" s="1722"/>
      <c r="B4" s="1722"/>
      <c r="C4" s="1722"/>
      <c r="D4" s="1722"/>
      <c r="E4" s="1401" t="s">
        <v>152</v>
      </c>
      <c r="F4" s="1401" t="s">
        <v>153</v>
      </c>
      <c r="G4" s="1401" t="s">
        <v>154</v>
      </c>
      <c r="H4" s="1401" t="s">
        <v>155</v>
      </c>
      <c r="I4" s="1401" t="s">
        <v>156</v>
      </c>
      <c r="J4" s="1401" t="s">
        <v>157</v>
      </c>
    </row>
    <row r="5" spans="1:10" ht="27.75" customHeight="1">
      <c r="A5" s="1723"/>
      <c r="B5" s="1723"/>
      <c r="C5" s="1723"/>
      <c r="D5" s="1723"/>
      <c r="E5" s="1393">
        <v>5</v>
      </c>
      <c r="F5" s="1393">
        <v>5</v>
      </c>
      <c r="G5" s="1393">
        <v>5</v>
      </c>
      <c r="H5" s="1393">
        <v>5</v>
      </c>
      <c r="I5" s="1393">
        <v>5</v>
      </c>
      <c r="J5" s="1393">
        <v>25</v>
      </c>
    </row>
    <row r="6" spans="1:10" ht="24.75" customHeight="1">
      <c r="A6" s="1238">
        <v>1</v>
      </c>
      <c r="B6" s="1405" t="s">
        <v>171</v>
      </c>
      <c r="C6" s="1372" t="s">
        <v>2232</v>
      </c>
      <c r="D6" s="1372" t="s">
        <v>2231</v>
      </c>
      <c r="E6" s="24">
        <v>4</v>
      </c>
      <c r="F6" s="24">
        <v>4</v>
      </c>
      <c r="G6" s="24">
        <v>4</v>
      </c>
      <c r="H6" s="24">
        <v>3</v>
      </c>
      <c r="I6" s="24">
        <v>4</v>
      </c>
      <c r="J6" s="1393">
        <v>19</v>
      </c>
    </row>
    <row r="7" spans="1:10" ht="25.5" customHeight="1">
      <c r="A7" s="1238">
        <v>2</v>
      </c>
      <c r="B7" s="1405" t="s">
        <v>172</v>
      </c>
      <c r="C7" s="1458" t="s">
        <v>2232</v>
      </c>
      <c r="D7" s="1458" t="s">
        <v>2233</v>
      </c>
      <c r="E7" s="24">
        <v>4</v>
      </c>
      <c r="F7" s="24">
        <v>4</v>
      </c>
      <c r="G7" s="24">
        <v>3</v>
      </c>
      <c r="H7" s="24">
        <v>3</v>
      </c>
      <c r="I7" s="24">
        <v>4</v>
      </c>
      <c r="J7" s="1393">
        <f>SUM(E7:I7)</f>
        <v>18</v>
      </c>
    </row>
    <row r="8" spans="1:10" ht="43.5" customHeight="1">
      <c r="A8" s="1238">
        <v>3</v>
      </c>
      <c r="B8" s="1239" t="s">
        <v>173</v>
      </c>
      <c r="C8" s="1458" t="s">
        <v>2234</v>
      </c>
      <c r="D8" s="1458" t="s">
        <v>2235</v>
      </c>
      <c r="E8" s="229">
        <v>3</v>
      </c>
      <c r="F8" s="229">
        <v>4</v>
      </c>
      <c r="G8" s="229">
        <v>4</v>
      </c>
      <c r="H8" s="229">
        <v>3</v>
      </c>
      <c r="I8" s="229">
        <v>2</v>
      </c>
      <c r="J8" s="141">
        <f>SUM(E8:I8)</f>
        <v>16</v>
      </c>
    </row>
    <row r="9" spans="1:10" ht="27" customHeight="1">
      <c r="A9" s="1238">
        <v>4</v>
      </c>
      <c r="B9" s="1405" t="s">
        <v>575</v>
      </c>
      <c r="C9" s="1459" t="s">
        <v>2236</v>
      </c>
      <c r="D9" s="1459" t="s">
        <v>2237</v>
      </c>
      <c r="E9" s="24">
        <v>2</v>
      </c>
      <c r="F9" s="24">
        <v>4</v>
      </c>
      <c r="G9" s="24">
        <v>3</v>
      </c>
      <c r="H9" s="24">
        <v>3</v>
      </c>
      <c r="I9" s="24">
        <v>2</v>
      </c>
      <c r="J9" s="1393">
        <f>SUM(E9:I9)</f>
        <v>14</v>
      </c>
    </row>
    <row r="10" spans="1:10" ht="44.25" customHeight="1">
      <c r="A10" s="1238">
        <v>5</v>
      </c>
      <c r="B10" s="1404" t="s">
        <v>576</v>
      </c>
      <c r="C10" s="1458" t="s">
        <v>577</v>
      </c>
      <c r="D10" s="1458" t="s">
        <v>2238</v>
      </c>
      <c r="E10" s="229">
        <v>3</v>
      </c>
      <c r="F10" s="229">
        <v>3</v>
      </c>
      <c r="G10" s="229">
        <v>2</v>
      </c>
      <c r="H10" s="229">
        <v>2</v>
      </c>
      <c r="I10" s="229">
        <v>2</v>
      </c>
      <c r="J10" s="141">
        <f>SUM(E10:I10)</f>
        <v>12</v>
      </c>
    </row>
  </sheetData>
  <mergeCells count="6">
    <mergeCell ref="A1:J1"/>
    <mergeCell ref="A3:A5"/>
    <mergeCell ref="B3:B5"/>
    <mergeCell ref="C3:C5"/>
    <mergeCell ref="D3:D5"/>
    <mergeCell ref="E3:J3"/>
  </mergeCells>
  <pageMargins left="0.9055118110236221" right="0.31496062992125984" top="0.74803149606299213" bottom="0.74803149606299213" header="0.31496062992125984" footer="0.31496062992125984"/>
  <pageSetup paperSize="5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70" zoomScaleNormal="70" workbookViewId="0">
      <selection activeCell="B6" sqref="B6:B9"/>
    </sheetView>
  </sheetViews>
  <sheetFormatPr defaultRowHeight="13.5"/>
  <cols>
    <col min="1" max="1" width="5.5703125" style="143" customWidth="1"/>
    <col min="2" max="2" width="112.42578125" style="143" customWidth="1"/>
    <col min="3" max="3" width="19" style="143" customWidth="1"/>
    <col min="4" max="4" width="13.85546875" style="143" customWidth="1"/>
    <col min="5" max="5" width="13.28515625" style="143" customWidth="1"/>
    <col min="6" max="6" width="17.42578125" style="143" customWidth="1"/>
    <col min="7" max="7" width="16" style="143" customWidth="1"/>
    <col min="8" max="8" width="38.140625" style="143" customWidth="1"/>
    <col min="9" max="16384" width="9.140625" style="143"/>
  </cols>
  <sheetData>
    <row r="1" spans="1:8" ht="30" customHeight="1">
      <c r="A1" s="1730" t="s">
        <v>541</v>
      </c>
      <c r="B1" s="1730"/>
      <c r="C1" s="1730"/>
      <c r="D1" s="1730"/>
      <c r="E1" s="1730"/>
      <c r="F1" s="1730"/>
      <c r="G1" s="1730"/>
    </row>
    <row r="2" spans="1:8" ht="30.75" customHeight="1">
      <c r="A2" s="1731" t="s">
        <v>19</v>
      </c>
      <c r="B2" s="1731"/>
      <c r="C2" s="1731"/>
      <c r="D2" s="1731"/>
      <c r="E2" s="1731"/>
      <c r="F2" s="1731"/>
      <c r="G2" s="1731"/>
    </row>
    <row r="3" spans="1:8" ht="23.25">
      <c r="A3" s="144"/>
      <c r="B3" s="144"/>
      <c r="C3" s="144"/>
      <c r="D3" s="144"/>
      <c r="E3" s="144"/>
      <c r="F3" s="144"/>
      <c r="G3" s="144"/>
    </row>
    <row r="4" spans="1:8" ht="29.25" customHeight="1">
      <c r="A4" s="1434"/>
      <c r="B4" s="1406" t="s">
        <v>18</v>
      </c>
      <c r="C4" s="145" t="s">
        <v>17</v>
      </c>
      <c r="D4" s="1727" t="s">
        <v>14</v>
      </c>
      <c r="E4" s="1728"/>
      <c r="F4" s="1728"/>
      <c r="G4" s="1729"/>
    </row>
    <row r="5" spans="1:8" s="148" customFormat="1" ht="55.5" customHeight="1">
      <c r="A5" s="1435"/>
      <c r="B5" s="1429"/>
      <c r="C5" s="147" t="s">
        <v>7</v>
      </c>
      <c r="D5" s="1407" t="s">
        <v>6</v>
      </c>
      <c r="E5" s="1407" t="s">
        <v>38</v>
      </c>
      <c r="F5" s="146" t="s">
        <v>8</v>
      </c>
      <c r="G5" s="146" t="s">
        <v>9</v>
      </c>
    </row>
    <row r="6" spans="1:8" ht="54.75" customHeight="1">
      <c r="A6" s="1436">
        <v>1</v>
      </c>
      <c r="B6" s="1430" t="s">
        <v>2544</v>
      </c>
      <c r="C6" s="733">
        <f>D6+E6+F6+G6</f>
        <v>1833690</v>
      </c>
      <c r="D6" s="733">
        <f>A1pcu!F61+A2pcu1!F47+A3ตัด!F45+A3สูงอายุ!F47+A4พชอ!F24+'A5ภาวะฉุกเฉิน-โรคติดต่อ'!F52+A7ตัด!F50+A6NCD!F48+A9ตัด!F32+A7คุ้มครอง!F43+'A8G&amp;C'!F36+'A9มลพิษ-ขยะติดเชื้อ'!F26+'1NCD'!F24+'2Ageing'!F20+'3PCUโรคติดต่อ'!F31+'4อสม'!F31+'5G&amp;C'!F28</f>
        <v>116000</v>
      </c>
      <c r="E6" s="733">
        <f>A1pcu!G61+A2pcu1!G47+A3ตัด!G45+A3สูงอายุ!G47+A4พชอ!G24+'A5ภาวะฉุกเฉิน-โรคติดต่อ'!F52+A7ตัด!G50+A6NCD!G48+A9ตัด!G32+A7คุ้มครอง!G43+'A8G&amp;C'!G36+'A9มลพิษ-ขยะติดเชื้อ'!G26+'1NCD'!G24+'2Ageing'!G20+'3PCUโรคติดต่อ'!G31+'4อสม'!G31+'5G&amp;C'!G28</f>
        <v>504300</v>
      </c>
      <c r="F6" s="733">
        <f>A1pcu!H61+A2pcu1!H47+A3ตัด!H45+A3สูงอายุ!H47+A4พชอ!H24+'A5ภาวะฉุกเฉิน-โรคติดต่อ'!G52+A7ตัด!H50+A6NCD!H48+A9ตัด!H32+A7คุ้มครอง!H43+'A8G&amp;C'!H36+'A9มลพิษ-ขยะติดเชื้อ'!H26+'1NCD'!H24+'2Ageing'!H20+'3PCUโรคติดต่อ'!H31+'4อสม'!H31+'5G&amp;C'!H28</f>
        <v>785750</v>
      </c>
      <c r="G6" s="733">
        <f>A1pcu!I61+A2pcu1!I47+A3ตัด!I45+A3สูงอายุ!I47+A4พชอ!I24+'A5ภาวะฉุกเฉิน-โรคติดต่อ'!H52+A7ตัด!I50+A6NCD!I48+A9ตัด!I32+A7คุ้มครอง!I43+'A8G&amp;C'!I36+'A9มลพิษ-ขยะติดเชื้อ'!I26+'1NCD'!I24+'2Ageing'!I20+'3PCUโรคติดต่อ'!I31+'4อสม'!I31+'5G&amp;C'!I28</f>
        <v>427640</v>
      </c>
    </row>
    <row r="7" spans="1:8" ht="39.75" customHeight="1">
      <c r="A7" s="1437">
        <v>2</v>
      </c>
      <c r="B7" s="1431" t="s">
        <v>2545</v>
      </c>
      <c r="C7" s="57">
        <f t="shared" ref="C7:C10" si="0">D7+E7+F7+G7</f>
        <v>3109500</v>
      </c>
      <c r="D7" s="57">
        <f>A10PCC!F40+A12สาขาNCD!F51+A13RDU!F20+A14ส่งต่อ!F34+A15ทารก!F18+A16Palliative!F25+A17แผนไทย!F48+A18สุขภาพจิต!F43+A19เซอวีส5สาขาหลัก!F33+A20หัวใจ!F23+A21มะเร็ง!F23+A22ไต!F18+A23จักษุ!F22+A24ปลูกถ่าย!F15+A25ยาเสพติด!F33+A26Intermediate!F24+A27OR!F16+A30ตัด!F16+A28ฉุกเฉินส่งต่อ!F38+A29เฉลิมพระเกียรติTB!F45+A33ตัด!F29+A30ท่องเที่ยวเมืองสมุนไพร!F28+'6คลินิกนอกเวลา'!F49+'7SmartHosHA'!F37+'8ชายแดน'!F40+'9แผนไทย'!F27+'10บริการมูลค่าเพิ่ม'!F38</f>
        <v>1600000</v>
      </c>
      <c r="E7" s="57">
        <f>A10PCC!G40+A12สาขาNCD!G51+A13RDU!G20+A14ส่งต่อ!G34+A15ทารก!G18+A16Palliative!G25+A17แผนไทย!G48+A18สุขภาพจิต!G43+A19เซอวีส5สาขาหลัก!G33+A20หัวใจ!G23+A21มะเร็ง!G23+A22ไต!G18+A23จักษุ!G22+A24ปลูกถ่าย!G15+A25ยาเสพติด!G33+A26Intermediate!G24+A27OR!G16+A30ตัด!G16+A28ฉุกเฉินส่งต่อ!G38+A29เฉลิมพระเกียรติTB!G45+A33ตัด!G29+A30ท่องเที่ยวเมืองสมุนไพร!G28+'6คลินิกนอกเวลา'!G49+'7SmartHosHA'!G37+'8ชายแดน'!G40+'9แผนไทย'!G27+'10บริการมูลค่าเพิ่ม'!G38</f>
        <v>1304500</v>
      </c>
      <c r="F7" s="57">
        <f>A10PCC!H40+A12สาขาNCD!H51+A13RDU!H20+A14ส่งต่อ!H34+A15ทารก!H18+A16Palliative!H25+A17แผนไทย!H48+A18สุขภาพจิต!H43+A19เซอวีส5สาขาหลัก!H33+A20หัวใจ!H23+A21มะเร็ง!H23+A22ไต!H18+A23จักษุ!H22+A24ปลูกถ่าย!H15+A25ยาเสพติด!H33+A26Intermediate!H24+A27OR!H16+A30ตัด!H16+A28ฉุกเฉินส่งต่อ!H38+A29เฉลิมพระเกียรติTB!H45+A33ตัด!H29+A30ท่องเที่ยวเมืองสมุนไพร!H28+'6คลินิกนอกเวลา'!H49+'7SmartHosHA'!H37+'8ชายแดน'!H40+'9แผนไทย'!H27+'10บริการมูลค่าเพิ่ม'!H38</f>
        <v>75000</v>
      </c>
      <c r="G7" s="57">
        <f>A10PCC!I40+A12สาขาNCD!I51+A13RDU!I20+A14ส่งต่อ!I34+A15ทารก!I18+A16Palliative!I25+A17แผนไทย!I48+A18สุขภาพจิต!I43+A19เซอวีส5สาขาหลัก!I33+A20หัวใจ!I23+A21มะเร็ง!I23+A22ไต!I18+A23จักษุ!I22+A24ปลูกถ่าย!I15+A25ยาเสพติด!I33+A26Intermediate!I24+A27OR!I16+A30ตัด!I16+A28ฉุกเฉินส่งต่อ!I38+A29เฉลิมพระเกียรติTB!I45+A33ตัด!I29+A30ท่องเที่ยวเมืองสมุนไพร!I28+'6คลินิกนอกเวลา'!I49+'7SmartHosHA'!I37+'8ชายแดน'!I40+'9แผนไทย'!I27+'10บริการมูลค่าเพิ่ม'!I38</f>
        <v>130000</v>
      </c>
    </row>
    <row r="8" spans="1:8" ht="36.75" customHeight="1">
      <c r="A8" s="1437">
        <v>3</v>
      </c>
      <c r="B8" s="1431" t="s">
        <v>2546</v>
      </c>
      <c r="C8" s="57">
        <f t="shared" si="0"/>
        <v>1336017</v>
      </c>
      <c r="D8" s="57">
        <f>'A31กำลังคนประชุม-อบรม'!F69+A32HappyMOPH!F22+A11อสม!F22+'14HRd'!F35</f>
        <v>165000</v>
      </c>
      <c r="E8" s="57">
        <f>'A31กำลังคนประชุม-อบรม'!G69+A32HappyMOPH!G22+A11อสม!G22+'14HRd'!G35</f>
        <v>1171017</v>
      </c>
      <c r="F8" s="57">
        <f>'A31กำลังคนประชุม-อบรม'!H69+A32HappyMOPH!H22+A11อสม!H22+'14HRd'!H35</f>
        <v>0</v>
      </c>
      <c r="G8" s="57">
        <f>'A31กำลังคนประชุม-อบรม'!I69+A32HappyMOPH!I22+A11อสม!I22+'14HRd'!I35</f>
        <v>0</v>
      </c>
    </row>
    <row r="9" spans="1:8" ht="36" customHeight="1">
      <c r="A9" s="1437">
        <v>4</v>
      </c>
      <c r="B9" s="1431" t="s">
        <v>2547</v>
      </c>
      <c r="C9" s="57">
        <f t="shared" si="0"/>
        <v>78471594.034999996</v>
      </c>
      <c r="D9" s="57">
        <f>'A33คุณธรรมโปร่งใส-ยา'!F37+A34HAพัฒนาทุกงาน!F32+'A35NHISยุทธ-คอม'!F20+'A36SmartHos-คอม'!F21+'A37สามกองทุนประกัน-pcu'!F30+A38การเงินการคลัง!F23+'A39วิจัย-นวตกรรม'!F27+A40กม!F19+A41บริหารจัดการพื้นฐาน!F66+'11ยุทธศาส-พชอ'!F20+'12ดิจิตอล-วิจัย'!F32+'13smartoffice'!F22</f>
        <v>40451411</v>
      </c>
      <c r="E9" s="57">
        <f>'A33คุณธรรมโปร่งใส-ยา'!G37+A34HAพัฒนาทุกงาน!G32+'A35NHISยุทธ-คอม'!G20+'A36SmartHos-คอม'!G21+'A37สามกองทุนประกัน-pcu'!G30+A38การเงินการคลัง!G23+'A39วิจัย-นวตกรรม'!G27+A40กม!G19+A41บริหารจัดการพื้นฐาน!G66+'11ยุทธศาส-พชอ'!G20+'12ดิจิตอล-วิจัย'!G32+'13smartoffice'!G22</f>
        <v>38020183.034999996</v>
      </c>
      <c r="F9" s="57">
        <f>'A33คุณธรรมโปร่งใส-ยา'!H37+A34HAพัฒนาทุกงาน!H32+'A35NHISยุทธ-คอม'!H20+'A36SmartHos-คอม'!H21+'A37สามกองทุนประกัน-pcu'!H30+A38การเงินการคลัง!H23+'A39วิจัย-นวตกรรม'!H27+A40กม!H19+A41บริหารจัดการพื้นฐาน!H66+'11ยุทธศาส-พชอ'!H20+'12ดิจิตอล-วิจัย'!H32+'13smartoffice'!H22</f>
        <v>0</v>
      </c>
      <c r="G9" s="57">
        <f>'A33คุณธรรมโปร่งใส-ยา'!I37+A34HAพัฒนาทุกงาน!I32+'A35NHISยุทธ-คอม'!I20+'A36SmartHos-คอม'!I21+'A37สามกองทุนประกัน-pcu'!I30+A38การเงินการคลัง!I23+'A39วิจัย-นวตกรรม'!I27+A40กม!I19+A41บริหารจัดการพื้นฐาน!I66+'11ยุทธศาส-พชอ'!I20+'12ดิจิตอล-วิจัย'!I32+'13smartoffice'!I22</f>
        <v>0</v>
      </c>
    </row>
    <row r="10" spans="1:8" ht="33.75" customHeight="1">
      <c r="A10" s="1437">
        <v>5</v>
      </c>
      <c r="B10" s="1432" t="s">
        <v>201</v>
      </c>
      <c r="C10" s="1353">
        <f t="shared" si="0"/>
        <v>3132667.6899999995</v>
      </c>
      <c r="D10" s="183">
        <v>3132667.6899999995</v>
      </c>
      <c r="E10" s="1353">
        <v>0</v>
      </c>
      <c r="F10" s="1353">
        <v>0</v>
      </c>
      <c r="G10" s="1353">
        <v>0</v>
      </c>
    </row>
    <row r="11" spans="1:8" ht="35.25" customHeight="1">
      <c r="A11" s="1408"/>
      <c r="B11" s="1433" t="s">
        <v>5</v>
      </c>
      <c r="C11" s="149">
        <f>SUM(C6:C10)</f>
        <v>87883468.724999994</v>
      </c>
      <c r="D11" s="149">
        <f t="shared" ref="D11:G11" si="1">SUM(D6:D10)</f>
        <v>45465078.689999998</v>
      </c>
      <c r="E11" s="149">
        <f t="shared" si="1"/>
        <v>41000000.034999996</v>
      </c>
      <c r="F11" s="149">
        <f t="shared" si="1"/>
        <v>860750</v>
      </c>
      <c r="G11" s="149">
        <f t="shared" si="1"/>
        <v>557640</v>
      </c>
      <c r="H11" s="1428">
        <f>D11+E11+F11+G11</f>
        <v>87883468.724999994</v>
      </c>
    </row>
  </sheetData>
  <mergeCells count="3">
    <mergeCell ref="D4:G4"/>
    <mergeCell ref="A1:G1"/>
    <mergeCell ref="A2:G2"/>
  </mergeCells>
  <pageMargins left="0.70866141732283472" right="0.31496062992125984" top="1.1417322834645669" bottom="0.74803149606299213" header="0.31496062992125984" footer="0.31496062992125984"/>
  <pageSetup paperSize="5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"/>
  <sheetViews>
    <sheetView zoomScale="80" zoomScaleNormal="80" workbookViewId="0">
      <selection activeCell="D13" sqref="D13"/>
    </sheetView>
  </sheetViews>
  <sheetFormatPr defaultColWidth="5.28515625" defaultRowHeight="21"/>
  <cols>
    <col min="1" max="1" width="5.28515625" style="1"/>
    <col min="2" max="2" width="97.7109375" style="1" customWidth="1"/>
    <col min="3" max="3" width="16.42578125" style="1" customWidth="1"/>
    <col min="4" max="4" width="13.140625" style="1" customWidth="1"/>
    <col min="5" max="5" width="14.28515625" style="1" customWidth="1"/>
    <col min="6" max="6" width="13.140625" style="1" customWidth="1"/>
    <col min="7" max="7" width="13.28515625" style="1" customWidth="1"/>
    <col min="8" max="8" width="20" style="1" customWidth="1"/>
    <col min="9" max="16384" width="5.28515625" style="1"/>
  </cols>
  <sheetData>
    <row r="1" spans="1:9" ht="23.25">
      <c r="A1" s="1736" t="s">
        <v>2554</v>
      </c>
      <c r="B1" s="1736"/>
      <c r="C1" s="1736"/>
      <c r="D1" s="1736"/>
      <c r="E1" s="1736"/>
      <c r="F1" s="1736"/>
      <c r="G1" s="1736"/>
    </row>
    <row r="2" spans="1:9" ht="23.25">
      <c r="A2" s="1736" t="s">
        <v>19</v>
      </c>
      <c r="B2" s="1736"/>
      <c r="C2" s="1736"/>
      <c r="D2" s="1736"/>
      <c r="E2" s="1736"/>
      <c r="F2" s="1736"/>
      <c r="G2" s="1736"/>
    </row>
    <row r="4" spans="1:9" s="143" customFormat="1" ht="29.25" customHeight="1">
      <c r="A4" s="1732" t="s">
        <v>18</v>
      </c>
      <c r="B4" s="1733"/>
      <c r="C4" s="501" t="s">
        <v>17</v>
      </c>
      <c r="D4" s="1685" t="s">
        <v>14</v>
      </c>
      <c r="E4" s="1685"/>
      <c r="F4" s="1685"/>
      <c r="G4" s="1685"/>
    </row>
    <row r="5" spans="1:9" s="148" customFormat="1" ht="55.5" customHeight="1">
      <c r="A5" s="1734"/>
      <c r="B5" s="1735"/>
      <c r="C5" s="90" t="s">
        <v>7</v>
      </c>
      <c r="D5" s="90" t="s">
        <v>6</v>
      </c>
      <c r="E5" s="90" t="s">
        <v>38</v>
      </c>
      <c r="F5" s="507" t="s">
        <v>8</v>
      </c>
      <c r="G5" s="507" t="s">
        <v>9</v>
      </c>
    </row>
    <row r="6" spans="1:9" ht="48" customHeight="1">
      <c r="A6" s="178">
        <v>1</v>
      </c>
      <c r="B6" s="734" t="s">
        <v>2544</v>
      </c>
      <c r="C6" s="149">
        <f>D6+E6+F6+G6</f>
        <v>1833690</v>
      </c>
      <c r="D6" s="149">
        <f>A1pcu!F61+A2pcu1!F47+A3ตัด!F45+A3สูงอายุ!F47+A4พชอ!F24+'A5ภาวะฉุกเฉิน-โรคติดต่อ'!F52+A7ตัด!F50+A6NCD!F48+A9ตัด!F32+A7คุ้มครอง!F43+'A8G&amp;C'!F36+'A9มลพิษ-ขยะติดเชื้อ'!F26+'1NCD'!F24+'2Ageing'!F20+'3PCUโรคติดต่อ'!F31+'4อสม'!F31+'5G&amp;C'!F28</f>
        <v>116000</v>
      </c>
      <c r="E6" s="149">
        <f>A1pcu!G61+A2pcu1!G47+A3ตัด!G45+A3สูงอายุ!G47+A4พชอ!G24+'A5ภาวะฉุกเฉิน-โรคติดต่อ'!G52+A7ตัด!G50+A6NCD!G48+A9ตัด!G32+A7คุ้มครอง!G43+'A8G&amp;C'!G36+'A9มลพิษ-ขยะติดเชื้อ'!G26+'1NCD'!G24+'2Ageing'!G20+'3PCUโรคติดต่อ'!G31+'4อสม'!G31+'5G&amp;C'!G28</f>
        <v>504300</v>
      </c>
      <c r="F6" s="149">
        <f>A1pcu!H61+A2pcu1!H47+A3ตัด!H45+A3สูงอายุ!H47+A4พชอ!H24+'A5ภาวะฉุกเฉิน-โรคติดต่อ'!H52+A7ตัด!H50+A6NCD!H48+A9ตัด!H32+A7คุ้มครอง!H43+'A8G&amp;C'!H36+'A9มลพิษ-ขยะติดเชื้อ'!H26+'1NCD'!H24+'2Ageing'!H20+'3PCUโรคติดต่อ'!H31+'4อสม'!H31+'5G&amp;C'!H28</f>
        <v>1151750</v>
      </c>
      <c r="G6" s="149">
        <f>A1pcu!I61+A2pcu1!I47+A3ตัด!I45+A3สูงอายุ!I47+A4พชอ!I24+'A5ภาวะฉุกเฉิน-โรคติดต่อ'!I52+A7ตัด!I50+A6NCD!I48+A9ตัด!I32+A7คุ้มครอง!I43+'A8G&amp;C'!I36+'A9มลพิษ-ขยะติดเชื้อ'!I26+'1NCD'!I24+'2Ageing'!I20+'3PCUโรคติดต่อ'!I31+'4อสม'!I31+'5G&amp;C'!I28</f>
        <v>61640</v>
      </c>
      <c r="H6" s="174"/>
    </row>
    <row r="7" spans="1:9" ht="34.5" customHeight="1">
      <c r="A7" s="178">
        <v>2</v>
      </c>
      <c r="B7" s="274" t="s">
        <v>2545</v>
      </c>
      <c r="C7" s="149">
        <f t="shared" ref="C7:C14" si="0">D7+E7+F7+G7</f>
        <v>3109500</v>
      </c>
      <c r="D7" s="149">
        <f>A10PCC!F40+A12สาขาNCD!F51+A13RDU!F20+A14ส่งต่อ!F34+A15ทารก!F18+A16Palliative!F25+A17แผนไทย!F48+A18สุขภาพจิต!F43+A19เซอวีส5สาขาหลัก!F33+A20หัวใจ!F23+A21มะเร็ง!F23+A22ไต!F18+A23จักษุ!F22+A24ปลูกถ่าย!F15+A25ยาเสพติด!F33+A26Intermediate!F24+A27OR!F16+A30ตัด!F16+A28ฉุกเฉินส่งต่อ!F38+A29เฉลิมพระเกียรติTB!F45+A33ตัด!F29+A30ท่องเที่ยวเมืองสมุนไพร!F28+'6คลินิกนอกเวลา'!F49+'7SmartHosHA'!F37+'8ชายแดน'!F40+'9แผนไทย'!F27+'10บริการมูลค่าเพิ่ม'!F38</f>
        <v>1600000</v>
      </c>
      <c r="E7" s="149">
        <f>A10PCC!G40+A12สาขาNCD!G51+A13RDU!G20+A14ส่งต่อ!G34+A15ทารก!G18+A16Palliative!G25+A17แผนไทย!G48+A18สุขภาพจิต!G43+A19เซอวีส5สาขาหลัก!G33+A20หัวใจ!G23+A21มะเร็ง!G23+A22ไต!G18+A23จักษุ!G22+A24ปลูกถ่าย!G15+A25ยาเสพติด!G33+A26Intermediate!G24+A27OR!G16+A30ตัด!G16+A28ฉุกเฉินส่งต่อ!G38+A29เฉลิมพระเกียรติTB!G45+A33ตัด!G29+A30ท่องเที่ยวเมืองสมุนไพร!G28+'6คลินิกนอกเวลา'!G49+'7SmartHosHA'!G37+'8ชายแดน'!G40+'9แผนไทย'!G27+'10บริการมูลค่าเพิ่ม'!G38</f>
        <v>1304500</v>
      </c>
      <c r="F7" s="149">
        <f>A10PCC!H40+A12สาขาNCD!H51+A13RDU!H20+A14ส่งต่อ!H34+A15ทารก!H18+A16Palliative!H25+A17แผนไทย!H48+A18สุขภาพจิต!H43+A19เซอวีส5สาขาหลัก!H33+A20หัวใจ!H23+A21มะเร็ง!H23+A22ไต!H18+A23จักษุ!H22+A24ปลูกถ่าย!H15+A25ยาเสพติด!H33+A26Intermediate!H24+A27OR!H16+A30ตัด!H16+A28ฉุกเฉินส่งต่อ!H38+A29เฉลิมพระเกียรติTB!H45+A33ตัด!H29+A30ท่องเที่ยวเมืองสมุนไพร!H28+'6คลินิกนอกเวลา'!H49+'7SmartHosHA'!H37+'8ชายแดน'!H40+'9แผนไทย'!H27+'10บริการมูลค่าเพิ่ม'!H38</f>
        <v>75000</v>
      </c>
      <c r="G7" s="149">
        <f>A10PCC!I40+A12สาขาNCD!I51+A13RDU!I20+A14ส่งต่อ!I34+A15ทารก!I18+A16Palliative!I25+A17แผนไทย!I48+A18สุขภาพจิต!I43+A19เซอวีส5สาขาหลัก!I33+A20หัวใจ!I23+A21มะเร็ง!I23+A22ไต!I18+A23จักษุ!I22+A24ปลูกถ่าย!I15+A25ยาเสพติด!I33+A26Intermediate!I24+A27OR!I16+A30ตัด!I16+A28ฉุกเฉินส่งต่อ!I38+A29เฉลิมพระเกียรติTB!I45+A33ตัด!I29+A30ท่องเที่ยวเมืองสมุนไพร!I28+'6คลินิกนอกเวลา'!I49+'7SmartHosHA'!I37+'8ชายแดน'!I40+'9แผนไทย'!I27+'10บริการมูลค่าเพิ่ม'!I38</f>
        <v>130000</v>
      </c>
      <c r="H7" s="1453"/>
      <c r="I7" s="25"/>
    </row>
    <row r="8" spans="1:9" ht="34.5" customHeight="1">
      <c r="A8" s="178">
        <v>3</v>
      </c>
      <c r="B8" s="274" t="s">
        <v>2546</v>
      </c>
      <c r="C8" s="149">
        <f t="shared" si="0"/>
        <v>1336017</v>
      </c>
      <c r="D8" s="149">
        <f>'A31กำลังคนประชุม-อบรม'!F69+A32HappyMOPH!F22+A11อสม!F22+'14HRd'!F35</f>
        <v>165000</v>
      </c>
      <c r="E8" s="149">
        <f>'A31กำลังคนประชุม-อบรม'!G69+A32HappyMOPH!G22+A11อสม!G22+'14HRd'!G35</f>
        <v>1171017</v>
      </c>
      <c r="F8" s="149">
        <f>'A31กำลังคนประชุม-อบรม'!H69+A32HappyMOPH!H22+A11อสม!H22+'14HRd'!H35</f>
        <v>0</v>
      </c>
      <c r="G8" s="149">
        <f>'A31กำลังคนประชุม-อบรม'!I69+A32HappyMOPH!I22+A11อสม!I22+'14HRd'!I35</f>
        <v>0</v>
      </c>
      <c r="H8" s="1453"/>
      <c r="I8" s="25"/>
    </row>
    <row r="9" spans="1:9" ht="34.5" customHeight="1">
      <c r="A9" s="178">
        <v>4</v>
      </c>
      <c r="B9" s="274" t="s">
        <v>2547</v>
      </c>
      <c r="C9" s="149"/>
      <c r="D9" s="149"/>
      <c r="E9" s="149"/>
      <c r="F9" s="149"/>
      <c r="G9" s="149"/>
      <c r="H9" s="1453"/>
      <c r="I9" s="25"/>
    </row>
    <row r="10" spans="1:9" ht="34.5" customHeight="1">
      <c r="A10" s="178"/>
      <c r="B10" s="194" t="s">
        <v>636</v>
      </c>
      <c r="C10" s="149">
        <f t="shared" si="0"/>
        <v>23467652</v>
      </c>
      <c r="D10" s="149">
        <v>16240789</v>
      </c>
      <c r="E10" s="149">
        <v>7226863</v>
      </c>
      <c r="F10" s="149">
        <v>0</v>
      </c>
      <c r="G10" s="149">
        <v>0</v>
      </c>
      <c r="H10" s="1453"/>
      <c r="I10" s="25"/>
    </row>
    <row r="11" spans="1:9" ht="34.5" customHeight="1">
      <c r="A11" s="178"/>
      <c r="B11" s="194" t="s">
        <v>2565</v>
      </c>
      <c r="C11" s="149">
        <f t="shared" si="0"/>
        <v>17550554.91</v>
      </c>
      <c r="D11" s="508">
        <f>'A33คุณธรรมโปร่งใส-ยา'!F37</f>
        <v>0</v>
      </c>
      <c r="E11" s="508">
        <f>'A33คุณธรรมโปร่งใส-ยา'!G37</f>
        <v>17550554.91</v>
      </c>
      <c r="F11" s="508">
        <f>'A33คุณธรรมโปร่งใส-ยา'!H37</f>
        <v>0</v>
      </c>
      <c r="G11" s="508">
        <f>'A33คุณธรรมโปร่งใส-ยา'!I37</f>
        <v>0</v>
      </c>
      <c r="H11" s="1453"/>
      <c r="I11" s="25"/>
    </row>
    <row r="12" spans="1:9" ht="34.5" customHeight="1">
      <c r="A12" s="178"/>
      <c r="B12" s="194" t="s">
        <v>2566</v>
      </c>
      <c r="C12" s="149">
        <f t="shared" si="0"/>
        <v>35081747</v>
      </c>
      <c r="D12" s="149">
        <f>'A31กำลังคนประชุม-อบรม'!F15+'A31กำลังคนประชุม-อบรม'!F16+'A31กำลังคนประชุม-อบรม'!F17+'A31กำลังคนประชุม-อบรม'!F18+'A31กำลังคนประชุม-อบรม'!F19+'A31กำลังคนประชุม-อบรม'!F20+'A31กำลังคนประชุม-อบรม'!F21+A41บริหารจัดการพื้นฐาน!F15+A41บริหารจัดการพื้นฐาน!F16+A41บริหารจัดการพื้นฐาน!F17+A41บริหารจัดการพื้นฐาน!F18+A41บริหารจัดการพื้นฐาน!F19+A41บริหารจัดการพื้นฐาน!F20+A41บริหารจัดการพื้นฐาน!F21+A41บริหารจัดการพื้นฐาน!F22+A41บริหารจัดการพื้นฐาน!F23+A41บริหารจัดการพื้นฐาน!F43+A41บริหารจัดการพื้นฐาน!F44+A41บริหารจัดการพื้นฐาน!F51+A41บริหารจัดการพื้นฐาน!F49</f>
        <v>22697187</v>
      </c>
      <c r="E12" s="149">
        <f>'A31กำลังคนประชุม-อบรม'!G15+'A31กำลังคนประชุม-อบรม'!G16+'A31กำลังคนประชุม-อบรม'!G17+'A31กำลังคนประชุม-อบรม'!G18+'A31กำลังคนประชุม-อบรม'!G19+'A31กำลังคนประชุม-อบรม'!G20+'A31กำลังคนประชุม-อบรม'!G21+A41บริหารจัดการพื้นฐาน!G15+A41บริหารจัดการพื้นฐาน!G16+A41บริหารจัดการพื้นฐาน!G17+A41บริหารจัดการพื้นฐาน!G18+A41บริหารจัดการพื้นฐาน!G19+A41บริหารจัดการพื้นฐาน!G20+A41บริหารจัดการพื้นฐาน!G21+A41บริหารจัดการพื้นฐาน!G22+A41บริหารจัดการพื้นฐาน!G23+A41บริหารจัดการพื้นฐาน!G43+A41บริหารจัดการพื้นฐาน!G44+A41บริหารจัดการพื้นฐาน!G51+A41บริหารจัดการพื้นฐาน!G49</f>
        <v>12384560</v>
      </c>
      <c r="F12" s="149">
        <f>'A31กำลังคนประชุม-อบรม'!H15+'A31กำลังคนประชุม-อบรม'!H16+'A31กำลังคนประชุม-อบรม'!H17+'A31กำลังคนประชุม-อบรม'!H18+'A31กำลังคนประชุม-อบรม'!H19+'A31กำลังคนประชุม-อบรม'!H20+'A31กำลังคนประชุม-อบรม'!H21+A41บริหารจัดการพื้นฐาน!H15+A41บริหารจัดการพื้นฐาน!H16+A41บริหารจัดการพื้นฐาน!H17+A41บริหารจัดการพื้นฐาน!H18+A41บริหารจัดการพื้นฐาน!H19+A41บริหารจัดการพื้นฐาน!H20+A41บริหารจัดการพื้นฐาน!H21+A41บริหารจัดการพื้นฐาน!H22+A41บริหารจัดการพื้นฐาน!H23+A41บริหารจัดการพื้นฐาน!H43+A41บริหารจัดการพื้นฐาน!H44+A41บริหารจัดการพื้นฐาน!H51+A41บริหารจัดการพื้นฐาน!H49</f>
        <v>0</v>
      </c>
      <c r="G12" s="149">
        <f>'A31กำลังคนประชุม-อบรม'!I15+'A31กำลังคนประชุม-อบรม'!I16+'A31กำลังคนประชุม-อบรม'!I17+'A31กำลังคนประชุม-อบรม'!I18+'A31กำลังคนประชุม-อบรม'!I19+'A31กำลังคนประชุม-อบรม'!I20+'A31กำลังคนประชุม-อบรม'!I21+A41บริหารจัดการพื้นฐาน!I15+A41บริหารจัดการพื้นฐาน!I16+A41บริหารจัดการพื้นฐาน!I17+A41บริหารจัดการพื้นฐาน!I18+A41บริหารจัดการพื้นฐาน!I19+A41บริหารจัดการพื้นฐาน!I20+A41บริหารจัดการพื้นฐาน!I21+A41บริหารจัดการพื้นฐาน!I22+A41บริหารจัดการพื้นฐาน!I23+A41บริหารจัดการพื้นฐาน!I43+A41บริหารจัดการพื้นฐาน!I44+A41บริหารจัดการพื้นฐาน!I51+A41บริหารจัดการพื้นฐาน!I49</f>
        <v>0</v>
      </c>
      <c r="H12" s="1453"/>
      <c r="I12" s="25"/>
    </row>
    <row r="13" spans="1:9" ht="34.5" customHeight="1">
      <c r="A13" s="178"/>
      <c r="B13" s="194" t="s">
        <v>2567</v>
      </c>
      <c r="C13" s="149">
        <f t="shared" si="0"/>
        <v>2371640</v>
      </c>
      <c r="D13" s="149">
        <f>A41บริหารจัดการพื้นฐาน!F47+A41บริหารจัดการพื้นฐาน!F54+A41บริหารจัดการพื้นฐาน!F55+A41บริหารจัดการพื้นฐาน!F56</f>
        <v>1513435</v>
      </c>
      <c r="E13" s="149">
        <f>A41บริหารจัดการพื้นฐาน!G47+A41บริหารจัดการพื้นฐาน!G54+A41บริหารจัดการพื้นฐาน!G55+A41บริหารจัดการพื้นฐาน!G56</f>
        <v>858205</v>
      </c>
      <c r="F13" s="149">
        <f>A41บริหารจัดการพื้นฐาน!H47+A41บริหารจัดการพื้นฐาน!H54+A41บริหารจัดการพื้นฐาน!H55+A41บริหารจัดการพื้นฐาน!H56</f>
        <v>0</v>
      </c>
      <c r="G13" s="149">
        <f>A41บริหารจัดการพื้นฐาน!I47+A41บริหารจัดการพื้นฐาน!I54+A41บริหารจัดการพื้นฐาน!I55+A41บริหารจัดการพื้นฐาน!I56</f>
        <v>0</v>
      </c>
      <c r="H13" s="1453"/>
      <c r="I13" s="25"/>
    </row>
    <row r="14" spans="1:9" ht="34.5" customHeight="1">
      <c r="A14" s="178">
        <v>5</v>
      </c>
      <c r="B14" s="194" t="s">
        <v>201</v>
      </c>
      <c r="C14" s="149">
        <f t="shared" si="0"/>
        <v>3132667.6899999995</v>
      </c>
      <c r="D14" s="183">
        <v>3132667.6899999995</v>
      </c>
      <c r="E14" s="149">
        <v>0</v>
      </c>
      <c r="F14" s="149">
        <v>0</v>
      </c>
      <c r="G14" s="149">
        <v>0</v>
      </c>
      <c r="H14" s="174"/>
    </row>
    <row r="15" spans="1:9" ht="34.5" customHeight="1">
      <c r="A15" s="1408"/>
      <c r="B15" s="178" t="s">
        <v>5</v>
      </c>
      <c r="C15" s="149">
        <f>SUM(C6:C14)</f>
        <v>87883468.599999994</v>
      </c>
      <c r="D15" s="149">
        <f t="shared" ref="D15:G15" si="1">SUM(D6:D14)</f>
        <v>45465078.689999998</v>
      </c>
      <c r="E15" s="149">
        <f t="shared" si="1"/>
        <v>40999999.909999996</v>
      </c>
      <c r="F15" s="149">
        <f t="shared" si="1"/>
        <v>1226750</v>
      </c>
      <c r="G15" s="149">
        <f t="shared" si="1"/>
        <v>191640</v>
      </c>
      <c r="H15" s="1428">
        <f>D15+E15+F15+G15</f>
        <v>87883468.599999994</v>
      </c>
    </row>
  </sheetData>
  <mergeCells count="4">
    <mergeCell ref="D4:G4"/>
    <mergeCell ref="A4:B5"/>
    <mergeCell ref="A1:G1"/>
    <mergeCell ref="A2:G2"/>
  </mergeCells>
  <pageMargins left="0.9055118110236221" right="0.70866141732283472" top="0.74803149606299213" bottom="0.74803149606299213" header="0.31496062992125984" footer="0.31496062992125984"/>
  <pageSetup paperSize="5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workbookViewId="0">
      <selection activeCell="B6" sqref="B6:B14"/>
    </sheetView>
  </sheetViews>
  <sheetFormatPr defaultRowHeight="13.5"/>
  <cols>
    <col min="1" max="1" width="5.5703125" style="10" customWidth="1"/>
    <col min="2" max="2" width="94.5703125" style="10" customWidth="1"/>
    <col min="3" max="3" width="21.28515625" style="10" customWidth="1"/>
    <col min="4" max="4" width="19" style="10" customWidth="1"/>
    <col min="5" max="5" width="19.140625" style="10" customWidth="1"/>
    <col min="6" max="6" width="16" style="10" customWidth="1"/>
    <col min="7" max="7" width="19.28515625" style="10" customWidth="1"/>
    <col min="8" max="8" width="9.85546875" style="10" bestFit="1" customWidth="1"/>
    <col min="9" max="16384" width="9.140625" style="10"/>
  </cols>
  <sheetData>
    <row r="1" spans="1:8" ht="30" customHeight="1">
      <c r="A1" s="1737" t="s">
        <v>2555</v>
      </c>
      <c r="B1" s="1737"/>
      <c r="C1" s="1737"/>
      <c r="D1" s="1737"/>
      <c r="E1" s="1737"/>
      <c r="F1" s="1737"/>
      <c r="G1" s="1737"/>
    </row>
    <row r="2" spans="1:8" ht="30.75" customHeight="1">
      <c r="A2" s="1738" t="s">
        <v>20</v>
      </c>
      <c r="B2" s="1738"/>
      <c r="C2" s="1738"/>
      <c r="D2" s="1738"/>
      <c r="E2" s="1738"/>
      <c r="F2" s="1738"/>
      <c r="G2" s="1738"/>
    </row>
    <row r="3" spans="1:8" ht="23.25">
      <c r="A3" s="202"/>
      <c r="B3" s="202"/>
      <c r="C3" s="202"/>
      <c r="D3" s="202"/>
      <c r="E3" s="202"/>
      <c r="F3" s="202"/>
      <c r="G3" s="202"/>
    </row>
    <row r="4" spans="1:8" ht="29.25" customHeight="1">
      <c r="A4" s="11"/>
      <c r="B4" s="35" t="s">
        <v>21</v>
      </c>
      <c r="C4" s="36" t="s">
        <v>17</v>
      </c>
      <c r="D4" s="1739" t="s">
        <v>14</v>
      </c>
      <c r="E4" s="1740"/>
      <c r="F4" s="1740"/>
      <c r="G4" s="1741"/>
    </row>
    <row r="5" spans="1:8" ht="45" customHeight="1">
      <c r="A5" s="12"/>
      <c r="B5" s="37"/>
      <c r="C5" s="38" t="s">
        <v>7</v>
      </c>
      <c r="D5" s="39" t="s">
        <v>6</v>
      </c>
      <c r="E5" s="39" t="s">
        <v>38</v>
      </c>
      <c r="F5" s="249" t="s">
        <v>8</v>
      </c>
      <c r="G5" s="249" t="s">
        <v>9</v>
      </c>
    </row>
    <row r="6" spans="1:8" ht="30.75" customHeight="1">
      <c r="A6" s="1664">
        <v>1</v>
      </c>
      <c r="B6" s="1665" t="s">
        <v>2548</v>
      </c>
      <c r="C6" s="350">
        <f>D6+E6+F6+G6</f>
        <v>78023873.034999996</v>
      </c>
      <c r="D6" s="1666">
        <f>'A31กำลังคนประชุม-อบรม'!F69+A32HappyMOPH!F22+'A33คุณธรรมโปร่งใส-ยา'!F37+'A35NHISยุทธ-คอม'!F20+'A36SmartHos-คอม'!F21+'A37สามกองทุนประกัน-pcu'!F30+A38การเงินการคลัง!F23+A40กม!F19+A41บริหารจัดการพื้นฐาน!F66+'11ยุทธศาส-พชอ'!F20+'12ดิจิตอล-วิจัย'!F32+'13smartoffice'!F22</f>
        <v>39007673</v>
      </c>
      <c r="E6" s="1666">
        <f>'A31กำลังคนประชุม-อบรม'!G69+A32HappyMOPH!G22+'A33คุณธรรมโปร่งใส-ยา'!G37+'A35NHISยุทธ-คอม'!G20+'A36SmartHos-คอม'!G21+'A37สามกองทุนประกัน-pcu'!G30+A38การเงินการคลัง!G23+A40กม!G19+A41บริหารจัดการพื้นฐาน!G66+'11ยุทธศาส-พชอ'!G20+'12ดิจิตอล-วิจัย'!G32+'13smartoffice'!G22</f>
        <v>39016200.034999996</v>
      </c>
      <c r="F6" s="1666">
        <f>'A31กำลังคนประชุม-อบรม'!H69+A32HappyMOPH!H22+'A33คุณธรรมโปร่งใส-ยา'!H37+'A35NHISยุทธ-คอม'!H20+'A36SmartHos-คอม'!H21+'A37สามกองทุนประกัน-pcu'!H30+A38การเงินการคลัง!H23+A40กม!H19+A41บริหารจัดการพื้นฐาน!H66+'11ยุทธศาส-พชอ'!H20+'12ดิจิตอล-วิจัย'!H32+'13smartoffice'!H22</f>
        <v>0</v>
      </c>
      <c r="G6" s="1666">
        <f>'A31กำลังคนประชุม-อบรม'!I69+A32HappyMOPH!I22+'A33คุณธรรมโปร่งใส-ยา'!I37+'A35NHISยุทธ-คอม'!I20+'A36SmartHos-คอม'!I21+'A37สามกองทุนประกัน-pcu'!I30+A38การเงินการคลัง!I23+A40กม!I19+A41บริหารจัดการพื้นฐาน!I66+'11ยุทธศาส-พชอ'!I20+'12ดิจิตอล-วิจัย'!I32+'13smartoffice'!I22</f>
        <v>0</v>
      </c>
    </row>
    <row r="7" spans="1:8" ht="33.75" customHeight="1">
      <c r="A7" s="1667">
        <v>2</v>
      </c>
      <c r="B7" s="1668" t="s">
        <v>2549</v>
      </c>
      <c r="C7" s="248">
        <f t="shared" ref="C7:C14" si="0">D7+E7+F7+G7</f>
        <v>1788738</v>
      </c>
      <c r="D7" s="86">
        <f>A4พชอ!F24+A10PCC!F40+A33ตัด!F29+A11อสม!F22+A34HAพัฒนาทุกงาน!F32+'A39วิจัย-นวตกรรม'!F27+'14HRd'!F35</f>
        <v>1608738</v>
      </c>
      <c r="E7" s="86">
        <f>A4พชอ!G24+A10PCC!G40+A33ตัด!G29+A11อสม!G22+A34HAพัฒนาทุกงาน!G32+'A39วิจัย-นวตกรรม'!G27+'14HRd'!G35</f>
        <v>175000</v>
      </c>
      <c r="F7" s="86">
        <f>A4พชอ!H24+A10PCC!H40+A33ตัด!H29+A11อสม!H22+A34HAพัฒนาทุกงาน!H32+'A39วิจัย-นวตกรรม'!H27+'14HRd'!H35</f>
        <v>5000</v>
      </c>
      <c r="G7" s="86">
        <f>A4พชอ!I24+A10PCC!I40+A33ตัด!I29+A11อสม!I22+A34HAพัฒนาทุกงาน!I32+'A39วิจัย-นวตกรรม'!I27+'14HRd'!I35</f>
        <v>0</v>
      </c>
    </row>
    <row r="8" spans="1:8" ht="30" customHeight="1">
      <c r="A8" s="1667">
        <v>3</v>
      </c>
      <c r="B8" s="1668" t="s">
        <v>22</v>
      </c>
      <c r="C8" s="248"/>
      <c r="D8" s="1669"/>
      <c r="E8" s="1669"/>
      <c r="F8" s="1669"/>
      <c r="G8" s="1669"/>
    </row>
    <row r="9" spans="1:8" ht="27.75" customHeight="1">
      <c r="A9" s="1667"/>
      <c r="B9" s="1668" t="s">
        <v>2550</v>
      </c>
      <c r="C9" s="248">
        <f t="shared" si="0"/>
        <v>1037690</v>
      </c>
      <c r="D9" s="86">
        <f>A1pcu!F61+A2pcu1!F47+A3ตัด!F45+A3สูงอายุ!F47+'A8G&amp;C'!F36+'A9มลพิษ-ขยะติดเชื้อ'!F26+'1NCD'!F24+'2Ageing'!F20+'4อสม'!F31+'5G&amp;C'!F28</f>
        <v>116000</v>
      </c>
      <c r="E9" s="86">
        <f>A1pcu!G61+A2pcu1!G47+A3ตัด!G45+A3สูงอายุ!G47+'A8G&amp;C'!G36+'A9มลพิษ-ขยะติดเชื้อ'!G26+'1NCD'!G24+'2Ageing'!G20+'4อสม'!G31+'5G&amp;C'!G28</f>
        <v>404300</v>
      </c>
      <c r="F9" s="86">
        <f>A1pcu!H61+A2pcu1!H47+A3ตัด!H45+A3สูงอายุ!H47+'A8G&amp;C'!H36+'A9มลพิษ-ขยะติดเชื้อ'!H26+'1NCD'!H24+'2Ageing'!H20+'4อสม'!H31+'5G&amp;C'!H28</f>
        <v>455750</v>
      </c>
      <c r="G9" s="86">
        <f>A1pcu!I61+A2pcu1!I47+A3ตัด!I45+A3สูงอายุ!I47+'A8G&amp;C'!I36+'A9มลพิษ-ขยะติดเชื้อ'!I26+'1NCD'!I24+'2Ageing'!I20+'4อสม'!I31+'5G&amp;C'!I28</f>
        <v>61640</v>
      </c>
    </row>
    <row r="10" spans="1:8" ht="27" customHeight="1">
      <c r="A10" s="1667"/>
      <c r="B10" s="1668" t="s">
        <v>2551</v>
      </c>
      <c r="C10" s="248">
        <f t="shared" si="0"/>
        <v>791000</v>
      </c>
      <c r="D10" s="86">
        <f>'A5ภาวะฉุกเฉิน-โรคติดต่อ'!F52+A7ตัด!F50+A6NCD!F48+'3PCUโรคติดต่อ'!F31</f>
        <v>0</v>
      </c>
      <c r="E10" s="86">
        <f>'A5ภาวะฉุกเฉิน-โรคติดต่อ'!G52+A7ตัด!G50+A6NCD!G48+'3PCUโรคติดต่อ'!G31</f>
        <v>95000</v>
      </c>
      <c r="F10" s="86">
        <f>'A5ภาวะฉุกเฉิน-โรคติดต่อ'!H52+A7ตัด!H50+A6NCD!H48+'3PCUโรคติดต่อ'!H31</f>
        <v>696000</v>
      </c>
      <c r="G10" s="86">
        <f>'A5ภาวะฉุกเฉิน-โรคติดต่อ'!I52+A7ตัด!I50+A6NCD!I48+'3PCUโรคติดต่อ'!I31</f>
        <v>0</v>
      </c>
    </row>
    <row r="11" spans="1:8" ht="27" customHeight="1">
      <c r="A11" s="1667"/>
      <c r="B11" s="1668" t="s">
        <v>2552</v>
      </c>
      <c r="C11" s="248">
        <f t="shared" si="0"/>
        <v>5000</v>
      </c>
      <c r="D11" s="86">
        <f>A9ตัด!F32+A7คุ้มครอง!F43</f>
        <v>0</v>
      </c>
      <c r="E11" s="86">
        <f>A9ตัด!G32+A7คุ้มครอง!G43</f>
        <v>5000</v>
      </c>
      <c r="F11" s="86">
        <f>A9ตัด!H32+A7คุ้มครอง!H43</f>
        <v>0</v>
      </c>
      <c r="G11" s="86">
        <f>A9ตัด!I32+A7คุ้มครอง!I43</f>
        <v>0</v>
      </c>
    </row>
    <row r="12" spans="1:8" ht="27.75" customHeight="1">
      <c r="A12" s="1667"/>
      <c r="B12" s="1668" t="s">
        <v>2553</v>
      </c>
      <c r="C12" s="248">
        <f t="shared" si="0"/>
        <v>3104500</v>
      </c>
      <c r="D12" s="86">
        <f>A12สาขาNCD!F51+A13RDU!F20+A14ส่งต่อ!F34+A15ทารก!F18+A16Palliative!F25+A17แผนไทย!F48+A18สุขภาพจิต!F43+A19เซอวีส5สาขาหลัก!F33+A20หัวใจ!F23+A21มะเร็ง!F23+A22ไต!F18+A23จักษุ!F22+A24ปลูกถ่าย!F15+A25ยาเสพติด!F33+A26Intermediate!F24+A27OR!F16+A30ตัด!F16+A28ฉุกเฉินส่งต่อ!F38+A29เฉลิมพระเกียรติTB!F45+A30ท่องเที่ยวเมืองสมุนไพร!F28+'6คลินิกนอกเวลา'!F49+'7SmartHosHA'!F37+'8ชายแดน'!F40+'9แผนไทย'!F27+'10บริการมูลค่าเพิ่ม'!F38</f>
        <v>1600000</v>
      </c>
      <c r="E12" s="86">
        <f>A12สาขาNCD!G51+A13RDU!G20+A14ส่งต่อ!G34+A15ทารก!G18+A16Palliative!G25+A17แผนไทย!G48+A18สุขภาพจิต!G43+A19เซอวีส5สาขาหลัก!G33+A20หัวใจ!G23+A21มะเร็ง!G23+A22ไต!G18+A23จักษุ!G22+A24ปลูกถ่าย!G15+A25ยาเสพติด!G33+A26Intermediate!G24+A27OR!G16+A30ตัด!G16+A28ฉุกเฉินส่งต่อ!G38+A29เฉลิมพระเกียรติTB!G45+A30ท่องเที่ยวเมืองสมุนไพร!G28+'6คลินิกนอกเวลา'!G49+'7SmartHosHA'!G37+'8ชายแดน'!G40+'9แผนไทย'!G27+'10บริการมูลค่าเพิ่ม'!G38</f>
        <v>1304500</v>
      </c>
      <c r="F12" s="86">
        <f>A12สาขาNCD!H51+A13RDU!H20+A14ส่งต่อ!H34+A15ทารก!H18+A16Palliative!H25+A17แผนไทย!H48+A18สุขภาพจิต!H43+A19เซอวีส5สาขาหลัก!H33+A20หัวใจ!H23+A21มะเร็ง!H23+A22ไต!H18+A23จักษุ!H22+A24ปลูกถ่าย!H15+A25ยาเสพติด!H33+A26Intermediate!H24+A27OR!H16+A30ตัด!H16+A28ฉุกเฉินส่งต่อ!H38+A29เฉลิมพระเกียรติTB!H45+A30ท่องเที่ยวเมืองสมุนไพร!H28+'6คลินิกนอกเวลา'!H49+'7SmartHosHA'!H37+'8ชายแดน'!H40+'9แผนไทย'!H27+'10บริการมูลค่าเพิ่ม'!H38</f>
        <v>70000</v>
      </c>
      <c r="G12" s="86">
        <f>A12สาขาNCD!I51+A13RDU!I20+A14ส่งต่อ!I34+A15ทารก!I18+A16Palliative!I25+A17แผนไทย!I48+A18สุขภาพจิต!I43+A19เซอวีส5สาขาหลัก!I33+A20หัวใจ!I23+A21มะเร็ง!I23+A22ไต!I18+A23จักษุ!I22+A24ปลูกถ่าย!I15+A25ยาเสพติด!I33+A26Intermediate!I24+A27OR!I16+A30ตัด!I16+A28ฉุกเฉินส่งต่อ!I38+A29เฉลิมพระเกียรติTB!I45+A30ท่องเที่ยวเมืองสมุนไพร!I28+'6คลินิกนอกเวลา'!I49+'7SmartHosHA'!I37+'8ชายแดน'!I40+'9แผนไทย'!I27+'10บริการมูลค่าเพิ่ม'!I38</f>
        <v>130000</v>
      </c>
    </row>
    <row r="13" spans="1:8" ht="29.25" customHeight="1">
      <c r="A13" s="1667"/>
      <c r="B13" s="1668" t="s">
        <v>46</v>
      </c>
      <c r="C13" s="248">
        <f t="shared" si="0"/>
        <v>0</v>
      </c>
      <c r="D13" s="86">
        <v>0</v>
      </c>
      <c r="E13" s="86">
        <v>0</v>
      </c>
      <c r="F13" s="86">
        <v>0</v>
      </c>
      <c r="G13" s="86">
        <v>0</v>
      </c>
    </row>
    <row r="14" spans="1:8" ht="30.75" customHeight="1">
      <c r="A14" s="1670">
        <v>4</v>
      </c>
      <c r="B14" s="1671" t="s">
        <v>201</v>
      </c>
      <c r="C14" s="254">
        <f t="shared" si="0"/>
        <v>3132667.6899999995</v>
      </c>
      <c r="D14" s="1672">
        <v>3132667.6899999995</v>
      </c>
      <c r="E14" s="1673">
        <v>0</v>
      </c>
      <c r="F14" s="1673">
        <v>0</v>
      </c>
      <c r="G14" s="1673">
        <v>0</v>
      </c>
    </row>
    <row r="15" spans="1:8" ht="35.25" customHeight="1">
      <c r="A15" s="1742" t="s">
        <v>5</v>
      </c>
      <c r="B15" s="1742"/>
      <c r="C15" s="112">
        <f>SUM(C6:C14)</f>
        <v>87883468.724999994</v>
      </c>
      <c r="D15" s="112">
        <f t="shared" ref="D15:G15" si="1">SUM(D6:D14)</f>
        <v>45465078.689999998</v>
      </c>
      <c r="E15" s="112">
        <f t="shared" si="1"/>
        <v>41000000.034999996</v>
      </c>
      <c r="F15" s="112">
        <f t="shared" si="1"/>
        <v>1226750</v>
      </c>
      <c r="G15" s="112">
        <f t="shared" si="1"/>
        <v>191640</v>
      </c>
      <c r="H15" s="494">
        <f>D15+E15+F15+G15</f>
        <v>87883468.724999994</v>
      </c>
    </row>
  </sheetData>
  <mergeCells count="4">
    <mergeCell ref="A1:G1"/>
    <mergeCell ref="A2:G2"/>
    <mergeCell ref="D4:G4"/>
    <mergeCell ref="A15:B15"/>
  </mergeCells>
  <pageMargins left="1.299212598425197" right="0.31496062992125984" top="0.55118110236220474" bottom="0.15748031496062992" header="0.31496062992125984" footer="0.31496062992125984"/>
  <pageSetup paperSize="5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0" zoomScale="80" zoomScaleNormal="80" workbookViewId="0">
      <selection activeCell="E36" sqref="E36"/>
    </sheetView>
  </sheetViews>
  <sheetFormatPr defaultRowHeight="20.25"/>
  <cols>
    <col min="1" max="1" width="5.5703125" style="40" customWidth="1"/>
    <col min="2" max="2" width="76.7109375" style="40" customWidth="1"/>
    <col min="3" max="3" width="23.140625" style="40" customWidth="1"/>
    <col min="4" max="4" width="20.85546875" style="140" customWidth="1"/>
    <col min="5" max="5" width="21.85546875" style="140" customWidth="1"/>
    <col min="6" max="6" width="20" style="140" customWidth="1"/>
    <col min="7" max="7" width="19.28515625" style="140" bestFit="1" customWidth="1"/>
    <col min="8" max="8" width="11" style="40" customWidth="1"/>
    <col min="9" max="16384" width="9.140625" style="40"/>
  </cols>
  <sheetData>
    <row r="1" spans="1:7" s="118" customFormat="1" ht="30" customHeight="1">
      <c r="A1" s="1736" t="s">
        <v>2228</v>
      </c>
      <c r="B1" s="1736"/>
      <c r="C1" s="1736"/>
      <c r="D1" s="1736"/>
      <c r="E1" s="1736"/>
      <c r="F1" s="1736"/>
      <c r="G1" s="1736"/>
    </row>
    <row r="2" spans="1:7" s="118" customFormat="1" ht="24" customHeight="1">
      <c r="A2" s="1745" t="s">
        <v>47</v>
      </c>
      <c r="B2" s="1745"/>
      <c r="C2" s="1745"/>
      <c r="D2" s="1745"/>
      <c r="E2" s="1745"/>
      <c r="F2" s="1745"/>
      <c r="G2" s="1745"/>
    </row>
    <row r="3" spans="1:7" ht="10.5" customHeight="1">
      <c r="A3" s="87"/>
      <c r="B3" s="73"/>
      <c r="C3" s="73"/>
    </row>
    <row r="4" spans="1:7" ht="29.25" customHeight="1">
      <c r="A4" s="11"/>
      <c r="B4" s="121" t="s">
        <v>48</v>
      </c>
      <c r="C4" s="122" t="s">
        <v>17</v>
      </c>
      <c r="D4" s="1743" t="s">
        <v>14</v>
      </c>
      <c r="E4" s="1743"/>
      <c r="F4" s="1743"/>
      <c r="G4" s="1743"/>
    </row>
    <row r="5" spans="1:7" ht="24.75" customHeight="1">
      <c r="A5" s="12"/>
      <c r="B5" s="123"/>
      <c r="C5" s="124" t="s">
        <v>7</v>
      </c>
      <c r="D5" s="141" t="s">
        <v>6</v>
      </c>
      <c r="E5" s="141" t="s">
        <v>38</v>
      </c>
      <c r="F5" s="250" t="s">
        <v>8</v>
      </c>
      <c r="G5" s="250" t="s">
        <v>9</v>
      </c>
    </row>
    <row r="6" spans="1:7" ht="21">
      <c r="A6" s="362" t="s">
        <v>58</v>
      </c>
      <c r="B6" s="95" t="s">
        <v>59</v>
      </c>
      <c r="C6" s="350">
        <f>D6+E6+F6+G6</f>
        <v>100200</v>
      </c>
      <c r="D6" s="56">
        <f>A1pcu!F61</f>
        <v>20000</v>
      </c>
      <c r="E6" s="56">
        <f>A1pcu!G61</f>
        <v>22600</v>
      </c>
      <c r="F6" s="56">
        <f>A1pcu!H61</f>
        <v>57600</v>
      </c>
      <c r="G6" s="56">
        <f>A1pcu!I61</f>
        <v>0</v>
      </c>
    </row>
    <row r="7" spans="1:7" ht="21">
      <c r="A7" s="60" t="s">
        <v>60</v>
      </c>
      <c r="B7" s="62" t="s">
        <v>144</v>
      </c>
      <c r="C7" s="248">
        <f t="shared" ref="C7:C48" si="0">D7+E7+F7+G7</f>
        <v>146700</v>
      </c>
      <c r="D7" s="57">
        <f>A2pcu1!F47</f>
        <v>40000</v>
      </c>
      <c r="E7" s="57">
        <f>A2pcu1!G47</f>
        <v>0</v>
      </c>
      <c r="F7" s="57">
        <f>A2pcu1!H47</f>
        <v>106700</v>
      </c>
      <c r="G7" s="57">
        <f>A2pcu1!I47</f>
        <v>0</v>
      </c>
    </row>
    <row r="8" spans="1:7" s="666" customFormat="1" ht="21">
      <c r="A8" s="71" t="s">
        <v>61</v>
      </c>
      <c r="B8" s="565" t="s">
        <v>146</v>
      </c>
      <c r="C8" s="248">
        <f t="shared" si="0"/>
        <v>229090</v>
      </c>
      <c r="D8" s="67">
        <f>A3สูงอายุ!F47</f>
        <v>56000</v>
      </c>
      <c r="E8" s="67">
        <f>A3สูงอายุ!G47</f>
        <v>0</v>
      </c>
      <c r="F8" s="67">
        <f>A3สูงอายุ!H47</f>
        <v>111450</v>
      </c>
      <c r="G8" s="67">
        <f>A3สูงอายุ!I47</f>
        <v>61640</v>
      </c>
    </row>
    <row r="9" spans="1:7" s="666" customFormat="1" ht="21">
      <c r="A9" s="71" t="s">
        <v>62</v>
      </c>
      <c r="B9" s="667" t="s">
        <v>64</v>
      </c>
      <c r="C9" s="248">
        <f t="shared" si="0"/>
        <v>0</v>
      </c>
      <c r="D9" s="67">
        <f>A4พชอ!F24</f>
        <v>0</v>
      </c>
      <c r="E9" s="67">
        <f>A4พชอ!G24</f>
        <v>0</v>
      </c>
      <c r="F9" s="67">
        <f>A4พชอ!H24</f>
        <v>0</v>
      </c>
      <c r="G9" s="67">
        <f>A4พชอ!I24</f>
        <v>0</v>
      </c>
    </row>
    <row r="10" spans="1:7" s="666" customFormat="1" ht="21">
      <c r="A10" s="71" t="s">
        <v>63</v>
      </c>
      <c r="B10" s="565" t="s">
        <v>66</v>
      </c>
      <c r="C10" s="248">
        <f t="shared" si="0"/>
        <v>366000</v>
      </c>
      <c r="D10" s="67">
        <f>'A5ภาวะฉุกเฉิน-โรคติดต่อ'!F52</f>
        <v>0</v>
      </c>
      <c r="E10" s="67">
        <f>'A5ภาวะฉุกเฉิน-โรคติดต่อ'!G52</f>
        <v>0</v>
      </c>
      <c r="F10" s="67">
        <f>'A5ภาวะฉุกเฉิน-โรคติดต่อ'!H52</f>
        <v>366000</v>
      </c>
      <c r="G10" s="67">
        <f>'A5ภาวะฉุกเฉิน-โรคติดต่อ'!I52</f>
        <v>0</v>
      </c>
    </row>
    <row r="11" spans="1:7" s="666" customFormat="1" ht="21">
      <c r="A11" s="71" t="s">
        <v>65</v>
      </c>
      <c r="B11" s="565" t="s">
        <v>70</v>
      </c>
      <c r="C11" s="248">
        <f t="shared" si="0"/>
        <v>130000</v>
      </c>
      <c r="D11" s="67">
        <f>A6NCD!F48</f>
        <v>0</v>
      </c>
      <c r="E11" s="67">
        <f>A6NCD!G48</f>
        <v>20000</v>
      </c>
      <c r="F11" s="67">
        <f>A6NCD!H48</f>
        <v>110000</v>
      </c>
      <c r="G11" s="67">
        <f>A6NCD!I48</f>
        <v>0</v>
      </c>
    </row>
    <row r="12" spans="1:7" s="666" customFormat="1" ht="21">
      <c r="A12" s="71" t="s">
        <v>67</v>
      </c>
      <c r="B12" s="565" t="s">
        <v>74</v>
      </c>
      <c r="C12" s="248">
        <f t="shared" si="0"/>
        <v>5000</v>
      </c>
      <c r="D12" s="67">
        <f>A7คุ้มครอง!F43</f>
        <v>0</v>
      </c>
      <c r="E12" s="67">
        <f>A7คุ้มครอง!G43</f>
        <v>5000</v>
      </c>
      <c r="F12" s="67">
        <f>A7คุ้มครอง!H43</f>
        <v>0</v>
      </c>
      <c r="G12" s="67">
        <f>A7คุ้มครอง!I43</f>
        <v>0</v>
      </c>
    </row>
    <row r="13" spans="1:7" s="666" customFormat="1" ht="21">
      <c r="A13" s="71" t="s">
        <v>69</v>
      </c>
      <c r="B13" s="565" t="s">
        <v>76</v>
      </c>
      <c r="C13" s="248">
        <f t="shared" si="0"/>
        <v>17500</v>
      </c>
      <c r="D13" s="67">
        <f>'A8G&amp;C'!F36</f>
        <v>0</v>
      </c>
      <c r="E13" s="67">
        <f>'A8G&amp;C'!G36</f>
        <v>17500</v>
      </c>
      <c r="F13" s="67">
        <f>'A8G&amp;C'!H36</f>
        <v>0</v>
      </c>
      <c r="G13" s="67">
        <f>'A8G&amp;C'!I36</f>
        <v>0</v>
      </c>
    </row>
    <row r="14" spans="1:7" s="666" customFormat="1" ht="21">
      <c r="A14" s="71" t="s">
        <v>71</v>
      </c>
      <c r="B14" s="565" t="s">
        <v>147</v>
      </c>
      <c r="C14" s="248">
        <f t="shared" si="0"/>
        <v>0</v>
      </c>
      <c r="D14" s="67">
        <f>'A9มลพิษ-ขยะติดเชื้อ'!F26</f>
        <v>0</v>
      </c>
      <c r="E14" s="67">
        <f>'A9มลพิษ-ขยะติดเชื้อ'!G26</f>
        <v>0</v>
      </c>
      <c r="F14" s="67">
        <f>'A9มลพิษ-ขยะติดเชื้อ'!H26</f>
        <v>0</v>
      </c>
      <c r="G14" s="67">
        <f>'A9มลพิษ-ขยะติดเชื้อ'!I26</f>
        <v>0</v>
      </c>
    </row>
    <row r="15" spans="1:7" ht="21">
      <c r="A15" s="60" t="s">
        <v>73</v>
      </c>
      <c r="B15" s="62" t="s">
        <v>79</v>
      </c>
      <c r="C15" s="248">
        <f t="shared" si="0"/>
        <v>5000</v>
      </c>
      <c r="D15" s="57">
        <f>A10PCC!F40</f>
        <v>0</v>
      </c>
      <c r="E15" s="57">
        <f>A10PCC!G40</f>
        <v>0</v>
      </c>
      <c r="F15" s="57">
        <f>A10PCC!H40</f>
        <v>5000</v>
      </c>
      <c r="G15" s="57">
        <f>A10PCC!I40</f>
        <v>0</v>
      </c>
    </row>
    <row r="16" spans="1:7" ht="21">
      <c r="A16" s="60" t="s">
        <v>75</v>
      </c>
      <c r="B16" s="120" t="s">
        <v>127</v>
      </c>
      <c r="C16" s="248">
        <f t="shared" si="0"/>
        <v>0</v>
      </c>
      <c r="D16" s="57">
        <f>A11อสม!F22</f>
        <v>0</v>
      </c>
      <c r="E16" s="57">
        <f>A11อสม!G22</f>
        <v>0</v>
      </c>
      <c r="F16" s="57">
        <f>A11อสม!H22</f>
        <v>0</v>
      </c>
      <c r="G16" s="57">
        <f>A11อสม!I22</f>
        <v>0</v>
      </c>
    </row>
    <row r="17" spans="1:7" ht="22.5" customHeight="1">
      <c r="A17" s="60" t="s">
        <v>77</v>
      </c>
      <c r="B17" s="1356" t="s">
        <v>81</v>
      </c>
      <c r="C17" s="248">
        <f t="shared" si="0"/>
        <v>55650</v>
      </c>
      <c r="D17" s="57">
        <f>A12สาขาNCD!F51</f>
        <v>0</v>
      </c>
      <c r="E17" s="57">
        <f>A12สาขาNCD!G51</f>
        <v>55650</v>
      </c>
      <c r="F17" s="57">
        <f>A12สาขาNCD!H51</f>
        <v>0</v>
      </c>
      <c r="G17" s="57">
        <f>A12สาขาNCD!I51</f>
        <v>0</v>
      </c>
    </row>
    <row r="18" spans="1:7" ht="21">
      <c r="A18" s="60" t="s">
        <v>78</v>
      </c>
      <c r="B18" s="565" t="s">
        <v>83</v>
      </c>
      <c r="C18" s="248">
        <f t="shared" si="0"/>
        <v>4000</v>
      </c>
      <c r="D18" s="57">
        <f>A13RDU!F20</f>
        <v>0</v>
      </c>
      <c r="E18" s="57">
        <f>A13RDU!G20</f>
        <v>4000</v>
      </c>
      <c r="F18" s="57">
        <f>A13RDU!H20</f>
        <v>0</v>
      </c>
      <c r="G18" s="57">
        <f>A13RDU!I20</f>
        <v>0</v>
      </c>
    </row>
    <row r="19" spans="1:7" ht="21">
      <c r="A19" s="60" t="s">
        <v>80</v>
      </c>
      <c r="B19" s="565" t="s">
        <v>85</v>
      </c>
      <c r="C19" s="248">
        <f t="shared" si="0"/>
        <v>0</v>
      </c>
      <c r="D19" s="57">
        <f>A14ส่งต่อ!F34</f>
        <v>0</v>
      </c>
      <c r="E19" s="57">
        <f>A14ส่งต่อ!G34</f>
        <v>0</v>
      </c>
      <c r="F19" s="57">
        <f>A14ส่งต่อ!H34</f>
        <v>0</v>
      </c>
      <c r="G19" s="57">
        <f>A14ส่งต่อ!I34</f>
        <v>0</v>
      </c>
    </row>
    <row r="20" spans="1:7" ht="23.25" customHeight="1">
      <c r="A20" s="60" t="s">
        <v>82</v>
      </c>
      <c r="B20" s="565" t="s">
        <v>87</v>
      </c>
      <c r="C20" s="248">
        <f t="shared" si="0"/>
        <v>35000</v>
      </c>
      <c r="D20" s="57">
        <f>A15ทารก!F18</f>
        <v>0</v>
      </c>
      <c r="E20" s="57">
        <f>A15ทารก!G18</f>
        <v>35000</v>
      </c>
      <c r="F20" s="57">
        <f>A15ทารก!H18</f>
        <v>0</v>
      </c>
      <c r="G20" s="57">
        <f>A15ทารก!I18</f>
        <v>0</v>
      </c>
    </row>
    <row r="21" spans="1:7" ht="21">
      <c r="A21" s="69" t="s">
        <v>84</v>
      </c>
      <c r="B21" s="417" t="s">
        <v>2539</v>
      </c>
      <c r="C21" s="248">
        <f t="shared" si="0"/>
        <v>45000</v>
      </c>
      <c r="D21" s="57">
        <f>A16Palliative!F25</f>
        <v>0</v>
      </c>
      <c r="E21" s="57">
        <f>A16Palliative!G25</f>
        <v>45000</v>
      </c>
      <c r="F21" s="57">
        <f>A16Palliative!H25</f>
        <v>0</v>
      </c>
      <c r="G21" s="57">
        <f>A16Palliative!I25</f>
        <v>0</v>
      </c>
    </row>
    <row r="22" spans="1:7" ht="21">
      <c r="A22" s="69" t="s">
        <v>86</v>
      </c>
      <c r="B22" s="565" t="s">
        <v>91</v>
      </c>
      <c r="C22" s="248">
        <f t="shared" si="0"/>
        <v>308000</v>
      </c>
      <c r="D22" s="57">
        <f>A17แผนไทย!F48</f>
        <v>0</v>
      </c>
      <c r="E22" s="57">
        <f>A17แผนไทย!G48</f>
        <v>238000</v>
      </c>
      <c r="F22" s="57">
        <f>A17แผนไทย!H48</f>
        <v>70000</v>
      </c>
      <c r="G22" s="57">
        <f>A17แผนไทย!I48</f>
        <v>0</v>
      </c>
    </row>
    <row r="23" spans="1:7" ht="21">
      <c r="A23" s="71" t="s">
        <v>88</v>
      </c>
      <c r="B23" s="68" t="s">
        <v>93</v>
      </c>
      <c r="C23" s="248">
        <f t="shared" si="0"/>
        <v>41000</v>
      </c>
      <c r="D23" s="57">
        <f>A18สุขภาพจิต!F43</f>
        <v>0</v>
      </c>
      <c r="E23" s="57">
        <f>A18สุขภาพจิต!G43</f>
        <v>41000</v>
      </c>
      <c r="F23" s="57">
        <f>A18สุขภาพจิต!H43</f>
        <v>0</v>
      </c>
      <c r="G23" s="57">
        <f>A18สุขภาพจิต!I43</f>
        <v>0</v>
      </c>
    </row>
    <row r="24" spans="1:7" ht="21">
      <c r="A24" s="71" t="s">
        <v>90</v>
      </c>
      <c r="B24" s="565" t="s">
        <v>95</v>
      </c>
      <c r="C24" s="248">
        <f t="shared" si="0"/>
        <v>0</v>
      </c>
      <c r="D24" s="57">
        <f>A19เซอวีส5สาขาหลัก!F33</f>
        <v>0</v>
      </c>
      <c r="E24" s="57">
        <f>A19เซอวีส5สาขาหลัก!G33</f>
        <v>0</v>
      </c>
      <c r="F24" s="57">
        <f>A19เซอวีส5สาขาหลัก!H33</f>
        <v>0</v>
      </c>
      <c r="G24" s="57">
        <f>A19เซอวีส5สาขาหลัก!I33</f>
        <v>0</v>
      </c>
    </row>
    <row r="25" spans="1:7" ht="21">
      <c r="A25" s="58" t="s">
        <v>92</v>
      </c>
      <c r="B25" s="62" t="s">
        <v>97</v>
      </c>
      <c r="C25" s="248">
        <f t="shared" si="0"/>
        <v>5500</v>
      </c>
      <c r="D25" s="57">
        <f>A20หัวใจ!F23</f>
        <v>0</v>
      </c>
      <c r="E25" s="57">
        <f>A20หัวใจ!G23</f>
        <v>5500</v>
      </c>
      <c r="F25" s="57">
        <f>A20หัวใจ!H23</f>
        <v>0</v>
      </c>
      <c r="G25" s="57">
        <f>A20หัวใจ!I23</f>
        <v>0</v>
      </c>
    </row>
    <row r="26" spans="1:7" ht="21">
      <c r="A26" s="69" t="s">
        <v>94</v>
      </c>
      <c r="B26" s="62" t="s">
        <v>99</v>
      </c>
      <c r="C26" s="248">
        <f t="shared" si="0"/>
        <v>0</v>
      </c>
      <c r="D26" s="57">
        <f>A21มะเร็ง!F23</f>
        <v>0</v>
      </c>
      <c r="E26" s="57">
        <f>A21มะเร็ง!G23</f>
        <v>0</v>
      </c>
      <c r="F26" s="57">
        <f>A21มะเร็ง!H23</f>
        <v>0</v>
      </c>
      <c r="G26" s="57">
        <f>A21มะเร็ง!I23</f>
        <v>0</v>
      </c>
    </row>
    <row r="27" spans="1:7" ht="21">
      <c r="A27" s="60" t="s">
        <v>96</v>
      </c>
      <c r="B27" s="62" t="s">
        <v>101</v>
      </c>
      <c r="C27" s="248">
        <f t="shared" si="0"/>
        <v>3800</v>
      </c>
      <c r="D27" s="57">
        <f>A22ไต!F18</f>
        <v>0</v>
      </c>
      <c r="E27" s="57">
        <f>A22ไต!G18</f>
        <v>3800</v>
      </c>
      <c r="F27" s="57">
        <f>A22ไต!H18</f>
        <v>0</v>
      </c>
      <c r="G27" s="57">
        <f>A22ไต!I18</f>
        <v>0</v>
      </c>
    </row>
    <row r="28" spans="1:7" ht="21">
      <c r="A28" s="60" t="s">
        <v>98</v>
      </c>
      <c r="B28" s="62" t="s">
        <v>103</v>
      </c>
      <c r="C28" s="248">
        <f t="shared" si="0"/>
        <v>30000</v>
      </c>
      <c r="D28" s="57">
        <f>A23จักษุ!F22</f>
        <v>0</v>
      </c>
      <c r="E28" s="57">
        <f>A23จักษุ!G22</f>
        <v>30000</v>
      </c>
      <c r="F28" s="57">
        <f>A23จักษุ!H22</f>
        <v>0</v>
      </c>
      <c r="G28" s="57">
        <f>A23จักษุ!I22</f>
        <v>0</v>
      </c>
    </row>
    <row r="29" spans="1:7" ht="21">
      <c r="A29" s="60" t="s">
        <v>100</v>
      </c>
      <c r="B29" s="565" t="s">
        <v>105</v>
      </c>
      <c r="C29" s="248">
        <f t="shared" si="0"/>
        <v>0</v>
      </c>
      <c r="D29" s="57">
        <f>A24ปลูกถ่าย!F15</f>
        <v>0</v>
      </c>
      <c r="E29" s="57">
        <f>A24ปลูกถ่าย!G15</f>
        <v>0</v>
      </c>
      <c r="F29" s="57">
        <f>A24ปลูกถ่าย!H15</f>
        <v>0</v>
      </c>
      <c r="G29" s="57">
        <f>A24ปลูกถ่าย!I15</f>
        <v>0</v>
      </c>
    </row>
    <row r="30" spans="1:7" ht="21">
      <c r="A30" s="60" t="s">
        <v>102</v>
      </c>
      <c r="B30" s="565" t="s">
        <v>107</v>
      </c>
      <c r="C30" s="248">
        <f t="shared" si="0"/>
        <v>27000</v>
      </c>
      <c r="D30" s="57">
        <f>A25ยาเสพติด!F33</f>
        <v>0</v>
      </c>
      <c r="E30" s="57">
        <f>A25ยาเสพติด!G33</f>
        <v>27000</v>
      </c>
      <c r="F30" s="57">
        <f>A25ยาเสพติด!H33</f>
        <v>0</v>
      </c>
      <c r="G30" s="57">
        <f>A25ยาเสพติด!I33</f>
        <v>0</v>
      </c>
    </row>
    <row r="31" spans="1:7" ht="21">
      <c r="A31" s="71" t="s">
        <v>104</v>
      </c>
      <c r="B31" s="68" t="s">
        <v>2540</v>
      </c>
      <c r="C31" s="248">
        <f t="shared" si="0"/>
        <v>0</v>
      </c>
      <c r="D31" s="57">
        <f>A26Intermediate!F24</f>
        <v>0</v>
      </c>
      <c r="E31" s="57">
        <f>A26Intermediate!G24</f>
        <v>0</v>
      </c>
      <c r="F31" s="57">
        <f>A26Intermediate!H24</f>
        <v>0</v>
      </c>
      <c r="G31" s="57">
        <f>A26Intermediate!I24</f>
        <v>0</v>
      </c>
    </row>
    <row r="32" spans="1:7" ht="21">
      <c r="A32" s="71" t="s">
        <v>106</v>
      </c>
      <c r="B32" s="68" t="s">
        <v>111</v>
      </c>
      <c r="C32" s="248">
        <f t="shared" si="0"/>
        <v>0</v>
      </c>
      <c r="D32" s="57">
        <f>A27OR!F16</f>
        <v>0</v>
      </c>
      <c r="E32" s="57">
        <f>A27OR!G16</f>
        <v>0</v>
      </c>
      <c r="F32" s="57">
        <f>A27OR!H16</f>
        <v>0</v>
      </c>
      <c r="G32" s="57">
        <f>A27OR!I16</f>
        <v>0</v>
      </c>
    </row>
    <row r="33" spans="1:7" ht="21">
      <c r="A33" s="60" t="s">
        <v>108</v>
      </c>
      <c r="B33" s="68" t="s">
        <v>115</v>
      </c>
      <c r="C33" s="248">
        <f t="shared" si="0"/>
        <v>22500</v>
      </c>
      <c r="D33" s="57">
        <f>A28ฉุกเฉินส่งต่อ!F38</f>
        <v>0</v>
      </c>
      <c r="E33" s="57">
        <f>A28ฉุกเฉินส่งต่อ!G38</f>
        <v>22500</v>
      </c>
      <c r="F33" s="57">
        <f>A28ฉุกเฉินส่งต่อ!H38</f>
        <v>0</v>
      </c>
      <c r="G33" s="57">
        <f>A28ฉุกเฉินส่งต่อ!I38</f>
        <v>0</v>
      </c>
    </row>
    <row r="34" spans="1:7" ht="21">
      <c r="A34" s="60" t="s">
        <v>110</v>
      </c>
      <c r="B34" s="62" t="s">
        <v>117</v>
      </c>
      <c r="C34" s="248">
        <f t="shared" si="0"/>
        <v>47000</v>
      </c>
      <c r="D34" s="57">
        <f>A29เฉลิมพระเกียรติTB!F45</f>
        <v>0</v>
      </c>
      <c r="E34" s="57">
        <f>A29เฉลิมพระเกียรติTB!G45</f>
        <v>47000</v>
      </c>
      <c r="F34" s="57">
        <f>A29เฉลิมพระเกียรติTB!H45</f>
        <v>0</v>
      </c>
      <c r="G34" s="57">
        <f>A29เฉลิมพระเกียรติTB!I45</f>
        <v>0</v>
      </c>
    </row>
    <row r="35" spans="1:7" ht="21">
      <c r="A35" s="60" t="s">
        <v>112</v>
      </c>
      <c r="B35" s="1662" t="s">
        <v>121</v>
      </c>
      <c r="C35" s="248">
        <f t="shared" si="0"/>
        <v>0</v>
      </c>
      <c r="D35" s="57">
        <f>A30ท่องเที่ยวเมืองสมุนไพร!F28</f>
        <v>0</v>
      </c>
      <c r="E35" s="57">
        <f>A30ท่องเที่ยวเมืองสมุนไพร!G28</f>
        <v>0</v>
      </c>
      <c r="F35" s="57">
        <f>A30ท่องเที่ยวเมืองสมุนไพร!H28</f>
        <v>0</v>
      </c>
      <c r="G35" s="57">
        <f>A30ท่องเที่ยวเมืองสมุนไพร!I28</f>
        <v>0</v>
      </c>
    </row>
    <row r="36" spans="1:7" ht="21">
      <c r="A36" s="60" t="s">
        <v>114</v>
      </c>
      <c r="B36" s="565" t="s">
        <v>123</v>
      </c>
      <c r="C36" s="248">
        <f t="shared" si="0"/>
        <v>1326017</v>
      </c>
      <c r="D36" s="57">
        <f>'A31กำลังคนประชุม-อบรม'!F69</f>
        <v>165000</v>
      </c>
      <c r="E36" s="57">
        <f>'A31กำลังคนประชุม-อบรม'!G69</f>
        <v>1161017</v>
      </c>
      <c r="F36" s="57">
        <f>'A31กำลังคนประชุม-อบรม'!H69</f>
        <v>0</v>
      </c>
      <c r="G36" s="57">
        <f>'A31กำลังคนประชุม-อบรม'!I69</f>
        <v>0</v>
      </c>
    </row>
    <row r="37" spans="1:7" ht="21">
      <c r="A37" s="119" t="s">
        <v>116</v>
      </c>
      <c r="B37" s="1663" t="s">
        <v>2541</v>
      </c>
      <c r="C37" s="248">
        <f t="shared" si="0"/>
        <v>0</v>
      </c>
      <c r="D37" s="57">
        <f>A32HappyMOPH!F22</f>
        <v>0</v>
      </c>
      <c r="E37" s="57">
        <f>A32HappyMOPH!G22</f>
        <v>0</v>
      </c>
      <c r="F37" s="57">
        <f>A32HappyMOPH!H22</f>
        <v>0</v>
      </c>
      <c r="G37" s="57">
        <f>A32HappyMOPH!I22</f>
        <v>0</v>
      </c>
    </row>
    <row r="38" spans="1:7" ht="21">
      <c r="A38" s="119" t="s">
        <v>118</v>
      </c>
      <c r="B38" s="565" t="s">
        <v>129</v>
      </c>
      <c r="C38" s="248">
        <f t="shared" si="0"/>
        <v>17550554.91</v>
      </c>
      <c r="D38" s="57">
        <f>'A33คุณธรรมโปร่งใส-ยา'!F37</f>
        <v>0</v>
      </c>
      <c r="E38" s="57">
        <f>'A33คุณธรรมโปร่งใส-ยา'!G37</f>
        <v>17550554.91</v>
      </c>
      <c r="F38" s="57">
        <f>'A33คุณธรรมโปร่งใส-ยา'!H37</f>
        <v>0</v>
      </c>
      <c r="G38" s="57">
        <f>'A33คุณธรรมโปร่งใส-ยา'!I37</f>
        <v>0</v>
      </c>
    </row>
    <row r="39" spans="1:7" ht="21">
      <c r="A39" s="71" t="s">
        <v>120</v>
      </c>
      <c r="B39" s="565" t="s">
        <v>131</v>
      </c>
      <c r="C39" s="248">
        <f t="shared" si="0"/>
        <v>1608738</v>
      </c>
      <c r="D39" s="57">
        <f>A34HAพัฒนาทุกงาน!F32</f>
        <v>1608738</v>
      </c>
      <c r="E39" s="57">
        <f>A34HAพัฒนาทุกงาน!G32</f>
        <v>0</v>
      </c>
      <c r="F39" s="57">
        <f>A34HAพัฒนาทุกงาน!H32</f>
        <v>0</v>
      </c>
      <c r="G39" s="57">
        <f>A34HAพัฒนาทุกงาน!I32</f>
        <v>0</v>
      </c>
    </row>
    <row r="40" spans="1:7" ht="21">
      <c r="A40" s="71" t="s">
        <v>122</v>
      </c>
      <c r="B40" s="565" t="s">
        <v>133</v>
      </c>
      <c r="C40" s="248">
        <f t="shared" si="0"/>
        <v>1217620.125</v>
      </c>
      <c r="D40" s="57">
        <f>'A35NHISยุทธ-คอม'!F20</f>
        <v>35000</v>
      </c>
      <c r="E40" s="57">
        <f>'A35NHISยุทธ-คอม'!G20</f>
        <v>1182620.125</v>
      </c>
      <c r="F40" s="57">
        <f>'A35NHISยุทธ-คอม'!H20</f>
        <v>0</v>
      </c>
      <c r="G40" s="57">
        <f>'A35NHISยุทธ-คอม'!I20</f>
        <v>0</v>
      </c>
    </row>
    <row r="41" spans="1:7" ht="21">
      <c r="A41" s="71" t="s">
        <v>124</v>
      </c>
      <c r="B41" s="565" t="s">
        <v>2542</v>
      </c>
      <c r="C41" s="248">
        <f t="shared" si="0"/>
        <v>14693</v>
      </c>
      <c r="D41" s="57">
        <f>'A36SmartHos-คอม'!F21</f>
        <v>0</v>
      </c>
      <c r="E41" s="57">
        <f>'A36SmartHos-คอม'!G21</f>
        <v>14693</v>
      </c>
      <c r="F41" s="57">
        <f>'A36SmartHos-คอม'!H21</f>
        <v>0</v>
      </c>
      <c r="G41" s="57">
        <f>'A36SmartHos-คอม'!I21</f>
        <v>0</v>
      </c>
    </row>
    <row r="42" spans="1:7" ht="21">
      <c r="A42" s="71" t="s">
        <v>126</v>
      </c>
      <c r="B42" s="565" t="s">
        <v>137</v>
      </c>
      <c r="C42" s="248">
        <f t="shared" si="0"/>
        <v>0</v>
      </c>
      <c r="D42" s="57">
        <f>'A37สามกองทุนประกัน-pcu'!F30</f>
        <v>0</v>
      </c>
      <c r="E42" s="57">
        <f>'A37สามกองทุนประกัน-pcu'!G30</f>
        <v>0</v>
      </c>
      <c r="F42" s="57">
        <f>'A37สามกองทุนประกัน-pcu'!H30</f>
        <v>0</v>
      </c>
      <c r="G42" s="57">
        <f>'A37สามกองทุนประกัน-pcu'!I30</f>
        <v>0</v>
      </c>
    </row>
    <row r="43" spans="1:7" ht="21">
      <c r="A43" s="69" t="s">
        <v>128</v>
      </c>
      <c r="B43" s="1379" t="s">
        <v>139</v>
      </c>
      <c r="C43" s="248">
        <f t="shared" si="0"/>
        <v>15000</v>
      </c>
      <c r="D43" s="57">
        <f>A38การเงินการคลัง!F23</f>
        <v>0</v>
      </c>
      <c r="E43" s="57">
        <f>A38การเงินการคลัง!G23</f>
        <v>15000</v>
      </c>
      <c r="F43" s="57">
        <f>A38การเงินการคลัง!H23</f>
        <v>0</v>
      </c>
      <c r="G43" s="57">
        <f>A38การเงินการคลัง!I23</f>
        <v>0</v>
      </c>
    </row>
    <row r="44" spans="1:7" ht="21">
      <c r="A44" s="69" t="s">
        <v>130</v>
      </c>
      <c r="B44" s="1379" t="s">
        <v>2543</v>
      </c>
      <c r="C44" s="248">
        <f t="shared" si="0"/>
        <v>165000</v>
      </c>
      <c r="D44" s="57">
        <f>'A39วิจัย-นวตกรรม'!F27</f>
        <v>0</v>
      </c>
      <c r="E44" s="57">
        <f>'A39วิจัย-นวตกรรม'!G27</f>
        <v>165000</v>
      </c>
      <c r="F44" s="57">
        <f>'A39วิจัย-นวตกรรม'!H27</f>
        <v>0</v>
      </c>
      <c r="G44" s="57">
        <f>'A39วิจัย-นวตกรรม'!I27</f>
        <v>0</v>
      </c>
    </row>
    <row r="45" spans="1:7" ht="21">
      <c r="A45" s="71" t="s">
        <v>132</v>
      </c>
      <c r="B45" s="1379" t="s">
        <v>143</v>
      </c>
      <c r="C45" s="248">
        <f t="shared" si="0"/>
        <v>0</v>
      </c>
      <c r="D45" s="57">
        <f>A40กม!F19</f>
        <v>0</v>
      </c>
      <c r="E45" s="57">
        <f>A40กม!G19</f>
        <v>0</v>
      </c>
      <c r="F45" s="57">
        <f>A40กม!H19</f>
        <v>0</v>
      </c>
      <c r="G45" s="57">
        <f>A40กม!I19</f>
        <v>0</v>
      </c>
    </row>
    <row r="46" spans="1:7" ht="21">
      <c r="A46" s="69" t="s">
        <v>134</v>
      </c>
      <c r="B46" s="491" t="s">
        <v>707</v>
      </c>
      <c r="C46" s="248">
        <f t="shared" si="0"/>
        <v>57889988</v>
      </c>
      <c r="D46" s="57">
        <f>A41บริหารจัดการพื้นฐาน!F66</f>
        <v>38797673</v>
      </c>
      <c r="E46" s="57">
        <f>A41บริหารจัดการพื้นฐาน!G66</f>
        <v>19092315</v>
      </c>
      <c r="F46" s="57">
        <f>A41บริหารจัดการพื้นฐาน!H66</f>
        <v>0</v>
      </c>
      <c r="G46" s="57">
        <f>A41บริหารจัดการพื้นฐาน!I66</f>
        <v>0</v>
      </c>
    </row>
    <row r="47" spans="1:7" ht="21">
      <c r="A47" s="69" t="s">
        <v>136</v>
      </c>
      <c r="B47" s="357" t="s">
        <v>2263</v>
      </c>
      <c r="C47" s="248">
        <f t="shared" si="0"/>
        <v>3339250</v>
      </c>
      <c r="D47" s="57">
        <f>'1NCD'!F24+'2Ageing'!F20+'3PCUโรคติดต่อ'!F31+'4อสม'!F31+'5G&amp;C'!F28+'6คลินิกนอกเวลา'!F49+'7SmartHosHA'!F37+'8ชายแดน'!F40+'9แผนไทย'!F27+'10บริการมูลค่าเพิ่ม'!F38+'11ยุทธศาส-พชอ'!F20+'12ดิจิตอล-วิจัย'!F32+'13smartoffice'!F22+'14HRd'!F35</f>
        <v>1610000</v>
      </c>
      <c r="E47" s="57">
        <f>'1NCD'!G24+'2Ageing'!G20+'3PCUโรคติดต่อ'!G31+'4อสม'!G31+'5G&amp;C'!G28+'6คลินิกนอกเวลา'!G49+'7SmartHosHA'!G37+'8ชายแดน'!G40+'9แผนไทย'!G27+'10บริการมูลค่าเพิ่ม'!G38+'11ยุทธศาส-พชอ'!G20+'12ดิจิตอล-วิจัย'!G32+'13smartoffice'!G22+'14HRd'!G35</f>
        <v>1199250</v>
      </c>
      <c r="F47" s="57">
        <f>'1NCD'!H24+'2Ageing'!H20+'3PCUโรคติดต่อ'!H31+'4อสม'!H31+'5G&amp;C'!H28+'6คลินิกนอกเวลา'!H49+'7SmartHosHA'!H37+'8ชายแดน'!H40+'9แผนไทย'!H27+'10บริการมูลค่าเพิ่ม'!H38+'11ยุทธศาส-พชอ'!H20+'12ดิจิตอล-วิจัย'!H32+'13smartoffice'!H22+'14HRd'!H35</f>
        <v>400000</v>
      </c>
      <c r="G47" s="57">
        <f>'1NCD'!I24+'2Ageing'!I20+'3PCUโรคติดต่อ'!I31+'4อสม'!I31+'5G&amp;C'!I28+'6คลินิกนอกเวลา'!I49+'7SmartHosHA'!I37+'8ชายแดน'!I40+'9แผนไทย'!I27+'10บริการมูลค่าเพิ่ม'!I38+'11ยุทธศาส-พชอ'!I20+'12ดิจิตอล-วิจัย'!I32+'13smartoffice'!I22+'14HRd'!I35</f>
        <v>130000</v>
      </c>
    </row>
    <row r="48" spans="1:7" ht="21">
      <c r="A48" s="364"/>
      <c r="B48" s="365" t="s">
        <v>201</v>
      </c>
      <c r="C48" s="254">
        <f t="shared" si="0"/>
        <v>3132667.6899999995</v>
      </c>
      <c r="D48" s="183">
        <v>3132667.6899999995</v>
      </c>
      <c r="E48" s="176">
        <v>0</v>
      </c>
      <c r="F48" s="176">
        <v>0</v>
      </c>
      <c r="G48" s="176">
        <v>0</v>
      </c>
    </row>
    <row r="49" spans="1:8" s="32" customFormat="1" ht="23.25">
      <c r="A49" s="1744" t="s">
        <v>2264</v>
      </c>
      <c r="B49" s="1744"/>
      <c r="C49" s="907">
        <f>SUM(C6:C48)</f>
        <v>87883468.724999994</v>
      </c>
      <c r="D49" s="908">
        <f t="shared" ref="D49:G49" si="1">SUM(D6:D48)</f>
        <v>45465078.689999998</v>
      </c>
      <c r="E49" s="908">
        <f t="shared" si="1"/>
        <v>41000000.034999996</v>
      </c>
      <c r="F49" s="908">
        <f t="shared" si="1"/>
        <v>1226750</v>
      </c>
      <c r="G49" s="908">
        <f t="shared" si="1"/>
        <v>191640</v>
      </c>
      <c r="H49" s="109">
        <f>D49+E49+F49+G49</f>
        <v>87883468.724999994</v>
      </c>
    </row>
  </sheetData>
  <mergeCells count="4">
    <mergeCell ref="D4:G4"/>
    <mergeCell ref="A1:G1"/>
    <mergeCell ref="A49:B49"/>
    <mergeCell ref="A2:G2"/>
  </mergeCells>
  <pageMargins left="0.9055118110236221" right="0.31496062992125984" top="0.55118110236220474" bottom="0.15748031496062992" header="0.31496062992125984" footer="0.31496062992125984"/>
  <pageSetup paperSize="5" scale="85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21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D10" sqref="D10"/>
    </sheetView>
  </sheetViews>
  <sheetFormatPr defaultRowHeight="21"/>
  <cols>
    <col min="1" max="1" width="5.5703125" style="40" customWidth="1"/>
    <col min="2" max="2" width="76.7109375" style="40" customWidth="1"/>
    <col min="3" max="3" width="23.140625" style="40" customWidth="1"/>
    <col min="4" max="4" width="20.85546875" style="140" customWidth="1"/>
    <col min="5" max="5" width="21.85546875" style="140" customWidth="1"/>
    <col min="6" max="6" width="20" style="140" customWidth="1"/>
    <col min="7" max="7" width="19.28515625" style="140" bestFit="1" customWidth="1"/>
    <col min="8" max="8" width="15.85546875" style="135" customWidth="1"/>
    <col min="9" max="16384" width="9.140625" style="40"/>
  </cols>
  <sheetData>
    <row r="1" spans="1:8" s="118" customFormat="1" ht="30" customHeight="1">
      <c r="A1" s="1736" t="s">
        <v>542</v>
      </c>
      <c r="B1" s="1736"/>
      <c r="C1" s="1736"/>
      <c r="D1" s="1736"/>
      <c r="E1" s="1736"/>
      <c r="F1" s="1736"/>
      <c r="G1" s="1736"/>
      <c r="H1" s="537"/>
    </row>
    <row r="2" spans="1:8" s="118" customFormat="1" ht="24" customHeight="1">
      <c r="A2" s="1745" t="s">
        <v>47</v>
      </c>
      <c r="B2" s="1745"/>
      <c r="C2" s="1745"/>
      <c r="D2" s="139"/>
      <c r="E2" s="139"/>
      <c r="F2" s="139"/>
      <c r="G2" s="139"/>
      <c r="H2" s="537"/>
    </row>
    <row r="3" spans="1:8" ht="10.5" customHeight="1">
      <c r="A3" s="87"/>
      <c r="B3" s="73"/>
      <c r="C3" s="73"/>
    </row>
    <row r="4" spans="1:8" ht="29.25" customHeight="1">
      <c r="A4" s="11"/>
      <c r="B4" s="121" t="s">
        <v>48</v>
      </c>
      <c r="C4" s="122" t="s">
        <v>17</v>
      </c>
      <c r="D4" s="1743" t="s">
        <v>14</v>
      </c>
      <c r="E4" s="1743"/>
      <c r="F4" s="1743"/>
      <c r="G4" s="1743"/>
    </row>
    <row r="5" spans="1:8" ht="24.75" customHeight="1">
      <c r="A5" s="12"/>
      <c r="B5" s="123"/>
      <c r="C5" s="124" t="s">
        <v>7</v>
      </c>
      <c r="D5" s="141" t="s">
        <v>6</v>
      </c>
      <c r="E5" s="141" t="s">
        <v>38</v>
      </c>
      <c r="F5" s="250" t="s">
        <v>8</v>
      </c>
      <c r="G5" s="250" t="s">
        <v>9</v>
      </c>
    </row>
    <row r="6" spans="1:8" s="534" customFormat="1">
      <c r="A6" s="530" t="s">
        <v>58</v>
      </c>
      <c r="B6" s="531" t="s">
        <v>59</v>
      </c>
      <c r="C6" s="532">
        <f>D6+E6+F6+G6</f>
        <v>100200</v>
      </c>
      <c r="D6" s="533">
        <f>A1pcu!F61</f>
        <v>20000</v>
      </c>
      <c r="E6" s="533">
        <f>A1pcu!G61</f>
        <v>22600</v>
      </c>
      <c r="F6" s="533">
        <f>A1pcu!H61</f>
        <v>57600</v>
      </c>
      <c r="G6" s="533">
        <f>A1pcu!I61</f>
        <v>0</v>
      </c>
      <c r="H6" s="538" t="s">
        <v>657</v>
      </c>
    </row>
    <row r="7" spans="1:8">
      <c r="A7" s="60" t="s">
        <v>60</v>
      </c>
      <c r="B7" s="62" t="s">
        <v>144</v>
      </c>
      <c r="C7" s="248">
        <f t="shared" ref="C7:C53" si="0">D7+E7+F7+G7</f>
        <v>146700</v>
      </c>
      <c r="D7" s="142">
        <f>A2pcu1!F47</f>
        <v>40000</v>
      </c>
      <c r="E7" s="142">
        <f>A2pcu1!G47</f>
        <v>0</v>
      </c>
      <c r="F7" s="142">
        <f>A2pcu1!H47</f>
        <v>106700</v>
      </c>
      <c r="G7" s="142">
        <f>A2pcu1!I47</f>
        <v>0</v>
      </c>
    </row>
    <row r="8" spans="1:8">
      <c r="A8" s="60" t="s">
        <v>61</v>
      </c>
      <c r="B8" s="363" t="s">
        <v>145</v>
      </c>
      <c r="C8" s="248">
        <f t="shared" si="0"/>
        <v>0</v>
      </c>
      <c r="D8" s="142">
        <f>A3ตัด!F45</f>
        <v>0</v>
      </c>
      <c r="E8" s="142">
        <f>A3ตัด!G45</f>
        <v>0</v>
      </c>
      <c r="F8" s="142">
        <f>A3ตัด!H45</f>
        <v>0</v>
      </c>
      <c r="G8" s="142">
        <f>A3ตัด!I45</f>
        <v>0</v>
      </c>
    </row>
    <row r="9" spans="1:8" s="534" customFormat="1">
      <c r="A9" s="504" t="s">
        <v>62</v>
      </c>
      <c r="B9" s="535" t="s">
        <v>146</v>
      </c>
      <c r="C9" s="536">
        <f t="shared" si="0"/>
        <v>229090</v>
      </c>
      <c r="D9" s="505">
        <f>A3สูงอายุ!F47</f>
        <v>56000</v>
      </c>
      <c r="E9" s="505">
        <f>A3สูงอายุ!G47</f>
        <v>0</v>
      </c>
      <c r="F9" s="505">
        <f>A3สูงอายุ!H47</f>
        <v>111450</v>
      </c>
      <c r="G9" s="505">
        <f>A3สูงอายุ!I47</f>
        <v>61640</v>
      </c>
      <c r="H9" s="538" t="s">
        <v>657</v>
      </c>
    </row>
    <row r="10" spans="1:8">
      <c r="A10" s="60" t="s">
        <v>63</v>
      </c>
      <c r="B10" s="62" t="s">
        <v>64</v>
      </c>
      <c r="C10" s="248">
        <f t="shared" si="0"/>
        <v>0</v>
      </c>
      <c r="D10" s="142">
        <f>A4พชอ!F24</f>
        <v>0</v>
      </c>
      <c r="E10" s="142">
        <f>A4พชอ!G24</f>
        <v>0</v>
      </c>
      <c r="F10" s="142">
        <f>A4พชอ!H24</f>
        <v>0</v>
      </c>
      <c r="G10" s="142">
        <f>A4พชอ!I24</f>
        <v>0</v>
      </c>
    </row>
    <row r="11" spans="1:8">
      <c r="A11" s="60" t="s">
        <v>65</v>
      </c>
      <c r="B11" s="62" t="s">
        <v>66</v>
      </c>
      <c r="C11" s="248">
        <f t="shared" si="0"/>
        <v>366000</v>
      </c>
      <c r="D11" s="142">
        <f>'A5ภาวะฉุกเฉิน-โรคติดต่อ'!F52</f>
        <v>0</v>
      </c>
      <c r="E11" s="142">
        <f>'A5ภาวะฉุกเฉิน-โรคติดต่อ'!F52</f>
        <v>0</v>
      </c>
      <c r="F11" s="142">
        <f>'A5ภาวะฉุกเฉิน-โรคติดต่อ'!G52</f>
        <v>0</v>
      </c>
      <c r="G11" s="142">
        <f>'A5ภาวะฉุกเฉิน-โรคติดต่อ'!H52</f>
        <v>366000</v>
      </c>
    </row>
    <row r="12" spans="1:8">
      <c r="A12" s="60" t="s">
        <v>67</v>
      </c>
      <c r="B12" s="62" t="s">
        <v>68</v>
      </c>
      <c r="C12" s="248">
        <f t="shared" si="0"/>
        <v>0</v>
      </c>
      <c r="D12" s="142">
        <f>A7ตัด!F50</f>
        <v>0</v>
      </c>
      <c r="E12" s="142">
        <f>A7ตัด!G50</f>
        <v>0</v>
      </c>
      <c r="F12" s="142">
        <f>A7ตัด!H50</f>
        <v>0</v>
      </c>
      <c r="G12" s="142">
        <f>A7ตัด!I50</f>
        <v>0</v>
      </c>
    </row>
    <row r="13" spans="1:8">
      <c r="A13" s="71" t="s">
        <v>69</v>
      </c>
      <c r="B13" s="62" t="s">
        <v>70</v>
      </c>
      <c r="C13" s="248">
        <f t="shared" si="0"/>
        <v>130000</v>
      </c>
      <c r="D13" s="142">
        <f>A6NCD!F48</f>
        <v>0</v>
      </c>
      <c r="E13" s="142">
        <f>A6NCD!G48</f>
        <v>20000</v>
      </c>
      <c r="F13" s="142">
        <f>A6NCD!H48</f>
        <v>110000</v>
      </c>
      <c r="G13" s="142">
        <f>A6NCD!I48</f>
        <v>0</v>
      </c>
    </row>
    <row r="14" spans="1:8">
      <c r="A14" s="60" t="s">
        <v>71</v>
      </c>
      <c r="B14" s="529" t="s">
        <v>72</v>
      </c>
      <c r="C14" s="248">
        <f t="shared" si="0"/>
        <v>0</v>
      </c>
      <c r="D14" s="142">
        <f>A9ตัด!F32</f>
        <v>0</v>
      </c>
      <c r="E14" s="142">
        <f>A9ตัด!G32</f>
        <v>0</v>
      </c>
      <c r="F14" s="142">
        <f>A9ตัด!H32</f>
        <v>0</v>
      </c>
      <c r="G14" s="142">
        <f>A9ตัด!I32</f>
        <v>0</v>
      </c>
    </row>
    <row r="15" spans="1:8">
      <c r="A15" s="60" t="s">
        <v>73</v>
      </c>
      <c r="B15" s="529" t="s">
        <v>74</v>
      </c>
      <c r="C15" s="248">
        <f t="shared" si="0"/>
        <v>5000</v>
      </c>
      <c r="D15" s="142">
        <f>A7คุ้มครอง!F43</f>
        <v>0</v>
      </c>
      <c r="E15" s="142">
        <f>A7คุ้มครอง!G43</f>
        <v>5000</v>
      </c>
      <c r="F15" s="142">
        <f>A7คุ้มครอง!H43</f>
        <v>0</v>
      </c>
      <c r="G15" s="142">
        <f>A7คุ้มครอง!I43</f>
        <v>0</v>
      </c>
    </row>
    <row r="16" spans="1:8" s="534" customFormat="1">
      <c r="A16" s="504" t="s">
        <v>75</v>
      </c>
      <c r="B16" s="535" t="s">
        <v>76</v>
      </c>
      <c r="C16" s="536">
        <f t="shared" si="0"/>
        <v>17500</v>
      </c>
      <c r="D16" s="505">
        <f>'A8G&amp;C'!F36</f>
        <v>0</v>
      </c>
      <c r="E16" s="505">
        <f>'A8G&amp;C'!G36</f>
        <v>17500</v>
      </c>
      <c r="F16" s="505">
        <f>'A8G&amp;C'!H36</f>
        <v>0</v>
      </c>
      <c r="G16" s="505">
        <f>'A8G&amp;C'!I36</f>
        <v>0</v>
      </c>
      <c r="H16" s="538" t="s">
        <v>657</v>
      </c>
    </row>
    <row r="17" spans="1:8" ht="28.5" customHeight="1">
      <c r="A17" s="60" t="s">
        <v>77</v>
      </c>
      <c r="B17" s="62" t="s">
        <v>147</v>
      </c>
      <c r="C17" s="248">
        <f t="shared" si="0"/>
        <v>0</v>
      </c>
      <c r="D17" s="142">
        <f>'A9มลพิษ-ขยะติดเชื้อ'!F26</f>
        <v>0</v>
      </c>
      <c r="E17" s="142">
        <f>'A9มลพิษ-ขยะติดเชื้อ'!G26</f>
        <v>0</v>
      </c>
      <c r="F17" s="142">
        <f>'A9มลพิษ-ขยะติดเชื้อ'!H26</f>
        <v>0</v>
      </c>
      <c r="G17" s="142">
        <f>'A9มลพิษ-ขยะติดเชื้อ'!I26</f>
        <v>0</v>
      </c>
    </row>
    <row r="18" spans="1:8">
      <c r="A18" s="60" t="s">
        <v>78</v>
      </c>
      <c r="B18" s="62" t="s">
        <v>79</v>
      </c>
      <c r="C18" s="248">
        <f t="shared" si="0"/>
        <v>5000</v>
      </c>
      <c r="D18" s="142">
        <f>A10PCC!F40</f>
        <v>0</v>
      </c>
      <c r="E18" s="142">
        <f>A10PCC!G40</f>
        <v>0</v>
      </c>
      <c r="F18" s="142">
        <f>A10PCC!H40</f>
        <v>5000</v>
      </c>
      <c r="G18" s="142">
        <f>A10PCC!I40</f>
        <v>0</v>
      </c>
    </row>
    <row r="19" spans="1:8">
      <c r="A19" s="60" t="s">
        <v>80</v>
      </c>
      <c r="B19" s="62" t="s">
        <v>81</v>
      </c>
      <c r="C19" s="248">
        <f t="shared" si="0"/>
        <v>55650</v>
      </c>
      <c r="D19" s="142">
        <f>A12สาขาNCD!F51</f>
        <v>0</v>
      </c>
      <c r="E19" s="142">
        <f>A12สาขาNCD!G51</f>
        <v>55650</v>
      </c>
      <c r="F19" s="142">
        <f>A12สาขาNCD!H51</f>
        <v>0</v>
      </c>
      <c r="G19" s="142">
        <f>A12สาขาNCD!I51</f>
        <v>0</v>
      </c>
    </row>
    <row r="20" spans="1:8" ht="23.25" customHeight="1">
      <c r="A20" s="60" t="s">
        <v>82</v>
      </c>
      <c r="B20" s="529" t="s">
        <v>83</v>
      </c>
      <c r="C20" s="248">
        <f t="shared" si="0"/>
        <v>4000</v>
      </c>
      <c r="D20" s="142">
        <f>A13RDU!F20</f>
        <v>0</v>
      </c>
      <c r="E20" s="142">
        <f>A13RDU!G20</f>
        <v>4000</v>
      </c>
      <c r="F20" s="142">
        <f>A13RDU!H20</f>
        <v>0</v>
      </c>
      <c r="G20" s="142">
        <f>A13RDU!I20</f>
        <v>0</v>
      </c>
    </row>
    <row r="21" spans="1:8">
      <c r="A21" s="69" t="s">
        <v>84</v>
      </c>
      <c r="B21" s="529" t="s">
        <v>85</v>
      </c>
      <c r="C21" s="248">
        <f t="shared" si="0"/>
        <v>0</v>
      </c>
      <c r="D21" s="142">
        <f>A14ส่งต่อ!F34</f>
        <v>0</v>
      </c>
      <c r="E21" s="142">
        <f>A14ส่งต่อ!G34</f>
        <v>0</v>
      </c>
      <c r="F21" s="142">
        <f>A14ส่งต่อ!H34</f>
        <v>0</v>
      </c>
      <c r="G21" s="142">
        <f>A14ส่งต่อ!I34</f>
        <v>0</v>
      </c>
    </row>
    <row r="22" spans="1:8">
      <c r="A22" s="69" t="s">
        <v>86</v>
      </c>
      <c r="B22" s="529" t="s">
        <v>87</v>
      </c>
      <c r="C22" s="248">
        <f t="shared" si="0"/>
        <v>35000</v>
      </c>
      <c r="D22" s="142">
        <f>A15ทารก!F18</f>
        <v>0</v>
      </c>
      <c r="E22" s="142">
        <f>A15ทารก!G18</f>
        <v>35000</v>
      </c>
      <c r="F22" s="142">
        <f>A15ทารก!H18</f>
        <v>0</v>
      </c>
      <c r="G22" s="142">
        <f>A15ทารก!I18</f>
        <v>0</v>
      </c>
    </row>
    <row r="23" spans="1:8" s="666" customFormat="1">
      <c r="A23" s="71" t="s">
        <v>88</v>
      </c>
      <c r="B23" s="565" t="s">
        <v>89</v>
      </c>
      <c r="C23" s="248">
        <f t="shared" si="0"/>
        <v>45000</v>
      </c>
      <c r="D23" s="616">
        <f>A16Palliative!F25</f>
        <v>0</v>
      </c>
      <c r="E23" s="616">
        <f>A16Palliative!G25</f>
        <v>45000</v>
      </c>
      <c r="F23" s="616">
        <f>A16Palliative!H25</f>
        <v>0</v>
      </c>
      <c r="G23" s="616">
        <f>A16Palliative!I25</f>
        <v>0</v>
      </c>
      <c r="H23" s="569"/>
    </row>
    <row r="24" spans="1:8" s="666" customFormat="1">
      <c r="A24" s="71" t="s">
        <v>90</v>
      </c>
      <c r="B24" s="565" t="s">
        <v>91</v>
      </c>
      <c r="C24" s="248">
        <f t="shared" si="0"/>
        <v>308000</v>
      </c>
      <c r="D24" s="616">
        <f>A17แผนไทย!F48</f>
        <v>0</v>
      </c>
      <c r="E24" s="616">
        <f>A17แผนไทย!G48</f>
        <v>238000</v>
      </c>
      <c r="F24" s="616">
        <f>A17แผนไทย!H48</f>
        <v>70000</v>
      </c>
      <c r="G24" s="616">
        <f>A17แผนไทย!I48</f>
        <v>0</v>
      </c>
      <c r="H24" s="569"/>
    </row>
    <row r="25" spans="1:8" s="666" customFormat="1">
      <c r="A25" s="69" t="s">
        <v>92</v>
      </c>
      <c r="B25" s="565" t="s">
        <v>93</v>
      </c>
      <c r="C25" s="248">
        <f t="shared" si="0"/>
        <v>41000</v>
      </c>
      <c r="D25" s="616">
        <f>A18สุขภาพจิต!F43</f>
        <v>0</v>
      </c>
      <c r="E25" s="616">
        <f>A18สุขภาพจิต!G43</f>
        <v>41000</v>
      </c>
      <c r="F25" s="616">
        <f>A18สุขภาพจิต!H43</f>
        <v>0</v>
      </c>
      <c r="G25" s="616">
        <f>A18สุขภาพจิต!I43</f>
        <v>0</v>
      </c>
      <c r="H25" s="569"/>
    </row>
    <row r="26" spans="1:8" s="666" customFormat="1">
      <c r="A26" s="69" t="s">
        <v>94</v>
      </c>
      <c r="B26" s="565" t="s">
        <v>95</v>
      </c>
      <c r="C26" s="248">
        <f t="shared" si="0"/>
        <v>0</v>
      </c>
      <c r="D26" s="616">
        <f>A19เซอวีส5สาขาหลัก!F33</f>
        <v>0</v>
      </c>
      <c r="E26" s="616">
        <f>A19เซอวีส5สาขาหลัก!G33</f>
        <v>0</v>
      </c>
      <c r="F26" s="616">
        <f>A19เซอวีส5สาขาหลัก!H33</f>
        <v>0</v>
      </c>
      <c r="G26" s="616">
        <f>A19เซอวีส5สาขาหลัก!I33</f>
        <v>0</v>
      </c>
      <c r="H26" s="569"/>
    </row>
    <row r="27" spans="1:8" s="666" customFormat="1">
      <c r="A27" s="71" t="s">
        <v>96</v>
      </c>
      <c r="B27" s="565" t="s">
        <v>97</v>
      </c>
      <c r="C27" s="248">
        <f t="shared" si="0"/>
        <v>5500</v>
      </c>
      <c r="D27" s="616">
        <f>A20หัวใจ!F23</f>
        <v>0</v>
      </c>
      <c r="E27" s="616">
        <f>A20หัวใจ!G23</f>
        <v>5500</v>
      </c>
      <c r="F27" s="616">
        <f>A20หัวใจ!H23</f>
        <v>0</v>
      </c>
      <c r="G27" s="616">
        <f>A20หัวใจ!I23</f>
        <v>0</v>
      </c>
      <c r="H27" s="569"/>
    </row>
    <row r="28" spans="1:8" s="666" customFormat="1">
      <c r="A28" s="71" t="s">
        <v>98</v>
      </c>
      <c r="B28" s="565" t="s">
        <v>99</v>
      </c>
      <c r="C28" s="248">
        <f t="shared" si="0"/>
        <v>0</v>
      </c>
      <c r="D28" s="616">
        <f>A21มะเร็ง!F23</f>
        <v>0</v>
      </c>
      <c r="E28" s="616">
        <f>A21มะเร็ง!G23</f>
        <v>0</v>
      </c>
      <c r="F28" s="616">
        <f>A21มะเร็ง!H23</f>
        <v>0</v>
      </c>
      <c r="G28" s="616">
        <f>A21มะเร็ง!I23</f>
        <v>0</v>
      </c>
      <c r="H28" s="569"/>
    </row>
    <row r="29" spans="1:8" s="666" customFormat="1">
      <c r="A29" s="71" t="s">
        <v>100</v>
      </c>
      <c r="B29" s="565" t="s">
        <v>101</v>
      </c>
      <c r="C29" s="248">
        <f t="shared" si="0"/>
        <v>3800</v>
      </c>
      <c r="D29" s="616">
        <f>A22ไต!F18</f>
        <v>0</v>
      </c>
      <c r="E29" s="616">
        <f>A22ไต!G18</f>
        <v>3800</v>
      </c>
      <c r="F29" s="616">
        <f>A22ไต!H18</f>
        <v>0</v>
      </c>
      <c r="G29" s="616">
        <f>A22ไต!I18</f>
        <v>0</v>
      </c>
      <c r="H29" s="569"/>
    </row>
    <row r="30" spans="1:8" s="666" customFormat="1">
      <c r="A30" s="71" t="s">
        <v>102</v>
      </c>
      <c r="B30" s="565" t="s">
        <v>103</v>
      </c>
      <c r="C30" s="248">
        <f t="shared" si="0"/>
        <v>30000</v>
      </c>
      <c r="D30" s="616">
        <f>A23จักษุ!F22</f>
        <v>0</v>
      </c>
      <c r="E30" s="616">
        <f>A23จักษุ!G22</f>
        <v>30000</v>
      </c>
      <c r="F30" s="616">
        <f>A23จักษุ!H22</f>
        <v>0</v>
      </c>
      <c r="G30" s="616">
        <f>A23จักษุ!I22</f>
        <v>0</v>
      </c>
      <c r="H30" s="569"/>
    </row>
    <row r="31" spans="1:8" s="666" customFormat="1">
      <c r="A31" s="71" t="s">
        <v>104</v>
      </c>
      <c r="B31" s="565" t="s">
        <v>105</v>
      </c>
      <c r="C31" s="248">
        <f t="shared" si="0"/>
        <v>0</v>
      </c>
      <c r="D31" s="616">
        <f>A24ปลูกถ่าย!F15</f>
        <v>0</v>
      </c>
      <c r="E31" s="616">
        <f>A24ปลูกถ่าย!G15</f>
        <v>0</v>
      </c>
      <c r="F31" s="616">
        <f>A24ปลูกถ่าย!H15</f>
        <v>0</v>
      </c>
      <c r="G31" s="616">
        <f>A24ปลูกถ่าย!I15</f>
        <v>0</v>
      </c>
      <c r="H31" s="569"/>
    </row>
    <row r="32" spans="1:8" s="666" customFormat="1">
      <c r="A32" s="71" t="s">
        <v>106</v>
      </c>
      <c r="B32" s="565" t="s">
        <v>107</v>
      </c>
      <c r="C32" s="248">
        <f t="shared" si="0"/>
        <v>27000</v>
      </c>
      <c r="D32" s="616">
        <f>A25ยาเสพติด!F33</f>
        <v>0</v>
      </c>
      <c r="E32" s="616">
        <f>A25ยาเสพติด!G33</f>
        <v>27000</v>
      </c>
      <c r="F32" s="616">
        <f>A25ยาเสพติด!H33</f>
        <v>0</v>
      </c>
      <c r="G32" s="616">
        <f>A25ยาเสพติด!I33</f>
        <v>0</v>
      </c>
      <c r="H32" s="569"/>
    </row>
    <row r="33" spans="1:8" s="666" customFormat="1">
      <c r="A33" s="71" t="s">
        <v>108</v>
      </c>
      <c r="B33" s="565" t="s">
        <v>109</v>
      </c>
      <c r="C33" s="248">
        <f t="shared" si="0"/>
        <v>0</v>
      </c>
      <c r="D33" s="616">
        <f>A26Intermediate!F24</f>
        <v>0</v>
      </c>
      <c r="E33" s="616">
        <f>A26Intermediate!G24</f>
        <v>0</v>
      </c>
      <c r="F33" s="616">
        <f>A26Intermediate!H24</f>
        <v>0</v>
      </c>
      <c r="G33" s="616">
        <f>A26Intermediate!I24</f>
        <v>0</v>
      </c>
      <c r="H33" s="569"/>
    </row>
    <row r="34" spans="1:8" s="666" customFormat="1">
      <c r="A34" s="71" t="s">
        <v>110</v>
      </c>
      <c r="B34" s="565" t="s">
        <v>111</v>
      </c>
      <c r="C34" s="248">
        <f t="shared" si="0"/>
        <v>0</v>
      </c>
      <c r="D34" s="616">
        <f>A27OR!F16</f>
        <v>0</v>
      </c>
      <c r="E34" s="616">
        <f>A27OR!G16</f>
        <v>0</v>
      </c>
      <c r="F34" s="616">
        <f>A27OR!H16</f>
        <v>0</v>
      </c>
      <c r="G34" s="616">
        <f>A27OR!I16</f>
        <v>0</v>
      </c>
      <c r="H34" s="569"/>
    </row>
    <row r="35" spans="1:8" s="666" customFormat="1">
      <c r="A35" s="71" t="s">
        <v>112</v>
      </c>
      <c r="B35" s="565" t="s">
        <v>113</v>
      </c>
      <c r="C35" s="248">
        <f t="shared" si="0"/>
        <v>0</v>
      </c>
      <c r="D35" s="616">
        <f>A30ตัด!F16</f>
        <v>0</v>
      </c>
      <c r="E35" s="616">
        <f>A30ตัด!G16</f>
        <v>0</v>
      </c>
      <c r="F35" s="616">
        <f>A30ตัด!H16</f>
        <v>0</v>
      </c>
      <c r="G35" s="616">
        <f>A30ตัด!I16</f>
        <v>0</v>
      </c>
      <c r="H35" s="569"/>
    </row>
    <row r="36" spans="1:8" s="666" customFormat="1">
      <c r="A36" s="71" t="s">
        <v>114</v>
      </c>
      <c r="B36" s="565" t="s">
        <v>115</v>
      </c>
      <c r="C36" s="248">
        <f t="shared" si="0"/>
        <v>22500</v>
      </c>
      <c r="D36" s="616">
        <f>A28ฉุกเฉินส่งต่อ!F38</f>
        <v>0</v>
      </c>
      <c r="E36" s="616">
        <f>A28ฉุกเฉินส่งต่อ!G38</f>
        <v>22500</v>
      </c>
      <c r="F36" s="616">
        <f>A28ฉุกเฉินส่งต่อ!H38</f>
        <v>0</v>
      </c>
      <c r="G36" s="616">
        <f>A28ฉุกเฉินส่งต่อ!I38</f>
        <v>0</v>
      </c>
      <c r="H36" s="569"/>
    </row>
    <row r="37" spans="1:8" s="666" customFormat="1">
      <c r="A37" s="71" t="s">
        <v>116</v>
      </c>
      <c r="B37" s="565" t="s">
        <v>117</v>
      </c>
      <c r="C37" s="248">
        <f t="shared" si="0"/>
        <v>47000</v>
      </c>
      <c r="D37" s="616">
        <f>A29เฉลิมพระเกียรติTB!F45</f>
        <v>0</v>
      </c>
      <c r="E37" s="616">
        <f>A29เฉลิมพระเกียรติTB!G45</f>
        <v>47000</v>
      </c>
      <c r="F37" s="616">
        <f>A29เฉลิมพระเกียรติTB!H45</f>
        <v>0</v>
      </c>
      <c r="G37" s="616">
        <f>A29เฉลิมพระเกียรติTB!I45</f>
        <v>0</v>
      </c>
      <c r="H37" s="569"/>
    </row>
    <row r="38" spans="1:8" s="666" customFormat="1">
      <c r="A38" s="71" t="s">
        <v>118</v>
      </c>
      <c r="B38" s="120" t="s">
        <v>119</v>
      </c>
      <c r="C38" s="248">
        <f t="shared" si="0"/>
        <v>0</v>
      </c>
      <c r="D38" s="616">
        <f>A33ตัด!F29</f>
        <v>0</v>
      </c>
      <c r="E38" s="616">
        <f>A33ตัด!G29</f>
        <v>0</v>
      </c>
      <c r="F38" s="616">
        <f>A33ตัด!H29</f>
        <v>0</v>
      </c>
      <c r="G38" s="616">
        <f>A33ตัด!I29</f>
        <v>0</v>
      </c>
      <c r="H38" s="569"/>
    </row>
    <row r="39" spans="1:8" s="666" customFormat="1">
      <c r="A39" s="71" t="s">
        <v>120</v>
      </c>
      <c r="B39" s="565" t="s">
        <v>121</v>
      </c>
      <c r="C39" s="248">
        <f t="shared" si="0"/>
        <v>0</v>
      </c>
      <c r="D39" s="616">
        <f>A30ท่องเที่ยวเมืองสมุนไพร!F28</f>
        <v>0</v>
      </c>
      <c r="E39" s="616">
        <f>A30ท่องเที่ยวเมืองสมุนไพร!G28</f>
        <v>0</v>
      </c>
      <c r="F39" s="616">
        <f>A30ท่องเที่ยวเมืองสมุนไพร!H28</f>
        <v>0</v>
      </c>
      <c r="G39" s="616">
        <f>A30ท่องเที่ยวเมืองสมุนไพร!I28</f>
        <v>0</v>
      </c>
      <c r="H39" s="569"/>
    </row>
    <row r="40" spans="1:8" s="666" customFormat="1">
      <c r="A40" s="71" t="s">
        <v>122</v>
      </c>
      <c r="B40" s="565" t="s">
        <v>123</v>
      </c>
      <c r="C40" s="248">
        <f t="shared" si="0"/>
        <v>1326017</v>
      </c>
      <c r="D40" s="616">
        <f>'A31กำลังคนประชุม-อบรม'!F69</f>
        <v>165000</v>
      </c>
      <c r="E40" s="616">
        <f>'A31กำลังคนประชุม-อบรม'!G69</f>
        <v>1161017</v>
      </c>
      <c r="F40" s="616">
        <f>'A31กำลังคนประชุม-อบรม'!H69</f>
        <v>0</v>
      </c>
      <c r="G40" s="616">
        <f>'A31กำลังคนประชุม-อบรม'!I69</f>
        <v>0</v>
      </c>
      <c r="H40" s="569"/>
    </row>
    <row r="41" spans="1:8" s="666" customFormat="1">
      <c r="A41" s="71" t="s">
        <v>124</v>
      </c>
      <c r="B41" s="667" t="s">
        <v>125</v>
      </c>
      <c r="C41" s="248">
        <f t="shared" si="0"/>
        <v>0</v>
      </c>
      <c r="D41" s="616">
        <f>A32HappyMOPH!F22</f>
        <v>0</v>
      </c>
      <c r="E41" s="616">
        <f>A32HappyMOPH!G22</f>
        <v>0</v>
      </c>
      <c r="F41" s="616">
        <f>A32HappyMOPH!H22</f>
        <v>0</v>
      </c>
      <c r="G41" s="616">
        <f>A32HappyMOPH!I22</f>
        <v>0</v>
      </c>
      <c r="H41" s="569"/>
    </row>
    <row r="42" spans="1:8" s="666" customFormat="1">
      <c r="A42" s="71" t="s">
        <v>126</v>
      </c>
      <c r="B42" s="120" t="s">
        <v>127</v>
      </c>
      <c r="C42" s="248">
        <f t="shared" si="0"/>
        <v>0</v>
      </c>
      <c r="D42" s="616">
        <f>A11อสม!F22</f>
        <v>0</v>
      </c>
      <c r="E42" s="616">
        <f>A11อสม!G22</f>
        <v>0</v>
      </c>
      <c r="F42" s="616">
        <f>A11อสม!H22</f>
        <v>0</v>
      </c>
      <c r="G42" s="616">
        <f>A11อสม!I22</f>
        <v>0</v>
      </c>
      <c r="H42" s="569"/>
    </row>
    <row r="43" spans="1:8" s="666" customFormat="1">
      <c r="A43" s="69" t="s">
        <v>128</v>
      </c>
      <c r="B43" s="565" t="s">
        <v>129</v>
      </c>
      <c r="C43" s="248">
        <f t="shared" si="0"/>
        <v>17550554.91</v>
      </c>
      <c r="D43" s="616">
        <f>'A33คุณธรรมโปร่งใส-ยา'!F37</f>
        <v>0</v>
      </c>
      <c r="E43" s="616">
        <f>'A33คุณธรรมโปร่งใส-ยา'!G37</f>
        <v>17550554.91</v>
      </c>
      <c r="F43" s="616">
        <f>'A33คุณธรรมโปร่งใส-ยา'!H37</f>
        <v>0</v>
      </c>
      <c r="G43" s="616">
        <f>'A33คุณธรรมโปร่งใส-ยา'!I37</f>
        <v>0</v>
      </c>
      <c r="H43" s="569"/>
    </row>
    <row r="44" spans="1:8" s="666" customFormat="1">
      <c r="A44" s="69" t="s">
        <v>130</v>
      </c>
      <c r="B44" s="565" t="s">
        <v>131</v>
      </c>
      <c r="C44" s="248">
        <f t="shared" si="0"/>
        <v>1608738</v>
      </c>
      <c r="D44" s="616">
        <f>A34HAพัฒนาทุกงาน!F32</f>
        <v>1608738</v>
      </c>
      <c r="E44" s="616">
        <f>A34HAพัฒนาทุกงาน!G32</f>
        <v>0</v>
      </c>
      <c r="F44" s="616">
        <f>A34HAพัฒนาทุกงาน!H32</f>
        <v>0</v>
      </c>
      <c r="G44" s="616">
        <f>A34HAพัฒนาทุกงาน!I32</f>
        <v>0</v>
      </c>
      <c r="H44" s="569"/>
    </row>
    <row r="45" spans="1:8" s="666" customFormat="1">
      <c r="A45" s="71" t="s">
        <v>132</v>
      </c>
      <c r="B45" s="565" t="s">
        <v>133</v>
      </c>
      <c r="C45" s="248">
        <f t="shared" si="0"/>
        <v>1217620.125</v>
      </c>
      <c r="D45" s="67">
        <f>'A35NHISยุทธ-คอม'!F20</f>
        <v>35000</v>
      </c>
      <c r="E45" s="67">
        <f>'A35NHISยุทธ-คอม'!G20</f>
        <v>1182620.125</v>
      </c>
      <c r="F45" s="67">
        <f>'A35NHISยุทธ-คอม'!H20</f>
        <v>0</v>
      </c>
      <c r="G45" s="67">
        <f>'A35NHISยุทธ-คอม'!I20</f>
        <v>0</v>
      </c>
      <c r="H45" s="569"/>
    </row>
    <row r="46" spans="1:8" s="666" customFormat="1">
      <c r="A46" s="69" t="s">
        <v>134</v>
      </c>
      <c r="B46" s="565" t="s">
        <v>135</v>
      </c>
      <c r="C46" s="248">
        <f t="shared" si="0"/>
        <v>14693</v>
      </c>
      <c r="D46" s="67">
        <f>'A36SmartHos-คอม'!F21</f>
        <v>0</v>
      </c>
      <c r="E46" s="67">
        <f>'A36SmartHos-คอม'!G21</f>
        <v>14693</v>
      </c>
      <c r="F46" s="67">
        <f>'A36SmartHos-คอม'!H21</f>
        <v>0</v>
      </c>
      <c r="G46" s="67">
        <f>'A36SmartHos-คอม'!I21</f>
        <v>0</v>
      </c>
      <c r="H46" s="569"/>
    </row>
    <row r="47" spans="1:8" s="666" customFormat="1">
      <c r="A47" s="69" t="s">
        <v>136</v>
      </c>
      <c r="B47" s="565" t="s">
        <v>137</v>
      </c>
      <c r="C47" s="248">
        <f t="shared" si="0"/>
        <v>0</v>
      </c>
      <c r="D47" s="67">
        <f>'A37สามกองทุนประกัน-pcu'!F30</f>
        <v>0</v>
      </c>
      <c r="E47" s="67">
        <f>'A37สามกองทุนประกัน-pcu'!G30</f>
        <v>0</v>
      </c>
      <c r="F47" s="67">
        <f>'A37สามกองทุนประกัน-pcu'!H30</f>
        <v>0</v>
      </c>
      <c r="G47" s="67">
        <f>'A37สามกองทุนประกัน-pcu'!I30</f>
        <v>0</v>
      </c>
      <c r="H47" s="569"/>
    </row>
    <row r="48" spans="1:8" s="666" customFormat="1">
      <c r="A48" s="69" t="s">
        <v>138</v>
      </c>
      <c r="B48" s="565" t="s">
        <v>139</v>
      </c>
      <c r="C48" s="248">
        <f t="shared" si="0"/>
        <v>15000</v>
      </c>
      <c r="D48" s="67">
        <f>A38การเงินการคลัง!F23</f>
        <v>0</v>
      </c>
      <c r="E48" s="67">
        <f>A38การเงินการคลัง!G23</f>
        <v>15000</v>
      </c>
      <c r="F48" s="67">
        <f>A38การเงินการคลัง!H23</f>
        <v>0</v>
      </c>
      <c r="G48" s="67">
        <f>A38การเงินการคลัง!I23</f>
        <v>0</v>
      </c>
      <c r="H48" s="569"/>
    </row>
    <row r="49" spans="1:8" s="666" customFormat="1">
      <c r="A49" s="69" t="s">
        <v>140</v>
      </c>
      <c r="B49" s="565" t="s">
        <v>141</v>
      </c>
      <c r="C49" s="248">
        <f t="shared" si="0"/>
        <v>165000</v>
      </c>
      <c r="D49" s="67">
        <f>'A39วิจัย-นวตกรรม'!F27</f>
        <v>0</v>
      </c>
      <c r="E49" s="67">
        <f>'A39วิจัย-นวตกรรม'!G27</f>
        <v>165000</v>
      </c>
      <c r="F49" s="67">
        <f>'A39วิจัย-นวตกรรม'!H27</f>
        <v>0</v>
      </c>
      <c r="G49" s="67">
        <f>'A39วิจัย-นวตกรรม'!I27</f>
        <v>0</v>
      </c>
      <c r="H49" s="569"/>
    </row>
    <row r="50" spans="1:8" s="666" customFormat="1">
      <c r="A50" s="69" t="s">
        <v>142</v>
      </c>
      <c r="B50" s="565" t="s">
        <v>143</v>
      </c>
      <c r="C50" s="248">
        <f t="shared" si="0"/>
        <v>0</v>
      </c>
      <c r="D50" s="67">
        <f>A40กม!F19</f>
        <v>0</v>
      </c>
      <c r="E50" s="67">
        <f>A40กม!G19</f>
        <v>0</v>
      </c>
      <c r="F50" s="67">
        <f>A40กม!H19</f>
        <v>0</v>
      </c>
      <c r="G50" s="67">
        <f>A40กม!I19</f>
        <v>0</v>
      </c>
      <c r="H50" s="569"/>
    </row>
    <row r="51" spans="1:8" s="666" customFormat="1">
      <c r="A51" s="69" t="s">
        <v>148</v>
      </c>
      <c r="B51" s="25" t="s">
        <v>707</v>
      </c>
      <c r="C51" s="248">
        <f t="shared" si="0"/>
        <v>57889988</v>
      </c>
      <c r="D51" s="67">
        <f>A41บริหารจัดการพื้นฐาน!F66</f>
        <v>38797673</v>
      </c>
      <c r="E51" s="67">
        <f>A41บริหารจัดการพื้นฐาน!G66</f>
        <v>19092315</v>
      </c>
      <c r="F51" s="67">
        <f>A41บริหารจัดการพื้นฐาน!H66</f>
        <v>0</v>
      </c>
      <c r="G51" s="67">
        <f>A41บริหารจัดการพื้นฐาน!I66</f>
        <v>0</v>
      </c>
      <c r="H51" s="569"/>
    </row>
    <row r="52" spans="1:8" s="666" customFormat="1">
      <c r="A52" s="69" t="s">
        <v>706</v>
      </c>
      <c r="B52" s="565" t="s">
        <v>149</v>
      </c>
      <c r="C52" s="248">
        <f t="shared" si="0"/>
        <v>3339250</v>
      </c>
      <c r="D52" s="67">
        <f>'1NCD'!F24+'2Ageing'!F20+'3PCUโรคติดต่อ'!F31+'4อสม'!F31+'5G&amp;C'!F28+'6คลินิกนอกเวลา'!F49+'7SmartHosHA'!F37+'8ชายแดน'!F40+'9แผนไทย'!F27+'10บริการมูลค่าเพิ่ม'!F38+'11ยุทธศาส-พชอ'!F20+'12ดิจิตอล-วิจัย'!F32+'13smartoffice'!F22+'14HRd'!F35</f>
        <v>1610000</v>
      </c>
      <c r="E52" s="67">
        <f>'1NCD'!G24+'2Ageing'!G20+'3PCUโรคติดต่อ'!G31+'4อสม'!G31+'5G&amp;C'!G28+'6คลินิกนอกเวลา'!G49+'7SmartHosHA'!G37+'8ชายแดน'!G40+'9แผนไทย'!G27+'10บริการมูลค่าเพิ่ม'!G38+'11ยุทธศาส-พชอ'!G20+'12ดิจิตอล-วิจัย'!G32+'13smartoffice'!G22+'14HRd'!G35</f>
        <v>1199250</v>
      </c>
      <c r="F52" s="67">
        <f>'1NCD'!H24+'2Ageing'!H20+'3PCUโรคติดต่อ'!H31+'4อสม'!H31+'5G&amp;C'!H28+'6คลินิกนอกเวลา'!H49+'7SmartHosHA'!H37+'8ชายแดน'!H40+'9แผนไทย'!H27+'10บริการมูลค่าเพิ่ม'!H38+'11ยุทธศาส-พชอ'!H20+'12ดิจิตอล-วิจัย'!H32+'13smartoffice'!H22+'14HRd'!H35</f>
        <v>400000</v>
      </c>
      <c r="G52" s="67">
        <f>'1NCD'!I24+'2Ageing'!I20+'3PCUโรคติดต่อ'!I31+'4อสม'!I31+'5G&amp;C'!I28+'6คลินิกนอกเวลา'!I49+'7SmartHosHA'!I37+'8ชายแดน'!I40+'9แผนไทย'!I27+'10บริการมูลค่าเพิ่ม'!I38+'11ยุทธศาส-พชอ'!I20+'12ดิจิตอล-วิจัย'!I32+'13smartoffice'!I22+'14HRd'!I35</f>
        <v>130000</v>
      </c>
      <c r="H52" s="569"/>
    </row>
    <row r="53" spans="1:8">
      <c r="A53" s="364" t="s">
        <v>202</v>
      </c>
      <c r="B53" s="365" t="s">
        <v>201</v>
      </c>
      <c r="C53" s="254">
        <f t="shared" si="0"/>
        <v>3132667.6899999995</v>
      </c>
      <c r="D53" s="183">
        <v>3132667.6899999995</v>
      </c>
      <c r="E53" s="176">
        <v>0</v>
      </c>
      <c r="F53" s="176">
        <v>0</v>
      </c>
      <c r="G53" s="176">
        <v>0</v>
      </c>
    </row>
    <row r="54" spans="1:8" s="32" customFormat="1" ht="23.25">
      <c r="A54" s="1744" t="s">
        <v>49</v>
      </c>
      <c r="B54" s="1744"/>
      <c r="C54" s="907">
        <f>SUM(C6:C53)</f>
        <v>87883468.724999994</v>
      </c>
      <c r="D54" s="908">
        <f t="shared" ref="D54:G54" si="1">SUM(D6:D53)</f>
        <v>45465078.689999998</v>
      </c>
      <c r="E54" s="908">
        <f t="shared" si="1"/>
        <v>41000000.034999996</v>
      </c>
      <c r="F54" s="908">
        <f t="shared" si="1"/>
        <v>860750</v>
      </c>
      <c r="G54" s="908">
        <f t="shared" si="1"/>
        <v>557640</v>
      </c>
      <c r="H54" s="109">
        <f>D54+E54+F54+G54</f>
        <v>87883468.724999994</v>
      </c>
    </row>
    <row r="55" spans="1:8" s="32" customFormat="1" ht="23.25">
      <c r="A55" s="546"/>
      <c r="B55" s="546"/>
      <c r="C55" s="547"/>
      <c r="D55" s="548"/>
      <c r="E55" s="548"/>
      <c r="F55" s="548"/>
      <c r="G55" s="548"/>
      <c r="H55" s="349"/>
    </row>
    <row r="56" spans="1:8" s="32" customFormat="1" ht="23.25">
      <c r="A56" s="546"/>
      <c r="B56" s="546"/>
      <c r="C56" s="547"/>
      <c r="D56" s="548"/>
      <c r="E56" s="548"/>
      <c r="F56" s="548"/>
      <c r="G56" s="548"/>
      <c r="H56" s="349"/>
    </row>
    <row r="57" spans="1:8" s="32" customFormat="1" ht="23.25">
      <c r="A57" s="546"/>
      <c r="B57" s="546"/>
      <c r="C57" s="547"/>
      <c r="D57" s="548"/>
      <c r="E57" s="548"/>
      <c r="F57" s="548"/>
      <c r="G57" s="548"/>
      <c r="H57" s="349"/>
    </row>
    <row r="58" spans="1:8" s="32" customFormat="1" ht="23.25">
      <c r="A58" s="546"/>
      <c r="B58" s="546"/>
      <c r="C58" s="547"/>
      <c r="D58" s="548"/>
      <c r="E58" s="548"/>
      <c r="F58" s="548"/>
      <c r="G58" s="548"/>
      <c r="H58" s="349"/>
    </row>
    <row r="59" spans="1:8" s="32" customFormat="1" ht="23.25">
      <c r="A59" s="546"/>
      <c r="B59" s="546"/>
      <c r="C59" s="547"/>
      <c r="D59" s="548"/>
      <c r="E59" s="548"/>
      <c r="F59" s="548"/>
      <c r="G59" s="548"/>
      <c r="H59" s="349"/>
    </row>
    <row r="60" spans="1:8" s="32" customFormat="1" ht="23.25">
      <c r="A60" s="546"/>
      <c r="B60" s="546"/>
      <c r="C60" s="547"/>
      <c r="D60" s="548"/>
      <c r="E60" s="548"/>
      <c r="F60" s="548"/>
      <c r="G60" s="548"/>
      <c r="H60" s="349"/>
    </row>
    <row r="61" spans="1:8" s="549" customFormat="1">
      <c r="B61" s="549" t="s">
        <v>661</v>
      </c>
      <c r="D61" s="550"/>
      <c r="E61" s="550"/>
      <c r="F61" s="550"/>
      <c r="G61" s="550"/>
      <c r="H61" s="135"/>
    </row>
    <row r="62" spans="1:8">
      <c r="A62" s="286" t="s">
        <v>148</v>
      </c>
      <c r="B62" s="193" t="s">
        <v>149</v>
      </c>
      <c r="C62" s="254">
        <f t="shared" ref="C62:C99" si="2">D62+E62+F62+G62</f>
        <v>0</v>
      </c>
      <c r="D62" s="291"/>
      <c r="E62" s="291"/>
      <c r="F62" s="291"/>
      <c r="G62" s="291"/>
    </row>
    <row r="63" spans="1:8" s="1" customFormat="1">
      <c r="A63" s="26" t="s">
        <v>60</v>
      </c>
      <c r="B63" s="26" t="s">
        <v>144</v>
      </c>
      <c r="C63" s="254">
        <f t="shared" si="2"/>
        <v>0</v>
      </c>
      <c r="D63" s="178"/>
      <c r="E63" s="178"/>
      <c r="F63" s="178"/>
      <c r="G63" s="178"/>
      <c r="H63" s="135"/>
    </row>
    <row r="64" spans="1:8" s="1" customFormat="1">
      <c r="A64" s="26" t="s">
        <v>61</v>
      </c>
      <c r="B64" s="26" t="s">
        <v>145</v>
      </c>
      <c r="C64" s="254">
        <f t="shared" si="2"/>
        <v>0</v>
      </c>
      <c r="D64" s="178"/>
      <c r="E64" s="178"/>
      <c r="F64" s="178"/>
      <c r="G64" s="178"/>
      <c r="H64" s="135"/>
    </row>
    <row r="65" spans="1:8" s="1" customFormat="1">
      <c r="A65" s="26" t="s">
        <v>63</v>
      </c>
      <c r="B65" s="26" t="s">
        <v>64</v>
      </c>
      <c r="C65" s="254">
        <f t="shared" si="2"/>
        <v>0</v>
      </c>
      <c r="D65" s="178"/>
      <c r="E65" s="178"/>
      <c r="F65" s="178"/>
      <c r="G65" s="178"/>
      <c r="H65" s="135"/>
    </row>
    <row r="66" spans="1:8" s="1" customFormat="1">
      <c r="A66" s="26" t="s">
        <v>65</v>
      </c>
      <c r="B66" s="26" t="s">
        <v>66</v>
      </c>
      <c r="C66" s="254">
        <f t="shared" si="2"/>
        <v>0</v>
      </c>
      <c r="D66" s="178"/>
      <c r="E66" s="178"/>
      <c r="F66" s="178"/>
      <c r="G66" s="178"/>
      <c r="H66" s="135"/>
    </row>
    <row r="67" spans="1:8" s="1" customFormat="1">
      <c r="A67" s="26" t="s">
        <v>67</v>
      </c>
      <c r="B67" s="26" t="s">
        <v>68</v>
      </c>
      <c r="C67" s="254">
        <f t="shared" si="2"/>
        <v>0</v>
      </c>
      <c r="D67" s="178"/>
      <c r="E67" s="178"/>
      <c r="F67" s="178"/>
      <c r="G67" s="178"/>
      <c r="H67" s="135"/>
    </row>
    <row r="68" spans="1:8" s="1" customFormat="1">
      <c r="A68" s="26" t="s">
        <v>69</v>
      </c>
      <c r="B68" s="26" t="s">
        <v>70</v>
      </c>
      <c r="C68" s="254">
        <f t="shared" si="2"/>
        <v>0</v>
      </c>
      <c r="D68" s="178"/>
      <c r="E68" s="178"/>
      <c r="F68" s="178"/>
      <c r="G68" s="178"/>
      <c r="H68" s="135"/>
    </row>
    <row r="69" spans="1:8" s="1" customFormat="1">
      <c r="A69" s="26" t="s">
        <v>71</v>
      </c>
      <c r="B69" s="26" t="s">
        <v>72</v>
      </c>
      <c r="C69" s="254">
        <f t="shared" si="2"/>
        <v>0</v>
      </c>
      <c r="D69" s="178"/>
      <c r="E69" s="178"/>
      <c r="F69" s="178"/>
      <c r="G69" s="178"/>
      <c r="H69" s="135"/>
    </row>
    <row r="70" spans="1:8" s="1" customFormat="1">
      <c r="A70" s="26" t="s">
        <v>73</v>
      </c>
      <c r="B70" s="26" t="s">
        <v>74</v>
      </c>
      <c r="C70" s="254">
        <f t="shared" si="2"/>
        <v>0</v>
      </c>
      <c r="D70" s="178"/>
      <c r="E70" s="178"/>
      <c r="F70" s="178"/>
      <c r="G70" s="178"/>
      <c r="H70" s="135"/>
    </row>
    <row r="71" spans="1:8" s="1" customFormat="1">
      <c r="A71" s="26" t="s">
        <v>77</v>
      </c>
      <c r="B71" s="26" t="s">
        <v>147</v>
      </c>
      <c r="C71" s="254">
        <f t="shared" si="2"/>
        <v>0</v>
      </c>
      <c r="D71" s="178"/>
      <c r="E71" s="178"/>
      <c r="F71" s="178"/>
      <c r="G71" s="178"/>
      <c r="H71" s="135"/>
    </row>
    <row r="72" spans="1:8" s="1" customFormat="1">
      <c r="A72" s="26" t="s">
        <v>78</v>
      </c>
      <c r="B72" s="26" t="s">
        <v>79</v>
      </c>
      <c r="C72" s="254">
        <f t="shared" si="2"/>
        <v>0</v>
      </c>
      <c r="D72" s="178"/>
      <c r="E72" s="178"/>
      <c r="F72" s="178"/>
      <c r="G72" s="178"/>
      <c r="H72" s="135"/>
    </row>
    <row r="73" spans="1:8" s="1" customFormat="1">
      <c r="A73" s="26" t="s">
        <v>80</v>
      </c>
      <c r="B73" s="26" t="s">
        <v>81</v>
      </c>
      <c r="C73" s="254">
        <f t="shared" si="2"/>
        <v>0</v>
      </c>
      <c r="D73" s="178"/>
      <c r="E73" s="178"/>
      <c r="F73" s="178"/>
      <c r="G73" s="178"/>
      <c r="H73" s="135"/>
    </row>
    <row r="74" spans="1:8" s="1" customFormat="1">
      <c r="A74" s="26" t="s">
        <v>82</v>
      </c>
      <c r="B74" s="26" t="s">
        <v>83</v>
      </c>
      <c r="C74" s="254">
        <f t="shared" si="2"/>
        <v>0</v>
      </c>
      <c r="D74" s="178"/>
      <c r="E74" s="178"/>
      <c r="F74" s="178"/>
      <c r="G74" s="178"/>
      <c r="H74" s="135"/>
    </row>
    <row r="75" spans="1:8" s="1" customFormat="1">
      <c r="A75" s="26" t="s">
        <v>84</v>
      </c>
      <c r="B75" s="26" t="s">
        <v>85</v>
      </c>
      <c r="C75" s="254">
        <f t="shared" si="2"/>
        <v>0</v>
      </c>
      <c r="D75" s="178"/>
      <c r="E75" s="178"/>
      <c r="F75" s="178"/>
      <c r="G75" s="178"/>
      <c r="H75" s="135"/>
    </row>
    <row r="76" spans="1:8" s="1" customFormat="1">
      <c r="A76" s="26" t="s">
        <v>86</v>
      </c>
      <c r="B76" s="26" t="s">
        <v>87</v>
      </c>
      <c r="C76" s="254">
        <f t="shared" si="2"/>
        <v>0</v>
      </c>
      <c r="D76" s="178"/>
      <c r="E76" s="178"/>
      <c r="F76" s="178"/>
      <c r="G76" s="178"/>
      <c r="H76" s="135"/>
    </row>
    <row r="77" spans="1:8" s="1" customFormat="1">
      <c r="A77" s="26" t="s">
        <v>90</v>
      </c>
      <c r="B77" s="26" t="s">
        <v>91</v>
      </c>
      <c r="C77" s="254">
        <f t="shared" si="2"/>
        <v>0</v>
      </c>
      <c r="D77" s="178"/>
      <c r="E77" s="178"/>
      <c r="F77" s="178"/>
      <c r="G77" s="178"/>
      <c r="H77" s="135"/>
    </row>
    <row r="78" spans="1:8" s="1" customFormat="1">
      <c r="A78" s="26" t="s">
        <v>92</v>
      </c>
      <c r="B78" s="26" t="s">
        <v>93</v>
      </c>
      <c r="C78" s="254">
        <f t="shared" si="2"/>
        <v>0</v>
      </c>
      <c r="D78" s="178"/>
      <c r="E78" s="178"/>
      <c r="F78" s="178"/>
      <c r="G78" s="178"/>
      <c r="H78" s="135"/>
    </row>
    <row r="79" spans="1:8" s="1" customFormat="1">
      <c r="A79" s="26" t="s">
        <v>94</v>
      </c>
      <c r="B79" s="26" t="s">
        <v>95</v>
      </c>
      <c r="C79" s="254">
        <f t="shared" si="2"/>
        <v>0</v>
      </c>
      <c r="D79" s="178"/>
      <c r="E79" s="178"/>
      <c r="F79" s="178"/>
      <c r="G79" s="178"/>
      <c r="H79" s="135"/>
    </row>
    <row r="80" spans="1:8" s="1" customFormat="1">
      <c r="A80" s="26" t="s">
        <v>98</v>
      </c>
      <c r="B80" s="26" t="s">
        <v>99</v>
      </c>
      <c r="C80" s="254">
        <f t="shared" si="2"/>
        <v>0</v>
      </c>
      <c r="D80" s="178"/>
      <c r="E80" s="178"/>
      <c r="F80" s="178"/>
      <c r="G80" s="178"/>
      <c r="H80" s="135"/>
    </row>
    <row r="81" spans="1:8" s="1" customFormat="1">
      <c r="A81" s="26" t="s">
        <v>100</v>
      </c>
      <c r="B81" s="26" t="s">
        <v>101</v>
      </c>
      <c r="C81" s="254">
        <f t="shared" si="2"/>
        <v>0</v>
      </c>
      <c r="D81" s="178"/>
      <c r="E81" s="178"/>
      <c r="F81" s="178"/>
      <c r="G81" s="178"/>
      <c r="H81" s="135"/>
    </row>
    <row r="82" spans="1:8" s="1" customFormat="1">
      <c r="A82" s="26" t="s">
        <v>102</v>
      </c>
      <c r="B82" s="26" t="s">
        <v>103</v>
      </c>
      <c r="C82" s="254">
        <f t="shared" si="2"/>
        <v>0</v>
      </c>
      <c r="D82" s="178"/>
      <c r="E82" s="178"/>
      <c r="F82" s="178"/>
      <c r="G82" s="178"/>
      <c r="H82" s="135"/>
    </row>
    <row r="83" spans="1:8" s="1" customFormat="1">
      <c r="A83" s="26" t="s">
        <v>104</v>
      </c>
      <c r="B83" s="26" t="s">
        <v>105</v>
      </c>
      <c r="C83" s="254">
        <f t="shared" si="2"/>
        <v>0</v>
      </c>
      <c r="D83" s="178"/>
      <c r="E83" s="178"/>
      <c r="F83" s="178"/>
      <c r="G83" s="178"/>
      <c r="H83" s="135"/>
    </row>
    <row r="84" spans="1:8" s="1" customFormat="1">
      <c r="A84" s="26" t="s">
        <v>106</v>
      </c>
      <c r="B84" s="26" t="s">
        <v>107</v>
      </c>
      <c r="C84" s="254">
        <f t="shared" si="2"/>
        <v>0</v>
      </c>
      <c r="D84" s="178"/>
      <c r="E84" s="178"/>
      <c r="F84" s="178"/>
      <c r="G84" s="178"/>
      <c r="H84" s="135"/>
    </row>
    <row r="85" spans="1:8" s="1" customFormat="1">
      <c r="A85" s="26" t="s">
        <v>108</v>
      </c>
      <c r="B85" s="26" t="s">
        <v>109</v>
      </c>
      <c r="C85" s="254">
        <f t="shared" si="2"/>
        <v>0</v>
      </c>
      <c r="D85" s="178"/>
      <c r="E85" s="178"/>
      <c r="F85" s="178"/>
      <c r="G85" s="178"/>
      <c r="H85" s="135"/>
    </row>
    <row r="86" spans="1:8" s="1" customFormat="1">
      <c r="A86" s="26" t="s">
        <v>110</v>
      </c>
      <c r="B86" s="26" t="s">
        <v>111</v>
      </c>
      <c r="C86" s="254">
        <f t="shared" si="2"/>
        <v>0</v>
      </c>
      <c r="D86" s="178"/>
      <c r="E86" s="178"/>
      <c r="F86" s="178"/>
      <c r="G86" s="178"/>
      <c r="H86" s="135"/>
    </row>
    <row r="87" spans="1:8" s="1" customFormat="1">
      <c r="A87" s="26" t="s">
        <v>112</v>
      </c>
      <c r="B87" s="26" t="s">
        <v>113</v>
      </c>
      <c r="C87" s="254">
        <f t="shared" si="2"/>
        <v>0</v>
      </c>
      <c r="D87" s="178"/>
      <c r="E87" s="178"/>
      <c r="F87" s="178"/>
      <c r="G87" s="178"/>
      <c r="H87" s="135"/>
    </row>
    <row r="88" spans="1:8" s="1" customFormat="1">
      <c r="A88" s="26" t="s">
        <v>114</v>
      </c>
      <c r="B88" s="26" t="s">
        <v>115</v>
      </c>
      <c r="C88" s="254">
        <f t="shared" si="2"/>
        <v>0</v>
      </c>
      <c r="D88" s="178"/>
      <c r="E88" s="178"/>
      <c r="F88" s="178"/>
      <c r="G88" s="178"/>
      <c r="H88" s="135"/>
    </row>
    <row r="89" spans="1:8" s="1" customFormat="1">
      <c r="A89" s="26" t="s">
        <v>116</v>
      </c>
      <c r="B89" s="26" t="s">
        <v>117</v>
      </c>
      <c r="C89" s="254">
        <f t="shared" si="2"/>
        <v>0</v>
      </c>
      <c r="D89" s="178"/>
      <c r="E89" s="178"/>
      <c r="F89" s="178"/>
      <c r="G89" s="178"/>
      <c r="H89" s="135"/>
    </row>
    <row r="90" spans="1:8" s="1" customFormat="1">
      <c r="A90" s="26" t="s">
        <v>118</v>
      </c>
      <c r="B90" s="26" t="s">
        <v>119</v>
      </c>
      <c r="C90" s="254">
        <f t="shared" si="2"/>
        <v>0</v>
      </c>
      <c r="D90" s="178"/>
      <c r="E90" s="178"/>
      <c r="F90" s="178"/>
      <c r="G90" s="178"/>
      <c r="H90" s="135"/>
    </row>
    <row r="91" spans="1:8" s="1" customFormat="1">
      <c r="A91" s="26" t="s">
        <v>120</v>
      </c>
      <c r="B91" s="26" t="s">
        <v>121</v>
      </c>
      <c r="C91" s="254">
        <f t="shared" si="2"/>
        <v>0</v>
      </c>
      <c r="D91" s="178"/>
      <c r="E91" s="178"/>
      <c r="F91" s="178"/>
      <c r="G91" s="178"/>
      <c r="H91" s="135"/>
    </row>
    <row r="92" spans="1:8" s="1" customFormat="1">
      <c r="A92" s="26" t="s">
        <v>124</v>
      </c>
      <c r="B92" s="26" t="s">
        <v>125</v>
      </c>
      <c r="C92" s="254">
        <f t="shared" si="2"/>
        <v>0</v>
      </c>
      <c r="D92" s="178"/>
      <c r="E92" s="178"/>
      <c r="F92" s="178"/>
      <c r="G92" s="178"/>
      <c r="H92" s="135"/>
    </row>
    <row r="93" spans="1:8" s="1" customFormat="1">
      <c r="A93" s="26" t="s">
        <v>126</v>
      </c>
      <c r="B93" s="26" t="s">
        <v>127</v>
      </c>
      <c r="C93" s="254">
        <f t="shared" si="2"/>
        <v>0</v>
      </c>
      <c r="D93" s="178"/>
      <c r="E93" s="178"/>
      <c r="F93" s="178"/>
      <c r="G93" s="178"/>
      <c r="H93" s="135"/>
    </row>
    <row r="94" spans="1:8" s="1" customFormat="1">
      <c r="A94" s="26" t="s">
        <v>128</v>
      </c>
      <c r="B94" s="26" t="s">
        <v>129</v>
      </c>
      <c r="C94" s="254">
        <f t="shared" si="2"/>
        <v>0</v>
      </c>
      <c r="D94" s="178"/>
      <c r="E94" s="178"/>
      <c r="F94" s="178"/>
      <c r="G94" s="178"/>
      <c r="H94" s="135"/>
    </row>
    <row r="95" spans="1:8" s="1" customFormat="1">
      <c r="A95" s="26" t="s">
        <v>132</v>
      </c>
      <c r="B95" s="26" t="s">
        <v>133</v>
      </c>
      <c r="C95" s="254">
        <f t="shared" si="2"/>
        <v>0</v>
      </c>
      <c r="D95" s="178"/>
      <c r="E95" s="178"/>
      <c r="F95" s="178"/>
      <c r="G95" s="178"/>
      <c r="H95" s="135"/>
    </row>
    <row r="96" spans="1:8" s="1" customFormat="1">
      <c r="A96" s="26" t="s">
        <v>134</v>
      </c>
      <c r="B96" s="26" t="s">
        <v>135</v>
      </c>
      <c r="C96" s="254">
        <f t="shared" si="2"/>
        <v>0</v>
      </c>
      <c r="D96" s="178"/>
      <c r="E96" s="178"/>
      <c r="F96" s="178"/>
      <c r="G96" s="178"/>
      <c r="H96" s="135"/>
    </row>
    <row r="97" spans="1:8" s="1" customFormat="1">
      <c r="A97" s="26" t="s">
        <v>136</v>
      </c>
      <c r="B97" s="26" t="s">
        <v>137</v>
      </c>
      <c r="C97" s="254">
        <f t="shared" si="2"/>
        <v>0</v>
      </c>
      <c r="D97" s="178"/>
      <c r="E97" s="178"/>
      <c r="F97" s="178"/>
      <c r="G97" s="178"/>
      <c r="H97" s="135"/>
    </row>
    <row r="98" spans="1:8" s="1" customFormat="1">
      <c r="A98" s="26" t="s">
        <v>138</v>
      </c>
      <c r="B98" s="26" t="s">
        <v>139</v>
      </c>
      <c r="C98" s="539">
        <f t="shared" si="2"/>
        <v>0</v>
      </c>
      <c r="D98" s="178"/>
      <c r="E98" s="178"/>
      <c r="F98" s="178"/>
      <c r="G98" s="178"/>
      <c r="H98" s="135"/>
    </row>
    <row r="99" spans="1:8" s="1" customFormat="1">
      <c r="A99" s="26" t="s">
        <v>142</v>
      </c>
      <c r="B99" s="26" t="s">
        <v>143</v>
      </c>
      <c r="C99" s="539">
        <f t="shared" si="2"/>
        <v>0</v>
      </c>
      <c r="D99" s="178"/>
      <c r="E99" s="178"/>
      <c r="F99" s="178"/>
      <c r="G99" s="178"/>
      <c r="H99" s="135"/>
    </row>
    <row r="100" spans="1:8">
      <c r="C100" s="297">
        <f>SUM(C62:C99)</f>
        <v>0</v>
      </c>
      <c r="D100" s="297">
        <f t="shared" ref="D100:G100" si="3">SUM(D62:D99)</f>
        <v>0</v>
      </c>
      <c r="E100" s="297">
        <f t="shared" si="3"/>
        <v>0</v>
      </c>
      <c r="F100" s="297">
        <f t="shared" si="3"/>
        <v>0</v>
      </c>
      <c r="G100" s="297">
        <f t="shared" si="3"/>
        <v>0</v>
      </c>
      <c r="H100" s="109">
        <f>D100+E100+F100+G100</f>
        <v>0</v>
      </c>
    </row>
    <row r="103" spans="1:8" s="32" customFormat="1" ht="23.25">
      <c r="A103" s="32">
        <v>1</v>
      </c>
      <c r="B103" s="558" t="s">
        <v>381</v>
      </c>
      <c r="C103" s="552" t="e">
        <f>A2pcu1!E55+A3ตัด!E59+A7ตัด!E69+A6NCD!E60+A9ตัด!E42+'1NCD'!#REF!+'2Ageing'!#REF!</f>
        <v>#REF!</v>
      </c>
      <c r="D103" s="552" t="e">
        <f>A2pcu1!F55+A3ตัด!F59+A7ตัด!F69+A6NCD!F60+A9ตัด!F42+'1NCD'!#REF!+'2Ageing'!#REF!</f>
        <v>#REF!</v>
      </c>
      <c r="E103" s="557" t="e">
        <f>A2pcu1!G55+A3ตัด!G59+A7ตัด!G69+A6NCD!G60+A9ตัด!G42+'1NCD'!#REF!+'2Ageing'!#REF!</f>
        <v>#REF!</v>
      </c>
      <c r="F103" s="552" t="e">
        <f>A2pcu1!H55+A3ตัด!H59+A7ตัด!H69+A6NCD!H60+A9ตัด!H42+'1NCD'!#REF!+'2Ageing'!#REF!</f>
        <v>#REF!</v>
      </c>
      <c r="G103" s="552" t="e">
        <f>A2pcu1!I55+A3ตัด!I59+A7ตัด!I69+A6NCD!I60+A9ตัด!I42+'1NCD'!#REF!+'2Ageing'!#REF!</f>
        <v>#REF!</v>
      </c>
      <c r="H103" s="553" t="e">
        <f>D103+E103+F103+G103</f>
        <v>#REF!</v>
      </c>
    </row>
    <row r="104" spans="1:8" s="32" customFormat="1" ht="23.25">
      <c r="A104" s="32">
        <v>2</v>
      </c>
      <c r="B104" s="559" t="s">
        <v>561</v>
      </c>
      <c r="C104" s="552" t="e">
        <f>A2pcu1!E62+A3ตัด!E69+A7ตัด!E71+A6NCD!E63+'A35NHISยุทธ-คอม'!E168+'1NCD'!E27+'2Ageing'!#REF!+'4อสม'!#REF!+'14HRd'!#REF!</f>
        <v>#REF!</v>
      </c>
      <c r="D104" s="552" t="e">
        <f>A2pcu1!F62+A3ตัด!F69+A7ตัด!F71+A6NCD!F63+'A35NHISยุทธ-คอม'!F168+'1NCD'!F27+'2Ageing'!#REF!+'4อสม'!#REF!+'14HRd'!#REF!</f>
        <v>#REF!</v>
      </c>
      <c r="E104" s="557" t="e">
        <f>A2pcu1!G62+A3ตัด!G69+A7ตัด!G71+A6NCD!G63+'A35NHISยุทธ-คอม'!G168+'1NCD'!G27+'2Ageing'!#REF!+'4อสม'!#REF!+'14HRd'!#REF!</f>
        <v>#REF!</v>
      </c>
      <c r="F104" s="552" t="e">
        <f>A2pcu1!H62+A3ตัด!H69+A7ตัด!H71+A6NCD!H63+'A35NHISยุทธ-คอม'!H168+'1NCD'!H27+'2Ageing'!#REF!+'4อสม'!#REF!+'14HRd'!#REF!</f>
        <v>#REF!</v>
      </c>
      <c r="G104" s="552" t="e">
        <f>A2pcu1!I62+A3ตัด!I69+A7ตัด!I71+A6NCD!I63+'A35NHISยุทธ-คอม'!I168+'1NCD'!I27+'2Ageing'!#REF!+'4อสม'!#REF!+'14HRd'!#REF!</f>
        <v>#REF!</v>
      </c>
      <c r="H104" s="553" t="e">
        <f>D104+E104+F104+G104</f>
        <v>#REF!</v>
      </c>
    </row>
    <row r="105" spans="1:8" s="32" customFormat="1" ht="23.25">
      <c r="A105" s="32">
        <v>3</v>
      </c>
      <c r="B105" s="560" t="s">
        <v>416</v>
      </c>
      <c r="C105" s="552" t="e">
        <f>A3ตัด!E71+A12สาขาNCD!E66+A18สุขภาพจิต!E56+A19เซอวีส5สาขาหลัก!E43+A22ไต!E26+A25ยาเสพติด!E40+A29เฉลิมพระเกียรติTB!E58+'A35NHISยุทธ-คอม'!E232+'6คลินิกนอกเวลา'!#REF!+'7SmartHosHA'!E41+'12ดิจิตอล-วิจัย'!#REF!</f>
        <v>#REF!</v>
      </c>
      <c r="D105" s="552" t="e">
        <f>A3ตัด!F71+A12สาขาNCD!F66+A18สุขภาพจิต!F56+A19เซอวีส5สาขาหลัก!F43+A22ไต!F26+A25ยาเสพติด!F40+A29เฉลิมพระเกียรติTB!F58+'A35NHISยุทธ-คอม'!F232+'6คลินิกนอกเวลา'!#REF!+'7SmartHosHA'!F41+'12ดิจิตอล-วิจัย'!#REF!</f>
        <v>#REF!</v>
      </c>
      <c r="E105" s="557" t="e">
        <f>A3ตัด!G71+A12สาขาNCD!G66+A18สุขภาพจิต!G56+A19เซอวีส5สาขาหลัก!G43+A22ไต!G26+A25ยาเสพติด!G40+A29เฉลิมพระเกียรติTB!G58+'A35NHISยุทธ-คอม'!G232+'6คลินิกนอกเวลา'!#REF!+'7SmartHosHA'!G41+'12ดิจิตอล-วิจัย'!#REF!</f>
        <v>#REF!</v>
      </c>
      <c r="F105" s="552" t="e">
        <f>A3ตัด!H71+A12สาขาNCD!H66+A18สุขภาพจิต!H56+A19เซอวีส5สาขาหลัก!H43+A22ไต!H26+A25ยาเสพติด!H40+A29เฉลิมพระเกียรติTB!H58+'A35NHISยุทธ-คอม'!H232+'6คลินิกนอกเวลา'!#REF!+'7SmartHosHA'!H41+'12ดิจิตอล-วิจัย'!#REF!</f>
        <v>#REF!</v>
      </c>
      <c r="G105" s="552" t="e">
        <f>A3ตัด!I71+A12สาขาNCD!I66+A18สุขภาพจิต!I56+A19เซอวีส5สาขาหลัก!I43+A22ไต!I26+A25ยาเสพติด!I40+A29เฉลิมพระเกียรติTB!I58+'A35NHISยุทธ-คอม'!I232+'6คลินิกนอกเวลา'!#REF!+'7SmartHosHA'!I41+'12ดิจิตอล-วิจัย'!#REF!</f>
        <v>#REF!</v>
      </c>
      <c r="H105" s="553" t="e">
        <f>D105+E105+F105+G105</f>
        <v>#REF!</v>
      </c>
    </row>
    <row r="106" spans="1:8" s="32" customFormat="1" ht="23.25">
      <c r="A106" s="32">
        <v>4</v>
      </c>
      <c r="B106" s="560" t="s">
        <v>656</v>
      </c>
      <c r="C106" s="552">
        <f>A3ตัด!E84</f>
        <v>0</v>
      </c>
      <c r="D106" s="552">
        <f>A3ตัด!F84</f>
        <v>0</v>
      </c>
      <c r="E106" s="557">
        <f>A3ตัด!G84</f>
        <v>0</v>
      </c>
      <c r="F106" s="552">
        <f>A3ตัด!H84</f>
        <v>0</v>
      </c>
      <c r="G106" s="552">
        <f>A3ตัด!I84</f>
        <v>0</v>
      </c>
      <c r="H106" s="553">
        <f>D106+E106+F106+G106</f>
        <v>0</v>
      </c>
    </row>
    <row r="107" spans="1:8" s="32" customFormat="1" ht="23.25">
      <c r="A107" s="32">
        <v>5</v>
      </c>
      <c r="B107" s="561" t="s">
        <v>659</v>
      </c>
      <c r="C107" s="552" t="e">
        <f>A7คุ้มครอง!E51+A13RDU!E28+'A33คุณธรรมโปร่งใส-ยา'!E61+'12ดิจิตอล-วิจัย'!#REF!</f>
        <v>#REF!</v>
      </c>
      <c r="D107" s="552" t="e">
        <f>A7คุ้มครอง!F51+A13RDU!F28+'A33คุณธรรมโปร่งใส-ยา'!F61+'12ดิจิตอล-วิจัย'!#REF!</f>
        <v>#REF!</v>
      </c>
      <c r="E107" s="557" t="e">
        <f>A7คุ้มครอง!G51+A13RDU!G28+'A33คุณธรรมโปร่งใส-ยา'!G61+'12ดิจิตอล-วิจัย'!#REF!</f>
        <v>#REF!</v>
      </c>
      <c r="F107" s="552" t="e">
        <f>A7คุ้มครอง!H51+A13RDU!H28+'A33คุณธรรมโปร่งใส-ยา'!H61+'12ดิจิตอล-วิจัย'!#REF!</f>
        <v>#REF!</v>
      </c>
      <c r="G107" s="552" t="e">
        <f>A7คุ้มครอง!I51+A13RDU!I28+'A33คุณธรรมโปร่งใส-ยา'!I61+'12ดิจิตอล-วิจัย'!#REF!</f>
        <v>#REF!</v>
      </c>
      <c r="H107" s="553" t="e">
        <f t="shared" ref="H107:H111" si="4">D107+E107+F107+G107</f>
        <v>#REF!</v>
      </c>
    </row>
    <row r="108" spans="1:8" s="32" customFormat="1" ht="23.25">
      <c r="A108" s="32">
        <v>6</v>
      </c>
      <c r="B108" s="560" t="s">
        <v>352</v>
      </c>
      <c r="C108" s="552" t="e">
        <f>'A33คุณธรรมโปร่งใส-ยา'!E53+'A35NHISยุทธ-คอม'!E230+A38การเงินการคลัง!E31+'14HRd'!#REF!</f>
        <v>#REF!</v>
      </c>
      <c r="D108" s="552" t="e">
        <f>'A33คุณธรรมโปร่งใส-ยา'!F53+'A35NHISยุทธ-คอม'!F230+A38การเงินการคลัง!F31+'14HRd'!#REF!</f>
        <v>#REF!</v>
      </c>
      <c r="E108" s="557" t="e">
        <f>'A33คุณธรรมโปร่งใส-ยา'!G53+'A35NHISยุทธ-คอม'!G230+A38การเงินการคลัง!G31+'14HRd'!#REF!</f>
        <v>#REF!</v>
      </c>
      <c r="F108" s="552" t="e">
        <f>'A33คุณธรรมโปร่งใส-ยา'!H53+'A35NHISยุทธ-คอม'!H230+A38การเงินการคลัง!H31+'14HRd'!#REF!</f>
        <v>#REF!</v>
      </c>
      <c r="G108" s="552" t="e">
        <f>'A33คุณธรรมโปร่งใส-ยา'!I53+'A35NHISยุทธ-คอม'!I230+A38การเงินการคลัง!I31+'14HRd'!#REF!</f>
        <v>#REF!</v>
      </c>
      <c r="H108" s="553" t="e">
        <f t="shared" si="4"/>
        <v>#REF!</v>
      </c>
    </row>
    <row r="109" spans="1:8" s="32" customFormat="1" ht="23.25">
      <c r="A109" s="32">
        <v>7</v>
      </c>
      <c r="B109" s="560" t="s">
        <v>660</v>
      </c>
      <c r="C109" s="552" t="e">
        <f>A33ตัด!E37+'A35NHISยุทธ-คอม'!E157+'A36SmartHos-คอม'!E30+'5G&amp;C'!#REF!+'6คลินิกนอกเวลา'!#REF!+'10บริการมูลค่าเพิ่ม'!#REF!</f>
        <v>#REF!</v>
      </c>
      <c r="D109" s="552" t="e">
        <f>A33ตัด!F37+'A35NHISยุทธ-คอม'!F157+'A36SmartHos-คอม'!F30+'5G&amp;C'!#REF!+'6คลินิกนอกเวลา'!#REF!+'10บริการมูลค่าเพิ่ม'!#REF!</f>
        <v>#REF!</v>
      </c>
      <c r="E109" s="557" t="e">
        <f>A33ตัด!G37+'A35NHISยุทธ-คอม'!G157+'A36SmartHos-คอม'!G30+'5G&amp;C'!#REF!+'6คลินิกนอกเวลา'!#REF!+'10บริการมูลค่าเพิ่ม'!#REF!</f>
        <v>#REF!</v>
      </c>
      <c r="F109" s="552" t="e">
        <f>A33ตัด!H37+'A35NHISยุทธ-คอม'!H157+'A36SmartHos-คอม'!H30+'5G&amp;C'!#REF!+'6คลินิกนอกเวลา'!#REF!+'10บริการมูลค่าเพิ่ม'!#REF!</f>
        <v>#REF!</v>
      </c>
      <c r="G109" s="552" t="e">
        <f>A33ตัด!I37+'A35NHISยุทธ-คอม'!I157+'A36SmartHos-คอม'!I30+'5G&amp;C'!#REF!+'6คลินิกนอกเวลา'!#REF!+'10บริการมูลค่าเพิ่ม'!#REF!</f>
        <v>#REF!</v>
      </c>
      <c r="H109" s="553" t="e">
        <f t="shared" si="4"/>
        <v>#REF!</v>
      </c>
    </row>
    <row r="110" spans="1:8" s="32" customFormat="1" ht="23.25">
      <c r="A110" s="32">
        <v>8</v>
      </c>
      <c r="B110" s="562" t="s">
        <v>560</v>
      </c>
      <c r="C110" s="552">
        <f>'A35NHISยุทธ-คอม'!E234</f>
        <v>0</v>
      </c>
      <c r="D110" s="552">
        <f>'A35NHISยุทธ-คอม'!F234</f>
        <v>0</v>
      </c>
      <c r="E110" s="557">
        <f>'A35NHISยุทธ-คอม'!G234</f>
        <v>0</v>
      </c>
      <c r="F110" s="552">
        <f>'A35NHISยุทธ-คอม'!H234</f>
        <v>0</v>
      </c>
      <c r="G110" s="552">
        <f>'A35NHISยุทธ-คอม'!I234</f>
        <v>0</v>
      </c>
      <c r="H110" s="553">
        <f t="shared" si="4"/>
        <v>0</v>
      </c>
    </row>
    <row r="111" spans="1:8" s="32" customFormat="1" ht="23.25">
      <c r="A111" s="32">
        <v>9</v>
      </c>
      <c r="B111" s="560" t="s">
        <v>530</v>
      </c>
      <c r="C111" s="552">
        <f>'9แผนไทย'!E34</f>
        <v>0</v>
      </c>
      <c r="D111" s="552">
        <f>'9แผนไทย'!F34</f>
        <v>0</v>
      </c>
      <c r="E111" s="557">
        <f>'9แผนไทย'!G34</f>
        <v>0</v>
      </c>
      <c r="F111" s="552">
        <f>'9แผนไทย'!H34</f>
        <v>0</v>
      </c>
      <c r="G111" s="552">
        <f>'9แผนไทย'!I34</f>
        <v>0</v>
      </c>
      <c r="H111" s="553">
        <f t="shared" si="4"/>
        <v>0</v>
      </c>
    </row>
    <row r="112" spans="1:8" s="32" customFormat="1" ht="23.25">
      <c r="B112" s="554"/>
      <c r="C112" s="552" t="e">
        <f>SUM(C103:C111)</f>
        <v>#REF!</v>
      </c>
      <c r="D112" s="552" t="e">
        <f t="shared" ref="D112:H112" si="5">SUM(D103:D111)</f>
        <v>#REF!</v>
      </c>
      <c r="E112" s="557" t="e">
        <f t="shared" si="5"/>
        <v>#REF!</v>
      </c>
      <c r="F112" s="552" t="e">
        <f t="shared" si="5"/>
        <v>#REF!</v>
      </c>
      <c r="G112" s="552" t="e">
        <f t="shared" si="5"/>
        <v>#REF!</v>
      </c>
      <c r="H112" s="555" t="e">
        <f t="shared" si="5"/>
        <v>#REF!</v>
      </c>
    </row>
    <row r="113" spans="4:8" s="32" customFormat="1" ht="23.25">
      <c r="D113" s="129"/>
      <c r="E113" s="129"/>
      <c r="F113" s="129"/>
      <c r="G113" s="129"/>
      <c r="H113" s="551"/>
    </row>
    <row r="114" spans="4:8" s="32" customFormat="1" ht="23.25">
      <c r="D114" s="129"/>
      <c r="E114" s="129"/>
      <c r="F114" s="129"/>
      <c r="G114" s="129"/>
      <c r="H114" s="551"/>
    </row>
    <row r="115" spans="4:8" s="32" customFormat="1" ht="23.25">
      <c r="D115" s="129"/>
      <c r="E115" s="129"/>
      <c r="F115" s="129"/>
      <c r="G115" s="129"/>
      <c r="H115" s="551"/>
    </row>
    <row r="116" spans="4:8" s="32" customFormat="1" ht="23.25">
      <c r="D116" s="129"/>
      <c r="E116" s="129"/>
      <c r="F116" s="129"/>
      <c r="G116" s="129"/>
      <c r="H116" s="551"/>
    </row>
    <row r="117" spans="4:8" s="32" customFormat="1" ht="23.25">
      <c r="D117" s="129"/>
      <c r="E117" s="129"/>
      <c r="F117" s="129"/>
      <c r="G117" s="129"/>
      <c r="H117" s="551"/>
    </row>
    <row r="118" spans="4:8" s="32" customFormat="1" ht="23.25">
      <c r="D118" s="129"/>
      <c r="E118" s="129"/>
      <c r="F118" s="129"/>
      <c r="G118" s="129"/>
      <c r="H118" s="551"/>
    </row>
    <row r="119" spans="4:8" s="32" customFormat="1" ht="23.25">
      <c r="D119" s="129"/>
      <c r="E119" s="129"/>
      <c r="F119" s="129"/>
      <c r="G119" s="129"/>
      <c r="H119" s="551"/>
    </row>
    <row r="120" spans="4:8" s="32" customFormat="1" ht="23.25">
      <c r="D120" s="129"/>
      <c r="E120" s="129"/>
      <c r="F120" s="129"/>
      <c r="G120" s="129"/>
      <c r="H120" s="551"/>
    </row>
    <row r="121" spans="4:8" s="32" customFormat="1" ht="23.25">
      <c r="D121" s="129"/>
      <c r="E121" s="129"/>
      <c r="F121" s="129"/>
      <c r="G121" s="129"/>
      <c r="H121" s="551"/>
    </row>
  </sheetData>
  <mergeCells count="4">
    <mergeCell ref="A1:G1"/>
    <mergeCell ref="A2:C2"/>
    <mergeCell ref="D4:G4"/>
    <mergeCell ref="A54:B54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sqref="A1:C18"/>
    </sheetView>
  </sheetViews>
  <sheetFormatPr defaultRowHeight="12.75"/>
  <cols>
    <col min="1" max="1" width="79" style="1415" customWidth="1"/>
    <col min="2" max="2" width="54" style="1415" customWidth="1"/>
    <col min="3" max="3" width="37" style="1415" customWidth="1"/>
    <col min="4" max="16384" width="9.140625" style="1415"/>
  </cols>
  <sheetData>
    <row r="1" spans="1:3" ht="21">
      <c r="A1" s="1746" t="s">
        <v>606</v>
      </c>
      <c r="B1" s="1746"/>
      <c r="C1" s="1746"/>
    </row>
    <row r="2" spans="1:3" ht="24" customHeight="1">
      <c r="A2" s="1746" t="s">
        <v>20</v>
      </c>
      <c r="B2" s="1746"/>
      <c r="C2" s="1746"/>
    </row>
    <row r="3" spans="1:3" ht="48" customHeight="1">
      <c r="A3" s="1416" t="s">
        <v>21</v>
      </c>
      <c r="B3" s="1417" t="s">
        <v>584</v>
      </c>
      <c r="C3" s="1416" t="s">
        <v>17</v>
      </c>
    </row>
    <row r="4" spans="1:3" ht="21">
      <c r="A4" s="1418" t="s">
        <v>585</v>
      </c>
      <c r="B4" s="921"/>
      <c r="C4" s="1419"/>
    </row>
    <row r="5" spans="1:3" ht="21">
      <c r="A5" s="1420" t="s">
        <v>586</v>
      </c>
      <c r="B5" s="1421" t="s">
        <v>148</v>
      </c>
      <c r="C5" s="1422">
        <f>A41บริหารจัดการพื้นฐาน!E22+A41บริหารจัดการพื้นฐาน!E44</f>
        <v>12230737</v>
      </c>
    </row>
    <row r="6" spans="1:3" ht="21">
      <c r="A6" s="1420" t="s">
        <v>587</v>
      </c>
      <c r="B6" s="1421" t="s">
        <v>128</v>
      </c>
      <c r="C6" s="1422">
        <f>'A33คุณธรรมโปร่งใส-ยา'!E27+'A33คุณธรรมโปร่งใส-ยา'!E28+'A33คุณธรรมโปร่งใส-ยา'!E29+'A33คุณธรรมโปร่งใส-ยา'!E30+'A33คุณธรรมโปร่งใส-ยา'!E31+'A33คุณธรรมโปร่งใส-ยา'!E32</f>
        <v>17547554.91</v>
      </c>
    </row>
    <row r="7" spans="1:3" ht="21">
      <c r="A7" s="1420" t="s">
        <v>588</v>
      </c>
      <c r="B7" s="1421" t="s">
        <v>148</v>
      </c>
      <c r="C7" s="1422">
        <f>A41บริหารจัดการพื้นฐาน!E26+A41บริหารจัดการพื้นฐาน!E27+A41บริหารจัดการพื้นฐาน!E28+A41บริหารจัดการพื้นฐาน!E29+A41บริหารจัดการพื้นฐาน!E48</f>
        <v>3206230</v>
      </c>
    </row>
    <row r="8" spans="1:3" ht="21">
      <c r="A8" s="1420" t="s">
        <v>589</v>
      </c>
      <c r="B8" s="1421" t="s">
        <v>148</v>
      </c>
      <c r="C8" s="1422">
        <f>A41บริหารจัดการพื้นฐาน!E31+A41บริหารจัดการพื้นฐาน!E45</f>
        <v>4037540</v>
      </c>
    </row>
    <row r="9" spans="1:3" ht="21">
      <c r="A9" s="1418" t="s">
        <v>590</v>
      </c>
      <c r="B9" s="1421"/>
      <c r="C9" s="921"/>
    </row>
    <row r="10" spans="1:3" ht="21">
      <c r="A10" s="1420" t="s">
        <v>591</v>
      </c>
      <c r="B10" s="1421" t="s">
        <v>2199</v>
      </c>
      <c r="C10" s="1422">
        <f>'A39วิจัย-นวตกรรม'!E19+'7SmartHosHA'!E37+'12ดิจิตอล-วิจัย'!E32</f>
        <v>745050</v>
      </c>
    </row>
    <row r="11" spans="1:3" ht="42">
      <c r="A11" s="1420" t="s">
        <v>592</v>
      </c>
      <c r="B11" s="1421" t="s">
        <v>2200</v>
      </c>
      <c r="C11" s="1422">
        <f>A6NCD!E40+'A8G&amp;C'!E31+A10PCC!E35+A12สาขาNCD!E47+A16Palliative!E25+A17แผนไทย!E41+A17แผนไทย!E42+A17แผนไทย!E43+A17แผนไทย!E44+A17แผนไทย!E46+A18สุขภาพจิต!E34+A20หัวใจ!E15+A22ไต!E16+A28ฉุกเฉินส่งต่อ!E32+A29เฉลิมพระเกียรติTB!E32+A29เฉลิมพระเกียรติTB!E34+A29เฉลิมพระเกียรติTB!E36+'A31กำลังคนประชุม-อบรม'!E37+'A31กำลังคนประชุม-อบรม'!F42+'A31กำลังคนประชุม-อบรม'!F43+'A31กำลังคนประชุม-อบรม'!F44+'A31กำลังคนประชุม-อบรม'!E45+'A31กำลังคนประชุม-อบรม'!E46+'A31กำลังคนประชุม-อบรม'!E47+'A31กำลังคนประชุม-อบรม'!E49+'A31กำลังคนประชุม-อบรม'!E50+'A31กำลังคนประชุม-อบรม'!E51+'A31กำลังคนประชุม-อบรม'!E52+'A31กำลังคนประชุม-อบรม'!E53+'A31กำลังคนประชุม-อบรม'!E54+'A31กำลังคนประชุม-อบรม'!E55+'A31กำลังคนประชุม-อบรม'!E56+'A31กำลังคนประชุม-อบรม'!E57+'A31กำลังคนประชุม-อบรม'!E58+'A31กำลังคนประชุม-อบรม'!E59+'A31กำลังคนประชุม-อบรม'!E60+'A31กำลังคนประชุม-อบรม'!E61+'A31กำลังคนประชุม-อบรม'!E62+'A31กำลังคนประชุม-อบรม'!E63+'A31กำลังคนประชุม-อบรม'!E64+'A31กำลังคนประชุม-อบรม'!E65+'A31กำลังคนประชุม-อบรม'!E66+'A31กำลังคนประชุม-อบรม'!E67+A38การเงินการคลัง!E21+'A39วิจัย-นวตกรรม'!E19+'2Ageing'!E20+'3PCUโรคติดต่อ'!E17+'3PCUโรคติดต่อ'!E20+'3PCUโรคติดต่อ'!E23+'5G&amp;C'!E26+'7SmartHosHA'!E37+'10บริการมูลค่าเพิ่ม'!E34</f>
        <v>1829657</v>
      </c>
    </row>
    <row r="12" spans="1:3" ht="21">
      <c r="A12" s="1418" t="s">
        <v>593</v>
      </c>
      <c r="B12" s="921"/>
      <c r="C12" s="921"/>
    </row>
    <row r="13" spans="1:3" ht="21">
      <c r="A13" s="1420" t="s">
        <v>594</v>
      </c>
      <c r="B13" s="1421" t="s">
        <v>2201</v>
      </c>
      <c r="C13" s="181">
        <f>A1pcu!E61+A2pcu1!E47+A3ตัด!E45+A3สูงอายุ!E47+'A8G&amp;C'!E36+'1NCD'!E24+'2Ageing'!E20+'5G&amp;C'!E28</f>
        <v>1037690</v>
      </c>
    </row>
    <row r="14" spans="1:3" s="1423" customFormat="1" ht="21">
      <c r="A14" s="274" t="s">
        <v>595</v>
      </c>
      <c r="B14" s="1421" t="s">
        <v>607</v>
      </c>
      <c r="C14" s="181">
        <f>A6NCD!E48+'3PCUโรคติดต่อ'!E31</f>
        <v>425000</v>
      </c>
    </row>
    <row r="15" spans="1:3" s="1423" customFormat="1" ht="21">
      <c r="A15" s="274" t="s">
        <v>596</v>
      </c>
      <c r="B15" s="1421" t="s">
        <v>608</v>
      </c>
      <c r="C15" s="181">
        <f>A7คุ้มครอง!E43</f>
        <v>5000</v>
      </c>
    </row>
    <row r="16" spans="1:3" s="1423" customFormat="1" ht="21">
      <c r="A16" s="274" t="s">
        <v>597</v>
      </c>
      <c r="B16" s="1421" t="s">
        <v>609</v>
      </c>
      <c r="C16" s="181">
        <f>A12สาขาNCD!E51+A13RDU!E20+A15ทารก!E18+A16Palliative!E25+A17แผนไทย!E48+A18สุขภาพจิต!E43+A20หัวใจ!E23+A22ไต!E18+A23จักษุ!E22+A25ยาเสพติด!E33+A28ฉุกเฉินส่งต่อ!E38+A29เฉลิมพระเกียรติTB!E45+'7SmartHosHA'!E37+'8ชายแดน'!E40+'9แผนไทย'!E27+'10บริการมูลค่าเพิ่ม'!E38</f>
        <v>3104500</v>
      </c>
    </row>
    <row r="17" spans="1:3" ht="21">
      <c r="A17" s="1424" t="s">
        <v>598</v>
      </c>
      <c r="B17" s="1425"/>
      <c r="C17" s="545">
        <v>0</v>
      </c>
    </row>
    <row r="18" spans="1:3" ht="21">
      <c r="A18" s="1426" t="s">
        <v>5</v>
      </c>
      <c r="B18" s="1396"/>
      <c r="C18" s="508">
        <f>SUM(C5:C17)</f>
        <v>44168958.909999996</v>
      </c>
    </row>
    <row r="28" spans="1:3" ht="21">
      <c r="A28" s="1747" t="s">
        <v>599</v>
      </c>
      <c r="B28" s="1747"/>
    </row>
    <row r="29" spans="1:3" ht="21">
      <c r="A29" s="1427" t="s">
        <v>613</v>
      </c>
    </row>
    <row r="30" spans="1:3" ht="21">
      <c r="A30" s="1427" t="s">
        <v>614</v>
      </c>
    </row>
    <row r="31" spans="1:3" ht="21">
      <c r="A31" s="390" t="s">
        <v>600</v>
      </c>
    </row>
  </sheetData>
  <mergeCells count="3">
    <mergeCell ref="A1:C1"/>
    <mergeCell ref="A2:C2"/>
    <mergeCell ref="A28:B28"/>
  </mergeCells>
  <pageMargins left="0.70866141732283472" right="0.31496062992125984" top="0.74803149606299213" bottom="0.74803149606299213" header="0.31496062992125984" footer="0.31496062992125984"/>
  <pageSetup paperSize="5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E25"/>
  <sheetViews>
    <sheetView workbookViewId="0">
      <selection activeCell="F17" sqref="F17"/>
    </sheetView>
  </sheetViews>
  <sheetFormatPr defaultRowHeight="21"/>
  <cols>
    <col min="1" max="1" width="9.140625" style="1"/>
    <col min="2" max="2" width="7" style="1" customWidth="1"/>
    <col min="3" max="16384" width="9.140625" style="1"/>
  </cols>
  <sheetData>
    <row r="7" spans="3:5" ht="30.75">
      <c r="C7" s="41"/>
    </row>
    <row r="8" spans="3:5" ht="30.75">
      <c r="C8" s="41"/>
    </row>
    <row r="9" spans="3:5" ht="36">
      <c r="E9" s="46" t="s">
        <v>2295</v>
      </c>
    </row>
    <row r="10" spans="3:5" ht="30.75">
      <c r="E10" s="41" t="s">
        <v>2558</v>
      </c>
    </row>
    <row r="25" spans="4:4" ht="33.75">
      <c r="D25" s="55"/>
    </row>
  </sheetData>
  <pageMargins left="1.299212598425197" right="0.70866141732283472" top="0.74803149606299213" bottom="0.74803149606299213" header="0.31496062992125984" footer="0.31496062992125984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74"/>
  <sheetViews>
    <sheetView showGridLines="0" zoomScale="90" zoomScaleNormal="90" workbookViewId="0">
      <pane xSplit="5" topLeftCell="F1" activePane="topRight" state="frozen"/>
      <selection activeCell="A16" sqref="A16"/>
      <selection pane="topRight" activeCell="D12" sqref="D12"/>
    </sheetView>
  </sheetViews>
  <sheetFormatPr defaultColWidth="9.140625" defaultRowHeight="21"/>
  <cols>
    <col min="1" max="1" width="5.7109375" style="133" customWidth="1"/>
    <col min="2" max="2" width="37" style="1012" customWidth="1"/>
    <col min="3" max="3" width="23" style="1" customWidth="1"/>
    <col min="4" max="4" width="18.28515625" style="1" customWidth="1"/>
    <col min="5" max="5" width="17" style="1" customWidth="1"/>
    <col min="6" max="6" width="18.7109375" style="1" customWidth="1"/>
    <col min="7" max="7" width="22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007"/>
      <c r="C2" s="203"/>
      <c r="D2" s="203"/>
      <c r="E2" s="203"/>
      <c r="F2" s="203"/>
      <c r="G2" s="203"/>
      <c r="H2" s="203"/>
      <c r="I2" s="203"/>
    </row>
    <row r="3" spans="1:18" ht="21" customHeight="1">
      <c r="A3" s="127"/>
      <c r="B3" s="42" t="s">
        <v>28</v>
      </c>
      <c r="C3" s="34" t="s">
        <v>545</v>
      </c>
      <c r="D3" s="73" t="s">
        <v>31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127"/>
      <c r="B4" s="42" t="s">
        <v>50</v>
      </c>
      <c r="C4" s="34" t="s">
        <v>203</v>
      </c>
      <c r="D4" s="25"/>
      <c r="F4" s="2"/>
      <c r="G4" s="2"/>
      <c r="H4" s="2"/>
    </row>
    <row r="5" spans="1:18" ht="21" customHeight="1">
      <c r="A5" s="127"/>
      <c r="B5" s="42" t="s">
        <v>204</v>
      </c>
      <c r="C5" s="34" t="s">
        <v>175</v>
      </c>
      <c r="D5" s="25"/>
      <c r="E5" s="2"/>
      <c r="F5" s="2"/>
      <c r="G5" s="2"/>
    </row>
    <row r="6" spans="1:18" ht="21" customHeight="1">
      <c r="A6" s="127"/>
      <c r="B6" s="42" t="s">
        <v>21</v>
      </c>
      <c r="C6" s="44" t="s">
        <v>30</v>
      </c>
      <c r="D6" s="45" t="s">
        <v>51</v>
      </c>
      <c r="E6" s="44"/>
      <c r="F6" s="44" t="s">
        <v>544</v>
      </c>
      <c r="G6" s="44" t="s">
        <v>53</v>
      </c>
      <c r="H6" s="44" t="s">
        <v>56</v>
      </c>
      <c r="I6" s="44" t="s">
        <v>54</v>
      </c>
      <c r="J6" s="44" t="s">
        <v>55</v>
      </c>
      <c r="K6" s="30"/>
      <c r="O6" s="25"/>
    </row>
    <row r="7" spans="1:18" ht="21" customHeight="1">
      <c r="A7" s="127"/>
      <c r="B7" s="1008" t="s">
        <v>36</v>
      </c>
      <c r="D7" s="1" t="s">
        <v>220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127"/>
      <c r="B8" s="1008"/>
      <c r="F8" s="25"/>
      <c r="H8" s="25"/>
      <c r="K8" s="25"/>
      <c r="M8" s="25"/>
      <c r="O8" s="25"/>
      <c r="P8" s="25"/>
      <c r="R8" s="25"/>
    </row>
    <row r="9" spans="1:18" ht="21" customHeight="1">
      <c r="A9" s="127"/>
      <c r="B9" s="1008" t="s">
        <v>37</v>
      </c>
      <c r="D9" s="1570" t="s">
        <v>2313</v>
      </c>
      <c r="E9" s="25"/>
      <c r="F9" s="2"/>
      <c r="G9" s="2"/>
      <c r="H9" s="2"/>
    </row>
    <row r="10" spans="1:18" ht="21" customHeight="1">
      <c r="A10" s="127"/>
      <c r="B10" s="1008" t="s">
        <v>329</v>
      </c>
      <c r="D10" s="1571" t="s">
        <v>2314</v>
      </c>
      <c r="E10" s="2"/>
      <c r="F10" s="2"/>
      <c r="G10" s="2"/>
      <c r="H10" s="2"/>
    </row>
    <row r="11" spans="1:18" ht="21" customHeight="1">
      <c r="A11" s="127"/>
      <c r="B11" s="1008" t="s">
        <v>331</v>
      </c>
      <c r="D11" s="1570" t="s">
        <v>2315</v>
      </c>
      <c r="E11" s="2"/>
      <c r="F11" s="2"/>
      <c r="G11" s="2"/>
      <c r="H11" s="2"/>
    </row>
    <row r="12" spans="1:18" ht="21" customHeight="1">
      <c r="A12" s="127"/>
      <c r="B12" s="1008"/>
      <c r="E12" s="2"/>
      <c r="F12" s="2"/>
      <c r="G12" s="2"/>
      <c r="H12" s="2"/>
    </row>
    <row r="13" spans="1:18" ht="21" customHeight="1">
      <c r="A13" s="1748" t="s">
        <v>0</v>
      </c>
      <c r="B13" s="1750" t="s">
        <v>33</v>
      </c>
      <c r="C13" s="204" t="s">
        <v>23</v>
      </c>
      <c r="D13" s="208" t="s">
        <v>24</v>
      </c>
      <c r="E13" s="1752" t="s">
        <v>1</v>
      </c>
      <c r="F13" s="1753"/>
      <c r="G13" s="1753"/>
      <c r="H13" s="1753"/>
      <c r="I13" s="1754"/>
      <c r="J13" s="1755" t="s">
        <v>13</v>
      </c>
    </row>
    <row r="14" spans="1:18">
      <c r="A14" s="1749"/>
      <c r="B14" s="1751"/>
      <c r="C14" s="205"/>
      <c r="D14" s="209" t="s">
        <v>25</v>
      </c>
      <c r="E14" s="28" t="s">
        <v>5</v>
      </c>
      <c r="F14" s="28" t="s">
        <v>6</v>
      </c>
      <c r="G14" s="28" t="s">
        <v>174</v>
      </c>
      <c r="H14" s="107" t="s">
        <v>26</v>
      </c>
      <c r="I14" s="107" t="s">
        <v>27</v>
      </c>
      <c r="J14" s="1756"/>
    </row>
    <row r="15" spans="1:18" s="9" customFormat="1" ht="42">
      <c r="A15" s="78">
        <v>1</v>
      </c>
      <c r="B15" s="734" t="s">
        <v>176</v>
      </c>
      <c r="C15" s="1023"/>
      <c r="D15" s="1029"/>
      <c r="E15" s="709"/>
      <c r="F15" s="109"/>
      <c r="G15" s="709"/>
      <c r="H15" s="1024"/>
      <c r="I15" s="1024"/>
      <c r="J15" s="1333" t="s">
        <v>380</v>
      </c>
    </row>
    <row r="16" spans="1:18" s="711" customFormat="1" ht="66.75" customHeight="1">
      <c r="A16" s="687"/>
      <c r="B16" s="1244" t="s">
        <v>708</v>
      </c>
      <c r="C16" s="713" t="s">
        <v>709</v>
      </c>
      <c r="D16" s="904" t="s">
        <v>710</v>
      </c>
      <c r="E16" s="716">
        <f t="shared" ref="E16:E59" si="0">F16+G16+H16+I16</f>
        <v>0</v>
      </c>
      <c r="F16" s="714"/>
      <c r="G16" s="686"/>
      <c r="H16" s="686"/>
      <c r="I16" s="686"/>
      <c r="J16" s="887" t="s">
        <v>711</v>
      </c>
    </row>
    <row r="17" spans="1:10" s="711" customFormat="1">
      <c r="A17" s="687"/>
      <c r="B17" s="691" t="s">
        <v>712</v>
      </c>
      <c r="C17" s="1245" t="s">
        <v>1831</v>
      </c>
      <c r="D17" s="904" t="s">
        <v>710</v>
      </c>
      <c r="E17" s="716">
        <f t="shared" si="0"/>
        <v>0</v>
      </c>
      <c r="F17" s="715"/>
      <c r="G17" s="686"/>
      <c r="H17" s="686"/>
      <c r="I17" s="686"/>
      <c r="J17" s="887" t="s">
        <v>711</v>
      </c>
    </row>
    <row r="18" spans="1:10" s="1219" customFormat="1" ht="48">
      <c r="A18" s="687"/>
      <c r="B18" s="691" t="s">
        <v>713</v>
      </c>
      <c r="C18" s="712" t="s">
        <v>714</v>
      </c>
      <c r="D18" s="904" t="s">
        <v>710</v>
      </c>
      <c r="E18" s="716">
        <f t="shared" si="0"/>
        <v>10000</v>
      </c>
      <c r="F18" s="528">
        <v>10000</v>
      </c>
      <c r="G18" s="686"/>
      <c r="H18" s="716"/>
      <c r="I18" s="686"/>
      <c r="J18" s="887" t="s">
        <v>711</v>
      </c>
    </row>
    <row r="19" spans="1:10" s="711" customFormat="1" ht="42">
      <c r="A19" s="687"/>
      <c r="B19" s="706" t="s">
        <v>715</v>
      </c>
      <c r="C19" s="713" t="s">
        <v>716</v>
      </c>
      <c r="D19" s="904" t="s">
        <v>717</v>
      </c>
      <c r="E19" s="716">
        <f t="shared" si="0"/>
        <v>0</v>
      </c>
      <c r="F19" s="716"/>
      <c r="G19" s="686"/>
      <c r="H19" s="686"/>
      <c r="I19" s="686"/>
      <c r="J19" s="887" t="s">
        <v>711</v>
      </c>
    </row>
    <row r="20" spans="1:10" s="711" customFormat="1" ht="48">
      <c r="A20" s="687"/>
      <c r="B20" s="706" t="s">
        <v>1832</v>
      </c>
      <c r="C20" s="712" t="s">
        <v>718</v>
      </c>
      <c r="D20" s="904" t="s">
        <v>719</v>
      </c>
      <c r="E20" s="716">
        <f t="shared" si="0"/>
        <v>5000</v>
      </c>
      <c r="F20" s="716"/>
      <c r="G20" s="716">
        <v>5000</v>
      </c>
      <c r="H20" s="686"/>
      <c r="I20" s="686"/>
      <c r="J20" s="887" t="s">
        <v>711</v>
      </c>
    </row>
    <row r="21" spans="1:10" s="711" customFormat="1" ht="42">
      <c r="A21" s="717"/>
      <c r="B21" s="721" t="s">
        <v>720</v>
      </c>
      <c r="C21" s="713" t="s">
        <v>721</v>
      </c>
      <c r="D21" s="904" t="s">
        <v>710</v>
      </c>
      <c r="E21" s="716">
        <f t="shared" si="0"/>
        <v>0</v>
      </c>
      <c r="F21" s="716"/>
      <c r="G21" s="716"/>
      <c r="H21" s="718"/>
      <c r="I21" s="718"/>
      <c r="J21" s="887" t="s">
        <v>711</v>
      </c>
    </row>
    <row r="22" spans="1:10" s="1219" customFormat="1" ht="87.75" customHeight="1">
      <c r="A22" s="812"/>
      <c r="B22" s="724" t="s">
        <v>722</v>
      </c>
      <c r="C22" s="712" t="s">
        <v>723</v>
      </c>
      <c r="D22" s="904" t="s">
        <v>710</v>
      </c>
      <c r="E22" s="716">
        <f t="shared" si="0"/>
        <v>10000</v>
      </c>
      <c r="F22" s="528">
        <v>10000</v>
      </c>
      <c r="G22" s="716"/>
      <c r="H22" s="716"/>
      <c r="I22" s="757"/>
      <c r="J22" s="1082" t="s">
        <v>711</v>
      </c>
    </row>
    <row r="23" spans="1:10" s="688" customFormat="1">
      <c r="A23" s="743"/>
      <c r="B23" s="1067" t="s">
        <v>1450</v>
      </c>
      <c r="C23" s="687" t="s">
        <v>1736</v>
      </c>
      <c r="D23" s="904" t="s">
        <v>1433</v>
      </c>
      <c r="E23" s="716">
        <f t="shared" si="0"/>
        <v>0</v>
      </c>
      <c r="F23" s="707"/>
      <c r="G23" s="707"/>
      <c r="H23" s="707"/>
      <c r="I23" s="707"/>
      <c r="J23" s="1256" t="s">
        <v>1434</v>
      </c>
    </row>
    <row r="24" spans="1:10" s="688" customFormat="1" ht="46.5" customHeight="1">
      <c r="A24" s="707"/>
      <c r="B24" s="999" t="s">
        <v>1435</v>
      </c>
      <c r="C24" s="687" t="s">
        <v>369</v>
      </c>
      <c r="D24" s="1035">
        <v>22767</v>
      </c>
      <c r="E24" s="716">
        <f t="shared" si="0"/>
        <v>0</v>
      </c>
      <c r="F24" s="687"/>
      <c r="G24" s="687"/>
      <c r="H24" s="687"/>
      <c r="I24" s="687"/>
      <c r="J24" s="1256" t="s">
        <v>1434</v>
      </c>
    </row>
    <row r="25" spans="1:10" s="688" customFormat="1">
      <c r="A25" s="1036"/>
      <c r="B25" s="999" t="s">
        <v>1436</v>
      </c>
      <c r="C25" s="707"/>
      <c r="D25" s="904"/>
      <c r="E25" s="716">
        <f t="shared" si="0"/>
        <v>0</v>
      </c>
      <c r="F25" s="707"/>
      <c r="G25" s="707"/>
      <c r="H25" s="707"/>
      <c r="I25" s="707"/>
      <c r="J25" s="1256"/>
    </row>
    <row r="26" spans="1:10" s="688" customFormat="1" ht="42">
      <c r="A26" s="717"/>
      <c r="B26" s="887" t="s">
        <v>1437</v>
      </c>
      <c r="C26" s="707"/>
      <c r="D26" s="904" t="s">
        <v>1833</v>
      </c>
      <c r="E26" s="716">
        <f t="shared" si="0"/>
        <v>0</v>
      </c>
      <c r="F26" s="707"/>
      <c r="G26" s="707"/>
      <c r="H26" s="707"/>
      <c r="I26" s="707"/>
      <c r="J26" s="1254" t="s">
        <v>380</v>
      </c>
    </row>
    <row r="27" spans="1:10" s="998" customFormat="1" ht="42">
      <c r="A27" s="778"/>
      <c r="B27" s="1003" t="s">
        <v>1438</v>
      </c>
      <c r="C27" s="997"/>
      <c r="D27" s="1031" t="s">
        <v>1433</v>
      </c>
      <c r="E27" s="716">
        <f t="shared" si="0"/>
        <v>0</v>
      </c>
      <c r="F27" s="997"/>
      <c r="G27" s="997"/>
      <c r="H27" s="997"/>
      <c r="I27" s="997"/>
      <c r="J27" s="1254" t="s">
        <v>380</v>
      </c>
    </row>
    <row r="28" spans="1:10" s="998" customFormat="1" ht="40.5" customHeight="1">
      <c r="A28" s="997"/>
      <c r="B28" s="1010" t="s">
        <v>1834</v>
      </c>
      <c r="C28" s="769" t="s">
        <v>1439</v>
      </c>
      <c r="D28" s="1031" t="s">
        <v>1433</v>
      </c>
      <c r="E28" s="716">
        <f t="shared" si="0"/>
        <v>0</v>
      </c>
      <c r="F28" s="997"/>
      <c r="G28" s="997"/>
      <c r="H28" s="997"/>
      <c r="I28" s="997"/>
      <c r="J28" s="1254" t="s">
        <v>380</v>
      </c>
    </row>
    <row r="29" spans="1:10" s="998" customFormat="1" ht="27" customHeight="1">
      <c r="A29" s="1568"/>
      <c r="B29" s="1033" t="s">
        <v>1835</v>
      </c>
      <c r="C29" s="749" t="s">
        <v>1443</v>
      </c>
      <c r="D29" s="1032"/>
      <c r="E29" s="716">
        <f t="shared" si="0"/>
        <v>0</v>
      </c>
      <c r="F29" s="997"/>
      <c r="G29" s="997"/>
      <c r="H29" s="997"/>
      <c r="I29" s="997"/>
      <c r="J29" s="1254"/>
    </row>
    <row r="30" spans="1:10" s="998" customFormat="1">
      <c r="A30" s="1002"/>
      <c r="B30" s="1033" t="s">
        <v>1440</v>
      </c>
      <c r="C30" s="749" t="s">
        <v>1441</v>
      </c>
      <c r="D30" s="1139" t="s">
        <v>1442</v>
      </c>
      <c r="E30" s="716">
        <f>F30+G30+H30+I30</f>
        <v>0</v>
      </c>
      <c r="F30" s="997"/>
      <c r="G30" s="997"/>
      <c r="H30" s="997"/>
      <c r="I30" s="997"/>
      <c r="J30" s="1254" t="s">
        <v>380</v>
      </c>
    </row>
    <row r="31" spans="1:10" s="688" customFormat="1">
      <c r="A31" s="1569"/>
      <c r="B31" s="1026" t="s">
        <v>1444</v>
      </c>
      <c r="C31" s="1021"/>
      <c r="D31" s="1020"/>
      <c r="E31" s="716">
        <f t="shared" si="0"/>
        <v>8600</v>
      </c>
      <c r="F31" s="717"/>
      <c r="G31" s="717">
        <v>8600</v>
      </c>
      <c r="H31" s="743"/>
      <c r="I31" s="717"/>
      <c r="J31" s="1256" t="s">
        <v>1434</v>
      </c>
    </row>
    <row r="32" spans="1:10" s="688" customFormat="1" ht="24.75" customHeight="1">
      <c r="A32" s="1569"/>
      <c r="B32" s="883" t="s">
        <v>1445</v>
      </c>
      <c r="C32" s="696"/>
      <c r="D32" s="1030"/>
      <c r="E32" s="716">
        <f t="shared" si="0"/>
        <v>4800</v>
      </c>
      <c r="F32" s="717"/>
      <c r="G32" s="717">
        <v>4800</v>
      </c>
      <c r="H32" s="743"/>
      <c r="I32" s="717"/>
      <c r="J32" s="1256" t="s">
        <v>1434</v>
      </c>
    </row>
    <row r="33" spans="1:10" s="688" customFormat="1" ht="33" customHeight="1">
      <c r="A33" s="1569"/>
      <c r="B33" s="883" t="s">
        <v>1446</v>
      </c>
      <c r="C33" s="696" t="s">
        <v>1447</v>
      </c>
      <c r="D33" s="1030" t="s">
        <v>1448</v>
      </c>
      <c r="E33" s="716">
        <f t="shared" si="0"/>
        <v>0</v>
      </c>
      <c r="F33" s="717"/>
      <c r="G33" s="717"/>
      <c r="H33" s="743"/>
      <c r="I33" s="717"/>
      <c r="J33" s="1334" t="s">
        <v>1449</v>
      </c>
    </row>
    <row r="34" spans="1:10" s="688" customFormat="1" ht="42">
      <c r="A34" s="687"/>
      <c r="B34" s="686" t="s">
        <v>1336</v>
      </c>
      <c r="C34" s="687" t="s">
        <v>744</v>
      </c>
      <c r="D34" s="904" t="s">
        <v>1337</v>
      </c>
      <c r="E34" s="716">
        <f t="shared" si="0"/>
        <v>4200</v>
      </c>
      <c r="F34" s="687"/>
      <c r="G34" s="687">
        <v>4200</v>
      </c>
      <c r="H34" s="687"/>
      <c r="I34" s="687"/>
      <c r="J34" s="1254" t="s">
        <v>380</v>
      </c>
    </row>
    <row r="35" spans="1:10" s="9" customFormat="1">
      <c r="A35" s="79"/>
      <c r="B35" s="565" t="s">
        <v>1979</v>
      </c>
      <c r="C35" s="79" t="s">
        <v>1980</v>
      </c>
      <c r="D35" s="102" t="s">
        <v>1981</v>
      </c>
      <c r="E35" s="716">
        <f t="shared" si="0"/>
        <v>14500</v>
      </c>
      <c r="F35" s="79"/>
      <c r="G35" s="1324"/>
      <c r="H35" s="181">
        <v>14500</v>
      </c>
      <c r="I35" s="93"/>
      <c r="J35" s="99" t="s">
        <v>561</v>
      </c>
    </row>
    <row r="36" spans="1:10" s="9" customFormat="1">
      <c r="A36" s="79"/>
      <c r="B36" s="105" t="s">
        <v>1982</v>
      </c>
      <c r="C36" s="79" t="s">
        <v>1983</v>
      </c>
      <c r="D36" s="102" t="s">
        <v>1981</v>
      </c>
      <c r="E36" s="716">
        <f t="shared" si="0"/>
        <v>4500</v>
      </c>
      <c r="F36" s="79"/>
      <c r="G36" s="1324"/>
      <c r="H36" s="181">
        <v>4500</v>
      </c>
      <c r="I36" s="93"/>
      <c r="J36" s="99" t="s">
        <v>561</v>
      </c>
    </row>
    <row r="37" spans="1:10" s="9" customFormat="1" ht="21.75" customHeight="1">
      <c r="A37" s="79"/>
      <c r="B37" s="565" t="s">
        <v>1984</v>
      </c>
      <c r="C37" s="79" t="s">
        <v>1985</v>
      </c>
      <c r="D37" s="102" t="s">
        <v>1981</v>
      </c>
      <c r="E37" s="716">
        <f t="shared" si="0"/>
        <v>24100</v>
      </c>
      <c r="F37" s="79"/>
      <c r="G37" s="1324"/>
      <c r="H37" s="181">
        <v>24100</v>
      </c>
      <c r="I37" s="93"/>
      <c r="J37" s="99" t="s">
        <v>561</v>
      </c>
    </row>
    <row r="38" spans="1:10" s="9" customFormat="1">
      <c r="A38" s="79"/>
      <c r="B38" s="565" t="s">
        <v>1986</v>
      </c>
      <c r="C38" s="79" t="s">
        <v>1987</v>
      </c>
      <c r="D38" s="102" t="s">
        <v>1981</v>
      </c>
      <c r="E38" s="716">
        <f t="shared" si="0"/>
        <v>4500</v>
      </c>
      <c r="F38" s="79"/>
      <c r="G38" s="1324"/>
      <c r="H38" s="181">
        <v>4500</v>
      </c>
      <c r="I38" s="93"/>
      <c r="J38" s="99" t="s">
        <v>561</v>
      </c>
    </row>
    <row r="39" spans="1:10" s="9" customFormat="1">
      <c r="A39" s="79"/>
      <c r="B39" s="565" t="s">
        <v>1988</v>
      </c>
      <c r="C39" s="79" t="s">
        <v>1989</v>
      </c>
      <c r="D39" s="102" t="s">
        <v>1981</v>
      </c>
      <c r="E39" s="716">
        <f t="shared" si="0"/>
        <v>0</v>
      </c>
      <c r="F39" s="1324"/>
      <c r="G39" s="1324"/>
      <c r="H39" s="181"/>
      <c r="I39" s="93"/>
      <c r="J39" s="99" t="s">
        <v>561</v>
      </c>
    </row>
    <row r="40" spans="1:10" s="9" customFormat="1">
      <c r="A40" s="79"/>
      <c r="B40" s="565" t="s">
        <v>1990</v>
      </c>
      <c r="C40" s="79" t="s">
        <v>1991</v>
      </c>
      <c r="D40" s="102" t="s">
        <v>1981</v>
      </c>
      <c r="E40" s="716">
        <f t="shared" si="0"/>
        <v>0</v>
      </c>
      <c r="F40" s="1324"/>
      <c r="G40" s="1324"/>
      <c r="H40" s="181"/>
      <c r="I40" s="93"/>
      <c r="J40" s="99" t="s">
        <v>561</v>
      </c>
    </row>
    <row r="41" spans="1:10" s="9" customFormat="1">
      <c r="A41" s="79"/>
      <c r="B41" s="565" t="s">
        <v>1992</v>
      </c>
      <c r="C41" s="79" t="s">
        <v>1993</v>
      </c>
      <c r="D41" s="102" t="s">
        <v>1981</v>
      </c>
      <c r="E41" s="716">
        <f t="shared" si="0"/>
        <v>0</v>
      </c>
      <c r="F41" s="1324"/>
      <c r="G41" s="1324"/>
      <c r="H41" s="181"/>
      <c r="I41" s="93"/>
      <c r="J41" s="99" t="s">
        <v>561</v>
      </c>
    </row>
    <row r="42" spans="1:10" s="9" customFormat="1">
      <c r="A42" s="79"/>
      <c r="B42" s="565" t="s">
        <v>1994</v>
      </c>
      <c r="C42" s="79" t="s">
        <v>1995</v>
      </c>
      <c r="D42" s="102" t="s">
        <v>1981</v>
      </c>
      <c r="E42" s="716">
        <f t="shared" si="0"/>
        <v>0</v>
      </c>
      <c r="F42" s="1324"/>
      <c r="G42" s="1324"/>
      <c r="H42" s="181"/>
      <c r="I42" s="93"/>
      <c r="J42" s="99" t="s">
        <v>561</v>
      </c>
    </row>
    <row r="43" spans="1:10" s="9" customFormat="1" ht="24" customHeight="1">
      <c r="A43" s="79"/>
      <c r="B43" s="565" t="s">
        <v>1996</v>
      </c>
      <c r="C43" s="79" t="s">
        <v>1997</v>
      </c>
      <c r="D43" s="102" t="s">
        <v>1981</v>
      </c>
      <c r="E43" s="716">
        <f t="shared" si="0"/>
        <v>0</v>
      </c>
      <c r="F43" s="1324"/>
      <c r="G43" s="1324"/>
      <c r="H43" s="181"/>
      <c r="I43" s="93"/>
      <c r="J43" s="99" t="s">
        <v>561</v>
      </c>
    </row>
    <row r="44" spans="1:10" s="9" customFormat="1">
      <c r="A44" s="79"/>
      <c r="B44" s="417" t="s">
        <v>1998</v>
      </c>
      <c r="C44" s="79" t="s">
        <v>1999</v>
      </c>
      <c r="D44" s="102" t="s">
        <v>1981</v>
      </c>
      <c r="E44" s="716">
        <f t="shared" si="0"/>
        <v>0</v>
      </c>
      <c r="F44" s="1324"/>
      <c r="G44" s="1324"/>
      <c r="H44" s="181"/>
      <c r="I44" s="93"/>
      <c r="J44" s="99" t="s">
        <v>561</v>
      </c>
    </row>
    <row r="45" spans="1:10" s="9" customFormat="1">
      <c r="A45" s="79"/>
      <c r="B45" s="1326" t="s">
        <v>2000</v>
      </c>
      <c r="C45" s="1327" t="s">
        <v>2001</v>
      </c>
      <c r="D45" s="1328" t="s">
        <v>2002</v>
      </c>
      <c r="E45" s="716">
        <f t="shared" si="0"/>
        <v>10000</v>
      </c>
      <c r="F45" s="1324"/>
      <c r="G45" s="1324"/>
      <c r="H45" s="181">
        <v>10000</v>
      </c>
      <c r="I45" s="93"/>
      <c r="J45" s="99"/>
    </row>
    <row r="46" spans="1:10" ht="42">
      <c r="A46" s="296">
        <v>2</v>
      </c>
      <c r="B46" s="565" t="s">
        <v>177</v>
      </c>
      <c r="C46" s="247"/>
      <c r="D46" s="1037"/>
      <c r="E46" s="716">
        <f t="shared" si="0"/>
        <v>0</v>
      </c>
      <c r="F46" s="86"/>
      <c r="G46" s="86"/>
      <c r="H46" s="86"/>
      <c r="I46" s="86"/>
      <c r="J46" s="1335"/>
    </row>
    <row r="47" spans="1:10" s="693" customFormat="1" ht="42">
      <c r="A47" s="717"/>
      <c r="B47" s="747" t="s">
        <v>177</v>
      </c>
      <c r="C47" s="820"/>
      <c r="D47" s="1243"/>
      <c r="E47" s="716">
        <f t="shared" si="0"/>
        <v>0</v>
      </c>
      <c r="F47" s="729"/>
      <c r="G47" s="729"/>
      <c r="H47" s="729"/>
      <c r="I47" s="729"/>
      <c r="J47" s="1336"/>
    </row>
    <row r="48" spans="1:10" s="688" customFormat="1" ht="45" customHeight="1">
      <c r="A48" s="687"/>
      <c r="B48" s="686" t="s">
        <v>1338</v>
      </c>
      <c r="C48" s="687" t="s">
        <v>1155</v>
      </c>
      <c r="D48" s="904" t="s">
        <v>1046</v>
      </c>
      <c r="E48" s="716">
        <f t="shared" si="0"/>
        <v>0</v>
      </c>
      <c r="F48" s="687"/>
      <c r="G48" s="687"/>
      <c r="H48" s="687"/>
      <c r="I48" s="687"/>
      <c r="J48" s="887" t="s">
        <v>1047</v>
      </c>
    </row>
    <row r="49" spans="1:10" s="688" customFormat="1" ht="42">
      <c r="A49" s="687"/>
      <c r="B49" s="686" t="s">
        <v>1339</v>
      </c>
      <c r="C49" s="687" t="s">
        <v>1340</v>
      </c>
      <c r="D49" s="904" t="s">
        <v>1160</v>
      </c>
      <c r="E49" s="716">
        <f t="shared" si="0"/>
        <v>0</v>
      </c>
      <c r="F49" s="687"/>
      <c r="G49" s="687"/>
      <c r="H49" s="687"/>
      <c r="I49" s="687"/>
      <c r="J49" s="887" t="s">
        <v>1047</v>
      </c>
    </row>
    <row r="50" spans="1:10" s="9" customFormat="1">
      <c r="A50" s="57"/>
      <c r="B50" s="565" t="s">
        <v>2003</v>
      </c>
      <c r="C50" s="526" t="s">
        <v>2004</v>
      </c>
      <c r="D50" s="102" t="s">
        <v>1981</v>
      </c>
      <c r="E50" s="716">
        <f t="shared" si="0"/>
        <v>0</v>
      </c>
      <c r="F50" s="1329"/>
      <c r="G50" s="1329"/>
      <c r="H50" s="60"/>
      <c r="I50" s="105"/>
      <c r="J50" s="99" t="s">
        <v>561</v>
      </c>
    </row>
    <row r="51" spans="1:10">
      <c r="A51" s="296">
        <v>3</v>
      </c>
      <c r="B51" s="62" t="s">
        <v>178</v>
      </c>
      <c r="C51" s="247"/>
      <c r="D51" s="1037"/>
      <c r="E51" s="716">
        <f t="shared" si="0"/>
        <v>0</v>
      </c>
      <c r="F51" s="86"/>
      <c r="G51" s="86"/>
      <c r="H51" s="86"/>
      <c r="I51" s="86"/>
      <c r="J51" s="1335"/>
    </row>
    <row r="52" spans="1:10" s="9" customFormat="1">
      <c r="A52" s="57"/>
      <c r="B52" s="302" t="s">
        <v>2005</v>
      </c>
      <c r="C52" s="526">
        <v>8</v>
      </c>
      <c r="D52" s="60" t="s">
        <v>2006</v>
      </c>
      <c r="E52" s="716">
        <f t="shared" si="0"/>
        <v>0</v>
      </c>
      <c r="F52" s="1329"/>
      <c r="G52" s="1329"/>
      <c r="H52" s="60"/>
      <c r="I52" s="105"/>
      <c r="J52" s="99" t="s">
        <v>561</v>
      </c>
    </row>
    <row r="53" spans="1:10" s="9" customFormat="1">
      <c r="A53" s="57"/>
      <c r="B53" s="302" t="s">
        <v>2007</v>
      </c>
      <c r="C53" s="526" t="s">
        <v>1247</v>
      </c>
      <c r="D53" s="102" t="s">
        <v>1981</v>
      </c>
      <c r="E53" s="716">
        <f t="shared" si="0"/>
        <v>0</v>
      </c>
      <c r="F53" s="1329"/>
      <c r="G53" s="1329"/>
      <c r="H53" s="60"/>
      <c r="I53" s="105"/>
      <c r="J53" s="99" t="s">
        <v>561</v>
      </c>
    </row>
    <row r="54" spans="1:10" s="9" customFormat="1">
      <c r="A54" s="57"/>
      <c r="B54" s="302" t="s">
        <v>2008</v>
      </c>
      <c r="C54" s="526" t="s">
        <v>2009</v>
      </c>
      <c r="D54" s="102" t="s">
        <v>1981</v>
      </c>
      <c r="E54" s="716">
        <f t="shared" si="0"/>
        <v>0</v>
      </c>
      <c r="F54" s="1329"/>
      <c r="G54" s="1329"/>
      <c r="H54" s="60"/>
      <c r="I54" s="105"/>
      <c r="J54" s="99" t="s">
        <v>561</v>
      </c>
    </row>
    <row r="55" spans="1:10" ht="63">
      <c r="A55" s="296">
        <v>4</v>
      </c>
      <c r="B55" s="68" t="s">
        <v>179</v>
      </c>
      <c r="C55" s="247"/>
      <c r="D55" s="1037"/>
      <c r="E55" s="716">
        <f t="shared" si="0"/>
        <v>0</v>
      </c>
      <c r="F55" s="86"/>
      <c r="G55" s="86"/>
      <c r="H55" s="86"/>
      <c r="I55" s="86"/>
      <c r="J55" s="1337"/>
    </row>
    <row r="56" spans="1:10" s="688" customFormat="1" ht="42">
      <c r="A56" s="1569"/>
      <c r="B56" s="1022" t="s">
        <v>1451</v>
      </c>
      <c r="C56" s="696" t="s">
        <v>1452</v>
      </c>
      <c r="D56" s="1036"/>
      <c r="E56" s="716">
        <f t="shared" si="0"/>
        <v>0</v>
      </c>
      <c r="F56" s="717"/>
      <c r="G56" s="717"/>
      <c r="H56" s="717"/>
      <c r="I56" s="717"/>
      <c r="J56" s="1256" t="s">
        <v>1434</v>
      </c>
    </row>
    <row r="57" spans="1:10" s="688" customFormat="1">
      <c r="A57" s="1569"/>
      <c r="B57" s="1021" t="s">
        <v>1453</v>
      </c>
      <c r="C57" s="696" t="s">
        <v>1454</v>
      </c>
      <c r="D57" s="1030" t="s">
        <v>866</v>
      </c>
      <c r="E57" s="716">
        <f t="shared" si="0"/>
        <v>0</v>
      </c>
      <c r="F57" s="717"/>
      <c r="G57" s="717"/>
      <c r="H57" s="717"/>
      <c r="I57" s="717"/>
      <c r="J57" s="1256" t="s">
        <v>1434</v>
      </c>
    </row>
    <row r="58" spans="1:10" s="688" customFormat="1">
      <c r="A58" s="1569"/>
      <c r="B58" s="718" t="s">
        <v>1455</v>
      </c>
      <c r="C58" s="696"/>
      <c r="D58" s="1036"/>
      <c r="E58" s="716">
        <f t="shared" si="0"/>
        <v>0</v>
      </c>
      <c r="F58" s="717"/>
      <c r="G58" s="717"/>
      <c r="H58" s="717"/>
      <c r="I58" s="717"/>
      <c r="J58" s="1256" t="s">
        <v>1434</v>
      </c>
    </row>
    <row r="59" spans="1:10" s="688" customFormat="1">
      <c r="A59" s="1569"/>
      <c r="B59" s="1022" t="s">
        <v>1456</v>
      </c>
      <c r="C59" s="696" t="s">
        <v>1457</v>
      </c>
      <c r="D59" s="1036" t="s">
        <v>1458</v>
      </c>
      <c r="E59" s="716">
        <f t="shared" si="0"/>
        <v>0</v>
      </c>
      <c r="F59" s="717"/>
      <c r="G59" s="717"/>
      <c r="H59" s="717"/>
      <c r="I59" s="717"/>
      <c r="J59" s="1256" t="s">
        <v>380</v>
      </c>
    </row>
    <row r="60" spans="1:10" s="9" customFormat="1" ht="45" customHeight="1">
      <c r="A60" s="98"/>
      <c r="B60" s="1330" t="s">
        <v>2010</v>
      </c>
      <c r="C60" s="1331" t="s">
        <v>2011</v>
      </c>
      <c r="D60" s="212" t="s">
        <v>1981</v>
      </c>
      <c r="E60" s="1332"/>
      <c r="F60" s="1332"/>
      <c r="G60" s="1332"/>
      <c r="H60" s="98"/>
      <c r="I60" s="328"/>
      <c r="J60" s="99" t="s">
        <v>561</v>
      </c>
    </row>
    <row r="61" spans="1:10">
      <c r="A61" s="178"/>
      <c r="B61" s="1220"/>
      <c r="C61" s="26"/>
      <c r="D61" s="1221"/>
      <c r="E61" s="112">
        <f>SUM(E16:E60)</f>
        <v>100200</v>
      </c>
      <c r="F61" s="112">
        <f t="shared" ref="F61:I61" si="1">SUM(F16:F60)</f>
        <v>20000</v>
      </c>
      <c r="G61" s="112">
        <f t="shared" si="1"/>
        <v>22600</v>
      </c>
      <c r="H61" s="112">
        <f t="shared" si="1"/>
        <v>57600</v>
      </c>
      <c r="I61" s="112">
        <f t="shared" si="1"/>
        <v>0</v>
      </c>
      <c r="J61" s="109">
        <f>F61+G61+H61+I61</f>
        <v>100200</v>
      </c>
    </row>
    <row r="62" spans="1:10" s="298" customFormat="1" ht="42">
      <c r="A62" s="382"/>
      <c r="B62" s="1013" t="s">
        <v>601</v>
      </c>
    </row>
    <row r="63" spans="1:10">
      <c r="A63" s="296"/>
      <c r="B63" s="252"/>
      <c r="C63" s="247"/>
      <c r="D63" s="216"/>
      <c r="E63" s="244"/>
      <c r="F63" s="86"/>
      <c r="G63" s="86"/>
      <c r="H63" s="86"/>
      <c r="I63" s="86"/>
      <c r="J63" s="248"/>
    </row>
    <row r="64" spans="1:10">
      <c r="A64" s="296"/>
      <c r="B64" s="252"/>
      <c r="C64" s="247"/>
      <c r="D64" s="216"/>
      <c r="E64" s="244"/>
      <c r="F64" s="86"/>
      <c r="G64" s="86"/>
      <c r="H64" s="86"/>
      <c r="I64" s="86"/>
      <c r="J64" s="248"/>
    </row>
    <row r="65" spans="1:10">
      <c r="A65" s="296"/>
      <c r="B65" s="253"/>
      <c r="C65" s="247"/>
      <c r="D65" s="216"/>
      <c r="E65" s="244"/>
      <c r="F65" s="86"/>
      <c r="G65" s="86"/>
      <c r="H65" s="86"/>
      <c r="I65" s="86"/>
      <c r="J65" s="248"/>
    </row>
    <row r="66" spans="1:10" ht="26.25" customHeight="1">
      <c r="A66" s="296"/>
      <c r="B66" s="1011"/>
      <c r="C66" s="247"/>
      <c r="D66" s="216"/>
      <c r="E66" s="244"/>
      <c r="F66" s="86"/>
      <c r="G66" s="86"/>
      <c r="H66" s="86"/>
      <c r="I66" s="86"/>
      <c r="J66" s="248"/>
    </row>
    <row r="67" spans="1:10">
      <c r="A67" s="296"/>
      <c r="B67" s="1011"/>
      <c r="C67" s="247"/>
      <c r="D67" s="216"/>
      <c r="E67" s="244"/>
      <c r="F67" s="86"/>
      <c r="G67" s="86"/>
      <c r="H67" s="86"/>
      <c r="I67" s="86"/>
      <c r="J67" s="248"/>
    </row>
    <row r="68" spans="1:10" s="9" customFormat="1">
      <c r="A68" s="79"/>
      <c r="B68" s="93"/>
      <c r="C68" s="79"/>
      <c r="D68" s="79"/>
      <c r="E68" s="244"/>
      <c r="F68" s="79"/>
      <c r="G68" s="79"/>
      <c r="H68" s="79"/>
      <c r="I68" s="79"/>
      <c r="J68" s="79"/>
    </row>
    <row r="69" spans="1:10" s="9" customFormat="1">
      <c r="A69" s="79"/>
      <c r="B69" s="93"/>
      <c r="C69" s="79"/>
      <c r="D69" s="190"/>
      <c r="E69" s="244"/>
      <c r="F69" s="79"/>
      <c r="G69" s="79"/>
      <c r="H69" s="79"/>
      <c r="I69" s="79"/>
      <c r="J69" s="79"/>
    </row>
    <row r="70" spans="1:10" s="9" customFormat="1">
      <c r="A70" s="79"/>
      <c r="B70" s="93"/>
      <c r="C70" s="79"/>
      <c r="D70" s="79"/>
      <c r="E70" s="244"/>
      <c r="F70" s="79"/>
      <c r="G70" s="79"/>
      <c r="H70" s="79"/>
      <c r="I70" s="79"/>
      <c r="J70" s="79"/>
    </row>
    <row r="71" spans="1:10" s="9" customFormat="1">
      <c r="A71" s="79"/>
      <c r="B71" s="93"/>
      <c r="C71" s="79"/>
      <c r="D71" s="79"/>
      <c r="E71" s="244"/>
      <c r="F71" s="181"/>
      <c r="G71" s="181"/>
      <c r="H71" s="79"/>
      <c r="I71" s="79"/>
      <c r="J71" s="79"/>
    </row>
    <row r="72" spans="1:10" s="186" customFormat="1">
      <c r="A72" s="79"/>
      <c r="B72" s="93"/>
      <c r="C72" s="79"/>
      <c r="D72" s="79"/>
      <c r="E72" s="244"/>
      <c r="F72" s="181"/>
      <c r="G72" s="181"/>
      <c r="H72" s="79"/>
      <c r="I72" s="79"/>
      <c r="J72" s="79"/>
    </row>
    <row r="73" spans="1:10" s="186" customFormat="1">
      <c r="A73" s="79"/>
      <c r="B73" s="93"/>
      <c r="C73" s="79"/>
      <c r="D73" s="79"/>
      <c r="E73" s="244"/>
      <c r="F73" s="181"/>
      <c r="G73" s="181"/>
      <c r="H73" s="79"/>
      <c r="I73" s="79"/>
      <c r="J73" s="79"/>
    </row>
    <row r="74" spans="1:10">
      <c r="E74" s="297">
        <f>SUM(E63:E73)</f>
        <v>0</v>
      </c>
    </row>
  </sheetData>
  <mergeCells count="5">
    <mergeCell ref="A13:A14"/>
    <mergeCell ref="B13:B14"/>
    <mergeCell ref="E13:I13"/>
    <mergeCell ref="J13:J14"/>
    <mergeCell ref="A1:J1"/>
  </mergeCells>
  <pageMargins left="0.74803149606299213" right="0.35433070866141736" top="0.78740157480314965" bottom="0.19685039370078741" header="0.51181102362204722" footer="0.51181102362204722"/>
  <pageSetup paperSize="5" scale="8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62"/>
  <sheetViews>
    <sheetView zoomScale="90" zoomScaleNormal="90" workbookViewId="0">
      <selection activeCell="D7" sqref="D7:D9"/>
    </sheetView>
  </sheetViews>
  <sheetFormatPr defaultColWidth="9.140625" defaultRowHeight="21"/>
  <cols>
    <col min="1" max="1" width="5.7109375" style="1" customWidth="1"/>
    <col min="2" max="2" width="38.57031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545</v>
      </c>
      <c r="D3" s="73" t="s">
        <v>31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34" t="s">
        <v>203</v>
      </c>
      <c r="D4" s="25"/>
      <c r="F4" s="2"/>
      <c r="G4" s="2"/>
      <c r="H4" s="2"/>
    </row>
    <row r="5" spans="1:18" ht="21" customHeight="1">
      <c r="A5" s="27"/>
      <c r="B5" s="42" t="s">
        <v>204</v>
      </c>
      <c r="C5" s="34" t="s">
        <v>180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45" t="s">
        <v>51</v>
      </c>
      <c r="E6" s="44"/>
      <c r="F6" s="44" t="s">
        <v>544</v>
      </c>
      <c r="G6" s="44" t="s">
        <v>53</v>
      </c>
      <c r="H6" s="44" t="s">
        <v>56</v>
      </c>
      <c r="I6" s="44" t="s">
        <v>54</v>
      </c>
      <c r="J6" s="44" t="s">
        <v>55</v>
      </c>
      <c r="K6" s="30"/>
      <c r="O6" s="25"/>
    </row>
    <row r="7" spans="1:18" ht="21" customHeight="1">
      <c r="A7" s="27"/>
      <c r="B7" s="32" t="s">
        <v>36</v>
      </c>
      <c r="D7" s="1" t="s">
        <v>2319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D8" s="1" t="s">
        <v>2320</v>
      </c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/>
      <c r="D9" s="1" t="s">
        <v>2321</v>
      </c>
      <c r="F9" s="25"/>
      <c r="H9" s="25"/>
      <c r="K9" s="25"/>
      <c r="M9" s="25"/>
      <c r="O9" s="25"/>
      <c r="P9" s="25"/>
      <c r="R9" s="25"/>
    </row>
    <row r="10" spans="1:18" ht="21" customHeight="1">
      <c r="A10" s="27"/>
      <c r="B10" s="32" t="s">
        <v>37</v>
      </c>
      <c r="D10" s="1570" t="s">
        <v>2316</v>
      </c>
      <c r="E10" s="25"/>
      <c r="F10" s="2"/>
      <c r="G10" s="2"/>
      <c r="H10" s="2"/>
    </row>
    <row r="11" spans="1:18" ht="21" customHeight="1">
      <c r="A11" s="27"/>
      <c r="B11" s="32" t="s">
        <v>330</v>
      </c>
      <c r="D11" s="1570" t="s">
        <v>2317</v>
      </c>
      <c r="E11" s="2"/>
      <c r="F11" s="2"/>
      <c r="G11" s="2"/>
      <c r="H11" s="2"/>
    </row>
    <row r="12" spans="1:18" ht="21" customHeight="1">
      <c r="A12" s="27"/>
      <c r="B12" s="32" t="s">
        <v>331</v>
      </c>
      <c r="D12" s="1570" t="s">
        <v>2318</v>
      </c>
      <c r="E12" s="2"/>
      <c r="F12" s="2"/>
      <c r="G12" s="2"/>
      <c r="H12" s="2"/>
    </row>
    <row r="13" spans="1:18" ht="21" customHeight="1">
      <c r="A13" s="1757" t="s">
        <v>0</v>
      </c>
      <c r="B13" s="1757" t="s">
        <v>33</v>
      </c>
      <c r="C13" s="204" t="s">
        <v>23</v>
      </c>
      <c r="D13" s="208" t="s">
        <v>24</v>
      </c>
      <c r="E13" s="1752" t="s">
        <v>1</v>
      </c>
      <c r="F13" s="1753"/>
      <c r="G13" s="1753"/>
      <c r="H13" s="1753"/>
      <c r="I13" s="1754"/>
      <c r="J13" s="1755" t="s">
        <v>13</v>
      </c>
    </row>
    <row r="14" spans="1:18">
      <c r="A14" s="1758"/>
      <c r="B14" s="1758"/>
      <c r="C14" s="205"/>
      <c r="D14" s="209" t="s">
        <v>25</v>
      </c>
      <c r="E14" s="28" t="s">
        <v>5</v>
      </c>
      <c r="F14" s="28" t="s">
        <v>6</v>
      </c>
      <c r="G14" s="28" t="s">
        <v>174</v>
      </c>
      <c r="H14" s="29" t="s">
        <v>26</v>
      </c>
      <c r="I14" s="29" t="s">
        <v>27</v>
      </c>
      <c r="J14" s="1756"/>
    </row>
    <row r="15" spans="1:18" s="9" customFormat="1" ht="42">
      <c r="A15" s="725">
        <v>5</v>
      </c>
      <c r="B15" s="726" t="s">
        <v>181</v>
      </c>
      <c r="C15" s="727"/>
      <c r="D15" s="727"/>
      <c r="E15" s="728"/>
      <c r="F15" s="728"/>
      <c r="G15" s="728"/>
      <c r="H15" s="728"/>
      <c r="I15" s="728"/>
      <c r="J15" s="728"/>
    </row>
    <row r="16" spans="1:18" s="1219" customFormat="1" ht="69" customHeight="1">
      <c r="A16" s="812"/>
      <c r="B16" s="691" t="s">
        <v>724</v>
      </c>
      <c r="C16" s="747" t="s">
        <v>1836</v>
      </c>
      <c r="D16" s="1068" t="s">
        <v>719</v>
      </c>
      <c r="E16" s="716">
        <f t="shared" ref="E16:E46" si="0">F16+G16+H16+I16</f>
        <v>40000</v>
      </c>
      <c r="F16" s="568">
        <v>40000</v>
      </c>
      <c r="G16" s="757"/>
      <c r="H16" s="744"/>
      <c r="I16" s="757"/>
      <c r="J16" s="686" t="s">
        <v>711</v>
      </c>
    </row>
    <row r="17" spans="1:10" s="730" customFormat="1" ht="47.25" customHeight="1">
      <c r="A17" s="687"/>
      <c r="B17" s="691" t="s">
        <v>725</v>
      </c>
      <c r="C17" s="724" t="s">
        <v>726</v>
      </c>
      <c r="D17" s="710" t="s">
        <v>719</v>
      </c>
      <c r="E17" s="716">
        <f t="shared" si="0"/>
        <v>0</v>
      </c>
      <c r="F17" s="729"/>
      <c r="G17" s="692"/>
      <c r="H17" s="692"/>
      <c r="I17" s="692"/>
      <c r="J17" s="686" t="s">
        <v>711</v>
      </c>
    </row>
    <row r="18" spans="1:10" s="861" customFormat="1" ht="84">
      <c r="A18" s="654"/>
      <c r="B18" s="913" t="s">
        <v>1044</v>
      </c>
      <c r="C18" s="655" t="s">
        <v>1045</v>
      </c>
      <c r="D18" s="655" t="s">
        <v>1046</v>
      </c>
      <c r="E18" s="716">
        <f t="shared" si="0"/>
        <v>0</v>
      </c>
      <c r="F18" s="655"/>
      <c r="G18" s="655"/>
      <c r="H18" s="655"/>
      <c r="I18" s="655"/>
      <c r="J18" s="655" t="s">
        <v>1047</v>
      </c>
    </row>
    <row r="19" spans="1:10" s="688" customFormat="1" ht="45" customHeight="1">
      <c r="A19" s="713"/>
      <c r="B19" s="691" t="s">
        <v>1459</v>
      </c>
      <c r="C19" s="687" t="s">
        <v>1460</v>
      </c>
      <c r="D19" s="687" t="s">
        <v>1461</v>
      </c>
      <c r="E19" s="716">
        <f t="shared" si="0"/>
        <v>0</v>
      </c>
      <c r="F19" s="687"/>
      <c r="G19" s="687"/>
      <c r="H19" s="687"/>
      <c r="I19" s="687"/>
      <c r="J19" s="687" t="s">
        <v>381</v>
      </c>
    </row>
    <row r="20" spans="1:10" s="688" customFormat="1" ht="27" customHeight="1">
      <c r="A20" s="713"/>
      <c r="B20" s="691" t="s">
        <v>1462</v>
      </c>
      <c r="C20" s="769" t="s">
        <v>1463</v>
      </c>
      <c r="D20" s="687" t="s">
        <v>1464</v>
      </c>
      <c r="E20" s="716">
        <f t="shared" si="0"/>
        <v>0</v>
      </c>
      <c r="F20" s="687"/>
      <c r="G20" s="687"/>
      <c r="H20" s="687"/>
      <c r="I20" s="687"/>
      <c r="J20" s="687" t="s">
        <v>381</v>
      </c>
    </row>
    <row r="21" spans="1:10" s="688" customFormat="1" ht="27" customHeight="1">
      <c r="A21" s="713"/>
      <c r="B21" s="1038" t="s">
        <v>1465</v>
      </c>
      <c r="C21" s="687" t="s">
        <v>1466</v>
      </c>
      <c r="D21" s="687" t="s">
        <v>1464</v>
      </c>
      <c r="E21" s="716">
        <f t="shared" si="0"/>
        <v>0</v>
      </c>
      <c r="F21" s="687"/>
      <c r="G21" s="687"/>
      <c r="H21" s="687"/>
      <c r="I21" s="687"/>
      <c r="J21" s="687" t="s">
        <v>381</v>
      </c>
    </row>
    <row r="22" spans="1:10" s="688" customFormat="1" ht="27" customHeight="1">
      <c r="A22" s="713"/>
      <c r="B22" s="691" t="s">
        <v>1467</v>
      </c>
      <c r="C22" s="687" t="s">
        <v>1466</v>
      </c>
      <c r="D22" s="687" t="s">
        <v>1464</v>
      </c>
      <c r="E22" s="716">
        <f t="shared" si="0"/>
        <v>0</v>
      </c>
      <c r="F22" s="687"/>
      <c r="G22" s="687"/>
      <c r="H22" s="687"/>
      <c r="I22" s="687"/>
      <c r="J22" s="687" t="s">
        <v>381</v>
      </c>
    </row>
    <row r="23" spans="1:10" s="688" customFormat="1" ht="27" customHeight="1">
      <c r="A23" s="713"/>
      <c r="B23" s="691" t="s">
        <v>1468</v>
      </c>
      <c r="C23" s="687" t="s">
        <v>1466</v>
      </c>
      <c r="D23" s="687" t="s">
        <v>1464</v>
      </c>
      <c r="E23" s="716">
        <f t="shared" si="0"/>
        <v>0</v>
      </c>
      <c r="F23" s="687"/>
      <c r="G23" s="687"/>
      <c r="H23" s="687"/>
      <c r="I23" s="687"/>
      <c r="J23" s="687" t="s">
        <v>381</v>
      </c>
    </row>
    <row r="24" spans="1:10" s="688" customFormat="1" ht="63">
      <c r="A24" s="713"/>
      <c r="B24" s="1009" t="s">
        <v>1469</v>
      </c>
      <c r="C24" s="687" t="s">
        <v>1470</v>
      </c>
      <c r="D24" s="687" t="s">
        <v>1471</v>
      </c>
      <c r="E24" s="716">
        <f t="shared" si="0"/>
        <v>0</v>
      </c>
      <c r="F24" s="687"/>
      <c r="G24" s="687"/>
      <c r="H24" s="687"/>
      <c r="I24" s="687"/>
      <c r="J24" s="687" t="s">
        <v>381</v>
      </c>
    </row>
    <row r="25" spans="1:10" s="998" customFormat="1" ht="42">
      <c r="A25" s="1005"/>
      <c r="B25" s="1019" t="s">
        <v>1474</v>
      </c>
      <c r="C25" s="769" t="s">
        <v>1472</v>
      </c>
      <c r="D25" s="1039" t="s">
        <v>1193</v>
      </c>
      <c r="E25" s="716">
        <f t="shared" si="0"/>
        <v>0</v>
      </c>
      <c r="F25" s="769"/>
      <c r="G25" s="1040"/>
      <c r="H25" s="1006"/>
      <c r="I25" s="769"/>
      <c r="J25" s="769" t="s">
        <v>381</v>
      </c>
    </row>
    <row r="26" spans="1:10" s="998" customFormat="1" ht="25.5" customHeight="1">
      <c r="A26" s="1005"/>
      <c r="B26" s="1019" t="s">
        <v>1475</v>
      </c>
      <c r="C26" s="769" t="s">
        <v>1473</v>
      </c>
      <c r="D26" s="1039" t="s">
        <v>1193</v>
      </c>
      <c r="E26" s="716">
        <f t="shared" si="0"/>
        <v>0</v>
      </c>
      <c r="F26" s="769"/>
      <c r="G26" s="1040"/>
      <c r="H26" s="1006"/>
      <c r="I26" s="769"/>
      <c r="J26" s="769" t="s">
        <v>381</v>
      </c>
    </row>
    <row r="27" spans="1:10" s="9" customFormat="1">
      <c r="A27" s="58"/>
      <c r="B27" s="556" t="s">
        <v>2012</v>
      </c>
      <c r="C27" s="138" t="s">
        <v>2013</v>
      </c>
      <c r="D27" s="190">
        <v>241244</v>
      </c>
      <c r="E27" s="716">
        <f t="shared" si="0"/>
        <v>10000</v>
      </c>
      <c r="F27" s="77"/>
      <c r="G27" s="77"/>
      <c r="H27" s="181">
        <v>10000</v>
      </c>
      <c r="I27" s="80"/>
      <c r="J27" s="99" t="s">
        <v>561</v>
      </c>
    </row>
    <row r="28" spans="1:10" s="9" customFormat="1">
      <c r="A28" s="58"/>
      <c r="B28" s="93" t="s">
        <v>2014</v>
      </c>
      <c r="C28" s="138" t="s">
        <v>2015</v>
      </c>
      <c r="D28" s="190">
        <v>241214</v>
      </c>
      <c r="E28" s="716">
        <f t="shared" si="0"/>
        <v>0</v>
      </c>
      <c r="F28" s="77"/>
      <c r="G28" s="77"/>
      <c r="H28" s="181"/>
      <c r="I28" s="80"/>
      <c r="J28" s="99" t="s">
        <v>561</v>
      </c>
    </row>
    <row r="29" spans="1:10" s="9" customFormat="1" ht="42">
      <c r="A29" s="58"/>
      <c r="B29" s="1268" t="s">
        <v>2016</v>
      </c>
      <c r="C29" s="138" t="s">
        <v>2017</v>
      </c>
      <c r="D29" s="190">
        <v>241214</v>
      </c>
      <c r="E29" s="716">
        <f t="shared" si="0"/>
        <v>84300</v>
      </c>
      <c r="F29" s="77"/>
      <c r="G29" s="77"/>
      <c r="H29" s="181">
        <v>84300</v>
      </c>
      <c r="I29" s="80"/>
      <c r="J29" s="99" t="s">
        <v>561</v>
      </c>
    </row>
    <row r="30" spans="1:10" s="9" customFormat="1">
      <c r="A30" s="58"/>
      <c r="B30" s="9" t="s">
        <v>2018</v>
      </c>
      <c r="C30" s="79" t="s">
        <v>2019</v>
      </c>
      <c r="D30" s="190">
        <v>241944</v>
      </c>
      <c r="E30" s="716">
        <f t="shared" si="0"/>
        <v>7900</v>
      </c>
      <c r="F30" s="80"/>
      <c r="G30" s="80"/>
      <c r="H30" s="181">
        <v>7900</v>
      </c>
      <c r="I30" s="80"/>
      <c r="J30" s="99" t="s">
        <v>561</v>
      </c>
    </row>
    <row r="31" spans="1:10" s="9" customFormat="1" ht="42">
      <c r="A31" s="58"/>
      <c r="B31" s="93" t="s">
        <v>2020</v>
      </c>
      <c r="C31" s="138"/>
      <c r="D31" s="79"/>
      <c r="E31" s="716">
        <f t="shared" si="0"/>
        <v>0</v>
      </c>
      <c r="F31" s="80"/>
      <c r="G31" s="80"/>
      <c r="H31" s="213">
        <v>0</v>
      </c>
      <c r="I31" s="80"/>
      <c r="J31" s="99" t="s">
        <v>561</v>
      </c>
    </row>
    <row r="32" spans="1:10" s="9" customFormat="1">
      <c r="A32" s="58"/>
      <c r="B32" s="93" t="s">
        <v>2021</v>
      </c>
      <c r="C32" s="138" t="s">
        <v>2022</v>
      </c>
      <c r="D32" s="190">
        <v>241214</v>
      </c>
      <c r="E32" s="716">
        <f t="shared" si="0"/>
        <v>0</v>
      </c>
      <c r="F32" s="80"/>
      <c r="G32" s="80"/>
      <c r="H32" s="213">
        <v>0</v>
      </c>
      <c r="I32" s="80"/>
      <c r="J32" s="99" t="s">
        <v>561</v>
      </c>
    </row>
    <row r="33" spans="1:10" s="9" customFormat="1">
      <c r="A33" s="58"/>
      <c r="B33" s="93" t="s">
        <v>2023</v>
      </c>
      <c r="C33" s="138" t="s">
        <v>376</v>
      </c>
      <c r="D33" s="79"/>
      <c r="E33" s="716">
        <f t="shared" si="0"/>
        <v>0</v>
      </c>
      <c r="F33" s="80"/>
      <c r="G33" s="80"/>
      <c r="H33" s="213">
        <v>0</v>
      </c>
      <c r="I33" s="80"/>
      <c r="J33" s="99" t="s">
        <v>561</v>
      </c>
    </row>
    <row r="34" spans="1:10" ht="42">
      <c r="A34" s="57">
        <v>6</v>
      </c>
      <c r="B34" s="565" t="s">
        <v>182</v>
      </c>
      <c r="C34" s="79"/>
      <c r="D34" s="79"/>
      <c r="E34" s="716">
        <f t="shared" si="0"/>
        <v>0</v>
      </c>
      <c r="F34" s="181"/>
      <c r="G34" s="181"/>
      <c r="H34" s="181"/>
      <c r="I34" s="181"/>
      <c r="J34" s="181"/>
    </row>
    <row r="35" spans="1:10" s="688" customFormat="1" ht="25.5" customHeight="1">
      <c r="A35" s="691"/>
      <c r="B35" s="1022" t="s">
        <v>1476</v>
      </c>
      <c r="C35" s="696" t="s">
        <v>1477</v>
      </c>
      <c r="D35" s="717" t="s">
        <v>1478</v>
      </c>
      <c r="E35" s="716">
        <f t="shared" si="0"/>
        <v>0</v>
      </c>
      <c r="F35" s="717"/>
      <c r="G35" s="717"/>
      <c r="H35" s="717"/>
      <c r="I35" s="717"/>
      <c r="J35" s="687" t="s">
        <v>381</v>
      </c>
    </row>
    <row r="36" spans="1:10" s="9" customFormat="1" ht="42">
      <c r="A36" s="57"/>
      <c r="B36" s="1338" t="s">
        <v>2024</v>
      </c>
      <c r="C36" s="138"/>
      <c r="D36" s="655" t="s">
        <v>1160</v>
      </c>
      <c r="E36" s="716">
        <f t="shared" si="0"/>
        <v>0</v>
      </c>
      <c r="F36" s="80"/>
      <c r="G36" s="80"/>
      <c r="H36" s="213">
        <v>0</v>
      </c>
      <c r="I36" s="80"/>
      <c r="J36" s="99" t="s">
        <v>561</v>
      </c>
    </row>
    <row r="37" spans="1:10">
      <c r="A37" s="60">
        <v>7</v>
      </c>
      <c r="B37" s="302" t="s">
        <v>178</v>
      </c>
      <c r="C37" s="217"/>
      <c r="D37" s="60"/>
      <c r="E37" s="716">
        <f t="shared" si="0"/>
        <v>0</v>
      </c>
      <c r="F37" s="57"/>
      <c r="G37" s="57"/>
      <c r="H37" s="57"/>
      <c r="I37" s="57"/>
      <c r="J37" s="57"/>
    </row>
    <row r="38" spans="1:10">
      <c r="A38" s="59"/>
      <c r="B38" s="1339" t="s">
        <v>2025</v>
      </c>
      <c r="C38" s="216" t="s">
        <v>2026</v>
      </c>
      <c r="D38" s="235" t="s">
        <v>2027</v>
      </c>
      <c r="E38" s="716">
        <f t="shared" si="0"/>
        <v>4500</v>
      </c>
      <c r="F38" s="3"/>
      <c r="G38" s="3"/>
      <c r="H38" s="110">
        <v>4500</v>
      </c>
      <c r="I38" s="3"/>
      <c r="J38" s="99" t="s">
        <v>561</v>
      </c>
    </row>
    <row r="39" spans="1:10">
      <c r="A39" s="59"/>
      <c r="B39" s="1339" t="s">
        <v>2028</v>
      </c>
      <c r="C39" s="216" t="s">
        <v>2029</v>
      </c>
      <c r="D39" s="76"/>
      <c r="E39" s="716">
        <f t="shared" si="0"/>
        <v>0</v>
      </c>
      <c r="F39" s="3"/>
      <c r="G39" s="3"/>
      <c r="H39" s="110">
        <v>0</v>
      </c>
      <c r="I39" s="3"/>
      <c r="J39" s="99" t="s">
        <v>561</v>
      </c>
    </row>
    <row r="40" spans="1:10" ht="63">
      <c r="A40" s="60">
        <v>8</v>
      </c>
      <c r="B40" s="68" t="s">
        <v>183</v>
      </c>
      <c r="C40" s="217"/>
      <c r="D40" s="60"/>
      <c r="E40" s="716">
        <f t="shared" si="0"/>
        <v>0</v>
      </c>
      <c r="F40" s="57"/>
      <c r="G40" s="57"/>
      <c r="H40" s="57"/>
      <c r="I40" s="57"/>
      <c r="J40" s="57"/>
    </row>
    <row r="41" spans="1:10" s="688" customFormat="1" ht="24.75" customHeight="1">
      <c r="A41" s="707"/>
      <c r="B41" s="1041" t="s">
        <v>1479</v>
      </c>
      <c r="C41" s="696"/>
      <c r="D41" s="761">
        <v>22647</v>
      </c>
      <c r="E41" s="716">
        <f t="shared" si="0"/>
        <v>0</v>
      </c>
      <c r="F41" s="717"/>
      <c r="G41" s="717"/>
      <c r="H41" s="717"/>
      <c r="I41" s="717"/>
      <c r="J41" s="687" t="s">
        <v>381</v>
      </c>
    </row>
    <row r="42" spans="1:10" ht="42">
      <c r="A42" s="3"/>
      <c r="B42" s="8" t="s">
        <v>2030</v>
      </c>
      <c r="C42" s="216" t="s">
        <v>2031</v>
      </c>
      <c r="D42" s="76"/>
      <c r="E42" s="716">
        <f t="shared" si="0"/>
        <v>0</v>
      </c>
      <c r="F42" s="3"/>
      <c r="G42" s="3"/>
      <c r="H42" s="110">
        <v>0</v>
      </c>
      <c r="I42" s="3"/>
      <c r="J42" s="99" t="s">
        <v>561</v>
      </c>
    </row>
    <row r="43" spans="1:10" ht="42">
      <c r="A43" s="78"/>
      <c r="B43" s="672" t="s">
        <v>2032</v>
      </c>
      <c r="C43" s="216" t="s">
        <v>2033</v>
      </c>
      <c r="D43" s="76"/>
      <c r="E43" s="716">
        <f t="shared" si="0"/>
        <v>0</v>
      </c>
      <c r="F43" s="3"/>
      <c r="G43" s="3"/>
      <c r="H43" s="110"/>
      <c r="I43" s="3"/>
      <c r="J43" s="99" t="s">
        <v>561</v>
      </c>
    </row>
    <row r="44" spans="1:10" ht="63">
      <c r="A44" s="78"/>
      <c r="B44" s="1340" t="s">
        <v>2034</v>
      </c>
      <c r="C44" s="216" t="s">
        <v>2035</v>
      </c>
      <c r="D44" s="76"/>
      <c r="E44" s="716">
        <f t="shared" si="0"/>
        <v>0</v>
      </c>
      <c r="F44" s="3"/>
      <c r="G44" s="3"/>
      <c r="H44" s="110">
        <v>0</v>
      </c>
      <c r="I44" s="3"/>
      <c r="J44" s="99" t="s">
        <v>561</v>
      </c>
    </row>
    <row r="45" spans="1:10">
      <c r="A45" s="1341"/>
      <c r="B45" s="1340" t="s">
        <v>2036</v>
      </c>
      <c r="C45" s="1342"/>
      <c r="D45" s="1343"/>
      <c r="E45" s="716">
        <f t="shared" si="0"/>
        <v>0</v>
      </c>
      <c r="F45" s="48"/>
      <c r="G45" s="48"/>
      <c r="H45" s="1344">
        <v>0</v>
      </c>
      <c r="I45" s="48"/>
      <c r="J45" s="99" t="s">
        <v>561</v>
      </c>
    </row>
    <row r="46" spans="1:10">
      <c r="A46" s="63"/>
      <c r="B46" s="303"/>
      <c r="C46" s="98"/>
      <c r="D46" s="98"/>
      <c r="E46" s="808">
        <f t="shared" si="0"/>
        <v>0</v>
      </c>
      <c r="F46" s="98"/>
      <c r="G46" s="98"/>
      <c r="H46" s="98"/>
      <c r="I46" s="85"/>
      <c r="J46" s="220"/>
    </row>
    <row r="47" spans="1:10">
      <c r="C47" s="133"/>
      <c r="D47" s="133"/>
      <c r="E47" s="149">
        <f>SUM(E16:E46)</f>
        <v>146700</v>
      </c>
      <c r="F47" s="149">
        <f t="shared" ref="F47:I47" si="1">SUM(F16:F46)</f>
        <v>40000</v>
      </c>
      <c r="G47" s="149">
        <f t="shared" si="1"/>
        <v>0</v>
      </c>
      <c r="H47" s="149">
        <f t="shared" si="1"/>
        <v>106700</v>
      </c>
      <c r="I47" s="149">
        <f t="shared" si="1"/>
        <v>0</v>
      </c>
      <c r="J47" s="191">
        <f>F47+G47+H47+I47</f>
        <v>146700</v>
      </c>
    </row>
    <row r="50" spans="1:10" s="298" customFormat="1">
      <c r="B50" s="298" t="s">
        <v>601</v>
      </c>
    </row>
    <row r="51" spans="1:10">
      <c r="A51" s="59"/>
      <c r="B51" s="49"/>
      <c r="C51" s="256"/>
      <c r="D51" s="178"/>
      <c r="E51" s="196"/>
      <c r="F51" s="149"/>
      <c r="G51" s="149"/>
      <c r="H51" s="149"/>
      <c r="I51" s="149"/>
      <c r="J51" s="196"/>
    </row>
    <row r="52" spans="1:10" s="135" customFormat="1">
      <c r="B52" s="298" t="s">
        <v>658</v>
      </c>
    </row>
    <row r="53" spans="1:10" s="230" customFormat="1">
      <c r="A53" s="69"/>
      <c r="B53" s="120"/>
      <c r="C53" s="79"/>
      <c r="D53" s="190"/>
      <c r="E53" s="181"/>
      <c r="F53" s="181"/>
      <c r="G53" s="181"/>
      <c r="H53" s="181"/>
      <c r="I53" s="181"/>
      <c r="J53" s="181"/>
    </row>
    <row r="54" spans="1:10" s="230" customFormat="1">
      <c r="A54" s="71"/>
      <c r="B54" s="565"/>
      <c r="C54" s="217"/>
      <c r="D54" s="71"/>
      <c r="E54" s="181"/>
      <c r="F54" s="67"/>
      <c r="G54" s="67"/>
      <c r="H54" s="67"/>
      <c r="I54" s="67"/>
      <c r="J54" s="181"/>
    </row>
    <row r="55" spans="1:10" s="569" customFormat="1">
      <c r="A55" s="566"/>
      <c r="B55" s="567"/>
      <c r="C55" s="528"/>
      <c r="D55" s="566"/>
      <c r="E55" s="528"/>
      <c r="F55" s="528"/>
      <c r="G55" s="528"/>
      <c r="H55" s="528"/>
      <c r="I55" s="568"/>
      <c r="J55" s="528"/>
    </row>
    <row r="56" spans="1:10" s="186" customFormat="1">
      <c r="A56" s="69"/>
      <c r="B56" s="565"/>
      <c r="C56" s="79"/>
      <c r="D56" s="190"/>
      <c r="E56" s="181"/>
      <c r="F56" s="79"/>
      <c r="G56" s="79"/>
      <c r="H56" s="181"/>
      <c r="I56" s="80"/>
      <c r="J56" s="79"/>
    </row>
    <row r="57" spans="1:10" s="186" customFormat="1">
      <c r="A57" s="69"/>
      <c r="B57" s="93"/>
      <c r="C57" s="79"/>
      <c r="D57" s="190"/>
      <c r="E57" s="181"/>
      <c r="F57" s="79"/>
      <c r="G57" s="79"/>
      <c r="H57" s="181"/>
      <c r="I57" s="80"/>
      <c r="J57" s="79"/>
    </row>
    <row r="58" spans="1:10" s="186" customFormat="1">
      <c r="A58" s="69"/>
      <c r="B58" s="243"/>
      <c r="C58" s="79"/>
      <c r="D58" s="190"/>
      <c r="E58" s="181"/>
      <c r="F58" s="79"/>
      <c r="G58" s="79"/>
      <c r="H58" s="181"/>
      <c r="I58" s="80"/>
      <c r="J58" s="79"/>
    </row>
    <row r="59" spans="1:10" s="186" customFormat="1">
      <c r="A59" s="69"/>
      <c r="B59" s="565"/>
      <c r="C59" s="79"/>
      <c r="D59" s="190"/>
      <c r="E59" s="181"/>
      <c r="F59" s="79"/>
      <c r="G59" s="79"/>
      <c r="H59" s="181"/>
      <c r="I59" s="80"/>
      <c r="J59" s="79"/>
    </row>
    <row r="60" spans="1:10" s="230" customFormat="1">
      <c r="A60" s="71"/>
      <c r="B60" s="274"/>
      <c r="C60" s="71"/>
      <c r="D60" s="570"/>
      <c r="E60" s="181"/>
      <c r="F60" s="71"/>
      <c r="G60" s="71"/>
      <c r="H60" s="270"/>
      <c r="I60" s="271"/>
      <c r="J60" s="79"/>
    </row>
    <row r="61" spans="1:10" s="230" customFormat="1">
      <c r="A61" s="77"/>
      <c r="B61" s="243"/>
      <c r="C61" s="71"/>
      <c r="D61" s="71"/>
      <c r="E61" s="181"/>
      <c r="F61" s="71"/>
      <c r="G61" s="71"/>
      <c r="H61" s="67"/>
      <c r="I61" s="271"/>
      <c r="J61" s="79"/>
    </row>
    <row r="62" spans="1:10" s="569" customFormat="1">
      <c r="C62" s="571"/>
      <c r="D62" s="566"/>
      <c r="E62" s="572"/>
      <c r="F62" s="572"/>
      <c r="G62" s="572"/>
      <c r="H62" s="572"/>
      <c r="I62" s="572"/>
    </row>
  </sheetData>
  <mergeCells count="5">
    <mergeCell ref="A13:A14"/>
    <mergeCell ref="B13:B14"/>
    <mergeCell ref="E13:I13"/>
    <mergeCell ref="J13:J14"/>
    <mergeCell ref="A1:J1"/>
  </mergeCells>
  <pageMargins left="0.9055118110236221" right="0.31496062992125984" top="0.74803149606299213" bottom="0.74803149606299213" header="0.31496062992125984" footer="0.31496062992125984"/>
  <pageSetup paperSize="5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R84"/>
  <sheetViews>
    <sheetView zoomScale="90" zoomScaleNormal="90" workbookViewId="0">
      <pane xSplit="2" ySplit="12" topLeftCell="C31" activePane="bottomRight" state="frozen"/>
      <selection activeCell="F23" sqref="F23"/>
      <selection pane="topRight" activeCell="F23" sqref="F23"/>
      <selection pane="bottomLeft" activeCell="F23" sqref="F23"/>
      <selection pane="bottomRight" activeCell="A14" sqref="A14:XFD15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6" width="23.140625" style="9" customWidth="1"/>
    <col min="7" max="7" width="22.85546875" style="9" customWidth="1"/>
    <col min="8" max="8" width="19" style="9" customWidth="1"/>
    <col min="9" max="9" width="16.42578125" style="9" customWidth="1"/>
    <col min="10" max="10" width="24.42578125" style="9" customWidth="1"/>
    <col min="11" max="16384" width="9.140625" style="9"/>
  </cols>
  <sheetData>
    <row r="1" spans="1:18" ht="28.5">
      <c r="A1" s="1730" t="s">
        <v>701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spans="1:18" ht="21" customHeight="1">
      <c r="A3" s="27"/>
      <c r="B3" s="42" t="s">
        <v>28</v>
      </c>
      <c r="C3" s="162" t="s">
        <v>545</v>
      </c>
      <c r="D3" s="163" t="s">
        <v>31</v>
      </c>
      <c r="E3" s="164"/>
      <c r="F3" s="165" t="s">
        <v>32</v>
      </c>
      <c r="G3" s="164"/>
      <c r="H3" s="165" t="s">
        <v>29</v>
      </c>
      <c r="I3" s="1242"/>
    </row>
    <row r="4" spans="1:18" ht="21" customHeight="1">
      <c r="A4" s="27"/>
      <c r="B4" s="42" t="s">
        <v>50</v>
      </c>
      <c r="C4" s="162" t="s">
        <v>203</v>
      </c>
      <c r="D4" s="167"/>
      <c r="F4" s="133"/>
      <c r="G4" s="133"/>
      <c r="H4" s="133"/>
    </row>
    <row r="5" spans="1:18" ht="21" customHeight="1">
      <c r="A5" s="27"/>
      <c r="B5" s="42" t="s">
        <v>204</v>
      </c>
      <c r="C5" s="162" t="s">
        <v>184</v>
      </c>
      <c r="D5" s="167"/>
      <c r="E5" s="133"/>
      <c r="F5" s="133"/>
      <c r="G5" s="133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168" t="s">
        <v>546</v>
      </c>
      <c r="G6" s="168" t="s">
        <v>53</v>
      </c>
      <c r="H6" s="168" t="s">
        <v>56</v>
      </c>
      <c r="I6" s="168" t="s">
        <v>54</v>
      </c>
      <c r="J6" s="168" t="s">
        <v>55</v>
      </c>
      <c r="K6" s="170"/>
      <c r="O6" s="167"/>
    </row>
    <row r="7" spans="1:18" ht="21" customHeight="1">
      <c r="A7" s="27"/>
      <c r="B7" s="171" t="s">
        <v>36</v>
      </c>
      <c r="D7" s="9" t="s">
        <v>223</v>
      </c>
      <c r="F7" s="167"/>
      <c r="H7" s="167"/>
      <c r="J7" s="167"/>
      <c r="K7" s="167"/>
      <c r="M7" s="167"/>
      <c r="O7" s="167"/>
      <c r="P7" s="167"/>
      <c r="R7" s="167"/>
    </row>
    <row r="8" spans="1:18" ht="21" customHeight="1">
      <c r="A8" s="27"/>
      <c r="B8" s="171"/>
      <c r="F8" s="167"/>
      <c r="H8" s="167"/>
      <c r="K8" s="167"/>
      <c r="M8" s="167"/>
      <c r="O8" s="167"/>
      <c r="P8" s="167"/>
      <c r="R8" s="167"/>
    </row>
    <row r="9" spans="1:18" ht="21" customHeight="1">
      <c r="A9" s="27"/>
      <c r="B9" s="171" t="s">
        <v>37</v>
      </c>
      <c r="D9" s="9" t="s">
        <v>186</v>
      </c>
      <c r="E9" s="167"/>
      <c r="F9" s="133"/>
      <c r="G9" s="133"/>
      <c r="H9" s="133"/>
    </row>
    <row r="10" spans="1:18" ht="21" customHeight="1">
      <c r="A10" s="27"/>
      <c r="B10" s="171" t="s">
        <v>357</v>
      </c>
      <c r="E10" s="133"/>
      <c r="F10" s="133"/>
      <c r="G10" s="133"/>
      <c r="H10" s="133"/>
    </row>
    <row r="11" spans="1:18" ht="21" customHeight="1">
      <c r="A11" s="1748" t="s">
        <v>0</v>
      </c>
      <c r="B11" s="1748" t="s">
        <v>33</v>
      </c>
      <c r="C11" s="1240" t="s">
        <v>23</v>
      </c>
      <c r="D11" s="1240" t="s">
        <v>24</v>
      </c>
      <c r="E11" s="1759" t="s">
        <v>1</v>
      </c>
      <c r="F11" s="1760"/>
      <c r="G11" s="1760"/>
      <c r="H11" s="1760"/>
      <c r="I11" s="1761"/>
      <c r="J11" s="1762" t="s">
        <v>13</v>
      </c>
    </row>
    <row r="12" spans="1:18">
      <c r="A12" s="1749"/>
      <c r="B12" s="1749"/>
      <c r="C12" s="1241"/>
      <c r="D12" s="1241" t="s">
        <v>25</v>
      </c>
      <c r="E12" s="28" t="s">
        <v>5</v>
      </c>
      <c r="F12" s="28" t="s">
        <v>6</v>
      </c>
      <c r="G12" s="28" t="s">
        <v>174</v>
      </c>
      <c r="H12" s="29" t="s">
        <v>26</v>
      </c>
      <c r="I12" s="29" t="s">
        <v>27</v>
      </c>
      <c r="J12" s="1763"/>
    </row>
    <row r="13" spans="1:18" ht="42">
      <c r="A13" s="733">
        <v>9</v>
      </c>
      <c r="B13" s="734" t="s">
        <v>221</v>
      </c>
      <c r="C13" s="1246"/>
      <c r="D13" s="1246"/>
      <c r="E13" s="545">
        <f>F13+G13+H13+I13</f>
        <v>0</v>
      </c>
      <c r="F13" s="1247"/>
      <c r="G13" s="1247"/>
      <c r="H13" s="1247"/>
      <c r="I13" s="1247"/>
      <c r="J13" s="1247"/>
    </row>
    <row r="16" spans="1:18" s="711" customFormat="1" ht="56.25">
      <c r="A16" s="717"/>
      <c r="B16" s="731" t="s">
        <v>727</v>
      </c>
      <c r="C16" s="1058" t="s">
        <v>728</v>
      </c>
      <c r="D16" s="713" t="s">
        <v>710</v>
      </c>
      <c r="E16" s="213">
        <f t="shared" ref="E16:E36" si="0">F16+G16+H16+I16</f>
        <v>0</v>
      </c>
      <c r="F16" s="717"/>
      <c r="G16" s="718"/>
      <c r="H16" s="718"/>
      <c r="I16" s="718"/>
      <c r="J16" s="887" t="s">
        <v>711</v>
      </c>
    </row>
    <row r="17" spans="1:10" s="711" customFormat="1" ht="56.25">
      <c r="A17" s="717"/>
      <c r="B17" s="731" t="s">
        <v>729</v>
      </c>
      <c r="C17" s="1058" t="s">
        <v>730</v>
      </c>
      <c r="D17" s="713" t="s">
        <v>710</v>
      </c>
      <c r="E17" s="213">
        <f t="shared" si="0"/>
        <v>0</v>
      </c>
      <c r="F17" s="717"/>
      <c r="G17" s="718"/>
      <c r="H17" s="718"/>
      <c r="I17" s="718"/>
      <c r="J17" s="887" t="s">
        <v>711</v>
      </c>
    </row>
    <row r="18" spans="1:10" s="998" customFormat="1" ht="65.25" customHeight="1">
      <c r="A18" s="778"/>
      <c r="B18" s="1016" t="s">
        <v>1480</v>
      </c>
      <c r="C18" s="769" t="s">
        <v>1481</v>
      </c>
      <c r="D18" s="769" t="s">
        <v>1482</v>
      </c>
      <c r="E18" s="213">
        <f t="shared" si="0"/>
        <v>0</v>
      </c>
      <c r="F18" s="1006"/>
      <c r="G18" s="1006"/>
      <c r="H18" s="1006"/>
      <c r="I18" s="1042"/>
      <c r="J18" s="1054" t="s">
        <v>1483</v>
      </c>
    </row>
    <row r="19" spans="1:10" s="998" customFormat="1" ht="65.25" customHeight="1">
      <c r="A19" s="1003"/>
      <c r="B19" s="1003" t="s">
        <v>1484</v>
      </c>
      <c r="C19" s="769" t="s">
        <v>1485</v>
      </c>
      <c r="D19" s="769" t="s">
        <v>1486</v>
      </c>
      <c r="E19" s="213">
        <f t="shared" si="0"/>
        <v>0</v>
      </c>
      <c r="F19" s="769"/>
      <c r="G19" s="769"/>
      <c r="H19" s="769"/>
      <c r="I19" s="769"/>
      <c r="J19" s="1054" t="s">
        <v>1487</v>
      </c>
    </row>
    <row r="20" spans="1:10" s="998" customFormat="1" ht="42" customHeight="1">
      <c r="A20" s="1003"/>
      <c r="B20" s="1016" t="s">
        <v>1488</v>
      </c>
      <c r="C20" s="769" t="s">
        <v>370</v>
      </c>
      <c r="D20" s="769" t="s">
        <v>1489</v>
      </c>
      <c r="E20" s="213">
        <f t="shared" si="0"/>
        <v>0</v>
      </c>
      <c r="F20" s="1006"/>
      <c r="G20" s="1006"/>
      <c r="H20" s="1006"/>
      <c r="I20" s="1006"/>
      <c r="J20" s="1054" t="s">
        <v>1487</v>
      </c>
    </row>
    <row r="21" spans="1:10" s="998" customFormat="1" ht="23.25" customHeight="1">
      <c r="A21" s="1003"/>
      <c r="B21" s="1043" t="s">
        <v>1490</v>
      </c>
      <c r="C21" s="1052" t="s">
        <v>1491</v>
      </c>
      <c r="D21" s="769" t="s">
        <v>1492</v>
      </c>
      <c r="E21" s="213">
        <f t="shared" si="0"/>
        <v>0</v>
      </c>
      <c r="F21" s="769"/>
      <c r="G21" s="769"/>
      <c r="H21" s="769"/>
      <c r="I21" s="769"/>
      <c r="J21" s="1054" t="s">
        <v>1493</v>
      </c>
    </row>
    <row r="22" spans="1:10" s="998" customFormat="1" ht="43.5" customHeight="1">
      <c r="A22" s="1003"/>
      <c r="B22" s="750" t="s">
        <v>1494</v>
      </c>
      <c r="C22" s="769"/>
      <c r="D22" s="769" t="s">
        <v>1495</v>
      </c>
      <c r="E22" s="213">
        <f t="shared" si="0"/>
        <v>0</v>
      </c>
      <c r="F22" s="769"/>
      <c r="G22" s="769"/>
      <c r="H22" s="769"/>
      <c r="I22" s="769"/>
      <c r="J22" s="1054" t="s">
        <v>1496</v>
      </c>
    </row>
    <row r="23" spans="1:10" s="998" customFormat="1" ht="42.75" customHeight="1">
      <c r="A23" s="1003"/>
      <c r="B23" s="768" t="s">
        <v>1721</v>
      </c>
      <c r="C23" s="769" t="s">
        <v>371</v>
      </c>
      <c r="D23" s="769" t="s">
        <v>1497</v>
      </c>
      <c r="E23" s="213">
        <f t="shared" si="0"/>
        <v>0</v>
      </c>
      <c r="F23" s="769"/>
      <c r="G23" s="769"/>
      <c r="H23" s="769"/>
      <c r="I23" s="769"/>
      <c r="J23" s="1054" t="s">
        <v>1498</v>
      </c>
    </row>
    <row r="24" spans="1:10" s="998" customFormat="1" ht="65.25" customHeight="1">
      <c r="A24" s="1003"/>
      <c r="B24" s="773" t="s">
        <v>1722</v>
      </c>
      <c r="C24" s="769" t="s">
        <v>1499</v>
      </c>
      <c r="D24" s="769" t="s">
        <v>1500</v>
      </c>
      <c r="E24" s="213">
        <f t="shared" si="0"/>
        <v>0</v>
      </c>
      <c r="F24" s="769"/>
      <c r="G24" s="769"/>
      <c r="H24" s="769"/>
      <c r="I24" s="769"/>
      <c r="J24" s="1054" t="s">
        <v>1501</v>
      </c>
    </row>
    <row r="25" spans="1:10" s="998" customFormat="1" ht="45.75" customHeight="1">
      <c r="A25" s="1003"/>
      <c r="B25" s="773" t="s">
        <v>1723</v>
      </c>
      <c r="C25" s="769" t="s">
        <v>1499</v>
      </c>
      <c r="D25" s="769" t="s">
        <v>1503</v>
      </c>
      <c r="E25" s="213">
        <f t="shared" si="0"/>
        <v>0</v>
      </c>
      <c r="F25" s="769"/>
      <c r="G25" s="769"/>
      <c r="H25" s="769"/>
      <c r="I25" s="769"/>
      <c r="J25" s="1054" t="s">
        <v>1501</v>
      </c>
    </row>
    <row r="26" spans="1:10" s="998" customFormat="1" ht="47.25" customHeight="1">
      <c r="A26" s="1003"/>
      <c r="B26" s="1053" t="s">
        <v>1724</v>
      </c>
      <c r="C26" s="1054" t="s">
        <v>1505</v>
      </c>
      <c r="D26" s="1018" t="s">
        <v>1461</v>
      </c>
      <c r="E26" s="213">
        <f t="shared" si="0"/>
        <v>0</v>
      </c>
      <c r="F26" s="769"/>
      <c r="G26" s="769"/>
      <c r="H26" s="769"/>
      <c r="I26" s="769"/>
      <c r="J26" s="1254" t="s">
        <v>1506</v>
      </c>
    </row>
    <row r="27" spans="1:10" ht="42">
      <c r="A27" s="57">
        <v>10</v>
      </c>
      <c r="B27" s="565" t="s">
        <v>222</v>
      </c>
      <c r="C27" s="217"/>
      <c r="D27" s="307"/>
      <c r="E27" s="213">
        <f t="shared" si="0"/>
        <v>0</v>
      </c>
      <c r="F27" s="57"/>
      <c r="G27" s="57"/>
      <c r="H27" s="57"/>
      <c r="I27" s="57"/>
      <c r="J27" s="1255"/>
    </row>
    <row r="28" spans="1:10" s="688" customFormat="1">
      <c r="A28" s="743"/>
      <c r="B28" s="1055" t="s">
        <v>1048</v>
      </c>
      <c r="C28" s="696" t="s">
        <v>1740</v>
      </c>
      <c r="D28" s="713" t="s">
        <v>1049</v>
      </c>
      <c r="E28" s="213">
        <f t="shared" si="0"/>
        <v>0</v>
      </c>
      <c r="F28" s="717"/>
      <c r="G28" s="717"/>
      <c r="H28" s="717"/>
      <c r="I28" s="717"/>
      <c r="J28" s="720" t="s">
        <v>1047</v>
      </c>
    </row>
    <row r="29" spans="1:10" s="998" customFormat="1" ht="42">
      <c r="A29" s="1044"/>
      <c r="B29" s="750" t="s">
        <v>1837</v>
      </c>
      <c r="C29" s="769" t="s">
        <v>1507</v>
      </c>
      <c r="D29" s="769" t="s">
        <v>1508</v>
      </c>
      <c r="E29" s="213">
        <f t="shared" si="0"/>
        <v>0</v>
      </c>
      <c r="F29" s="997"/>
      <c r="G29" s="997"/>
      <c r="H29" s="1248"/>
      <c r="I29" s="997"/>
      <c r="J29" s="1254" t="s">
        <v>1509</v>
      </c>
    </row>
    <row r="30" spans="1:10" s="998" customFormat="1">
      <c r="A30" s="778"/>
      <c r="B30" s="1049" t="s">
        <v>1838</v>
      </c>
      <c r="C30" s="1345" t="s">
        <v>1839</v>
      </c>
      <c r="D30" s="769" t="s">
        <v>1508</v>
      </c>
      <c r="E30" s="213">
        <f t="shared" si="0"/>
        <v>0</v>
      </c>
      <c r="F30" s="749"/>
      <c r="G30" s="749"/>
      <c r="H30" s="749"/>
      <c r="I30" s="749"/>
      <c r="J30" s="1254" t="s">
        <v>1506</v>
      </c>
    </row>
    <row r="31" spans="1:10" s="688" customFormat="1" ht="42">
      <c r="A31" s="743"/>
      <c r="B31" s="1048" t="s">
        <v>1510</v>
      </c>
      <c r="C31" s="1004"/>
      <c r="D31" s="717" t="s">
        <v>1511</v>
      </c>
      <c r="E31" s="213">
        <f t="shared" si="0"/>
        <v>0</v>
      </c>
      <c r="F31" s="717"/>
      <c r="G31" s="717"/>
      <c r="H31" s="717"/>
      <c r="I31" s="717"/>
      <c r="J31" s="1256" t="s">
        <v>1506</v>
      </c>
    </row>
    <row r="32" spans="1:10" s="688" customFormat="1">
      <c r="A32" s="743"/>
      <c r="B32" s="1048" t="s">
        <v>1512</v>
      </c>
      <c r="C32" s="1004"/>
      <c r="D32" s="749" t="s">
        <v>1461</v>
      </c>
      <c r="E32" s="213">
        <f t="shared" si="0"/>
        <v>0</v>
      </c>
      <c r="F32" s="717"/>
      <c r="G32" s="717"/>
      <c r="H32" s="717"/>
      <c r="I32" s="717"/>
      <c r="J32" s="1256" t="s">
        <v>1506</v>
      </c>
    </row>
    <row r="33" spans="1:10" s="688" customFormat="1" ht="63">
      <c r="A33" s="743"/>
      <c r="B33" s="1048" t="s">
        <v>1513</v>
      </c>
      <c r="C33" s="1004"/>
      <c r="D33" s="749" t="s">
        <v>1514</v>
      </c>
      <c r="E33" s="181">
        <f t="shared" si="0"/>
        <v>0</v>
      </c>
      <c r="F33" s="717"/>
      <c r="G33" s="717"/>
      <c r="H33" s="717"/>
      <c r="I33" s="717"/>
      <c r="J33" s="1256" t="s">
        <v>1506</v>
      </c>
    </row>
    <row r="34" spans="1:10">
      <c r="A34" s="57"/>
      <c r="B34" s="565" t="s">
        <v>2044</v>
      </c>
      <c r="C34" s="79" t="s">
        <v>2039</v>
      </c>
      <c r="D34" s="60" t="s">
        <v>1062</v>
      </c>
      <c r="E34" s="181">
        <f t="shared" si="0"/>
        <v>0</v>
      </c>
      <c r="F34" s="60"/>
      <c r="G34" s="60"/>
      <c r="H34" s="57"/>
      <c r="I34" s="105"/>
      <c r="J34" s="99" t="s">
        <v>2039</v>
      </c>
    </row>
    <row r="35" spans="1:10" ht="42">
      <c r="A35" s="57"/>
      <c r="B35" s="565" t="s">
        <v>2046</v>
      </c>
      <c r="C35" s="60" t="s">
        <v>2045</v>
      </c>
      <c r="D35" s="60" t="s">
        <v>2047</v>
      </c>
      <c r="E35" s="181">
        <f t="shared" si="0"/>
        <v>0</v>
      </c>
      <c r="F35" s="60"/>
      <c r="G35" s="60"/>
      <c r="H35" s="57"/>
      <c r="I35" s="105"/>
      <c r="J35" s="99" t="s">
        <v>561</v>
      </c>
    </row>
    <row r="36" spans="1:10">
      <c r="A36" s="57"/>
      <c r="B36" s="565" t="s">
        <v>2048</v>
      </c>
      <c r="C36" s="60" t="s">
        <v>2045</v>
      </c>
      <c r="D36" s="60" t="s">
        <v>2049</v>
      </c>
      <c r="E36" s="181">
        <f t="shared" si="0"/>
        <v>0</v>
      </c>
      <c r="F36" s="60"/>
      <c r="G36" s="60"/>
      <c r="H36" s="57"/>
      <c r="I36" s="105"/>
      <c r="J36" s="99" t="s">
        <v>561</v>
      </c>
    </row>
    <row r="40" spans="1:10">
      <c r="A40" s="57">
        <v>11</v>
      </c>
      <c r="B40" s="302" t="s">
        <v>178</v>
      </c>
      <c r="C40" s="217"/>
      <c r="D40" s="60"/>
      <c r="E40" s="213">
        <f>F40+G40+H40+I40</f>
        <v>0</v>
      </c>
      <c r="F40" s="57"/>
      <c r="G40" s="57"/>
      <c r="H40" s="57"/>
      <c r="I40" s="57"/>
      <c r="J40" s="1255"/>
    </row>
    <row r="41" spans="1:10" ht="63">
      <c r="A41" s="57">
        <v>12</v>
      </c>
      <c r="B41" s="68" t="s">
        <v>185</v>
      </c>
      <c r="C41" s="217"/>
      <c r="D41" s="60"/>
      <c r="E41" s="213">
        <f>F41+G41+H41+I41</f>
        <v>0</v>
      </c>
      <c r="F41" s="57"/>
      <c r="G41" s="57"/>
      <c r="H41" s="57"/>
      <c r="I41" s="57"/>
      <c r="J41" s="1255"/>
    </row>
    <row r="42" spans="1:10" s="998" customFormat="1" ht="42">
      <c r="A42" s="778"/>
      <c r="B42" s="818" t="s">
        <v>1840</v>
      </c>
      <c r="C42" s="1004" t="s">
        <v>1515</v>
      </c>
      <c r="D42" s="769" t="s">
        <v>1516</v>
      </c>
      <c r="E42" s="213">
        <f>F42+G42+H42+I42</f>
        <v>0</v>
      </c>
      <c r="F42" s="778"/>
      <c r="G42" s="778"/>
      <c r="H42" s="778"/>
      <c r="I42" s="778"/>
      <c r="J42" s="1254" t="s">
        <v>1506</v>
      </c>
    </row>
    <row r="43" spans="1:10" s="688" customFormat="1" ht="105">
      <c r="A43" s="711"/>
      <c r="B43" s="691" t="s">
        <v>1517</v>
      </c>
      <c r="C43" s="696"/>
      <c r="D43" s="717"/>
      <c r="E43" s="213">
        <f>F43+G43+H43+I43</f>
        <v>0</v>
      </c>
      <c r="F43" s="717"/>
      <c r="G43" s="717"/>
      <c r="H43" s="717"/>
      <c r="I43" s="717"/>
      <c r="J43" s="1256" t="s">
        <v>1496</v>
      </c>
    </row>
    <row r="44" spans="1:10">
      <c r="A44" s="328"/>
      <c r="B44" s="336" t="s">
        <v>2057</v>
      </c>
      <c r="C44" s="98" t="s">
        <v>2058</v>
      </c>
      <c r="D44" s="98" t="s">
        <v>2059</v>
      </c>
      <c r="E44" s="308">
        <f>F44+G44+H44+I44</f>
        <v>0</v>
      </c>
      <c r="F44" s="98"/>
      <c r="G44" s="98"/>
      <c r="H44" s="98"/>
      <c r="I44" s="328"/>
      <c r="J44" s="328" t="s">
        <v>2060</v>
      </c>
    </row>
    <row r="45" spans="1:10">
      <c r="B45" s="164"/>
      <c r="C45" s="133"/>
      <c r="D45" s="133"/>
      <c r="E45" s="149">
        <f>SUM(E13:E44)</f>
        <v>0</v>
      </c>
      <c r="F45" s="149">
        <f>SUM(F13:F44)</f>
        <v>0</v>
      </c>
      <c r="G45" s="149">
        <f>SUM(G13:G44)</f>
        <v>0</v>
      </c>
      <c r="H45" s="149">
        <f>SUM(H13:H44)</f>
        <v>0</v>
      </c>
      <c r="I45" s="149">
        <f>SUM(I13:I44)</f>
        <v>0</v>
      </c>
      <c r="J45" s="191">
        <f>F45+G45+H45+I45</f>
        <v>0</v>
      </c>
    </row>
    <row r="46" spans="1:10" s="299" customFormat="1">
      <c r="F46" s="1249"/>
    </row>
    <row r="47" spans="1:10" s="299" customFormat="1">
      <c r="B47" s="299" t="s">
        <v>601</v>
      </c>
    </row>
    <row r="48" spans="1:10" s="186" customFormat="1">
      <c r="A48" s="187"/>
      <c r="B48" s="577"/>
      <c r="C48" s="256"/>
      <c r="D48" s="195"/>
      <c r="E48" s="258"/>
      <c r="F48" s="578"/>
      <c r="G48" s="578"/>
      <c r="H48" s="578"/>
      <c r="I48" s="578"/>
      <c r="J48" s="196"/>
    </row>
    <row r="49" spans="1:10" s="186" customFormat="1">
      <c r="A49" s="200"/>
      <c r="B49" s="192"/>
      <c r="C49" s="256"/>
      <c r="D49" s="201"/>
      <c r="E49" s="258"/>
      <c r="F49" s="578"/>
      <c r="G49" s="578"/>
      <c r="H49" s="578"/>
      <c r="I49" s="578"/>
      <c r="J49" s="196"/>
    </row>
    <row r="50" spans="1:10" s="186" customFormat="1">
      <c r="A50" s="578"/>
      <c r="B50" s="200"/>
      <c r="C50" s="256"/>
      <c r="D50" s="201"/>
      <c r="E50" s="258"/>
      <c r="F50" s="201"/>
      <c r="G50" s="201"/>
      <c r="H50" s="201"/>
      <c r="I50" s="201"/>
      <c r="J50" s="201"/>
    </row>
    <row r="51" spans="1:10" s="186" customFormat="1">
      <c r="A51" s="195"/>
      <c r="B51" s="193"/>
      <c r="C51" s="256"/>
      <c r="D51" s="286"/>
      <c r="E51" s="258"/>
      <c r="F51" s="259"/>
      <c r="G51" s="259"/>
      <c r="H51" s="286"/>
      <c r="I51" s="286"/>
      <c r="J51" s="286"/>
    </row>
    <row r="52" spans="1:10">
      <c r="E52" s="174">
        <f>SUM(E48:E51)</f>
        <v>0</v>
      </c>
    </row>
    <row r="53" spans="1:10">
      <c r="B53" s="299" t="s">
        <v>658</v>
      </c>
    </row>
    <row r="54" spans="1:10" s="186" customFormat="1" ht="45.75" customHeight="1">
      <c r="A54" s="80"/>
      <c r="B54" s="565"/>
      <c r="C54" s="79"/>
      <c r="D54" s="79"/>
      <c r="E54" s="213"/>
      <c r="F54" s="77"/>
      <c r="G54" s="77"/>
      <c r="H54" s="79"/>
      <c r="I54" s="77"/>
      <c r="J54" s="79"/>
    </row>
    <row r="55" spans="1:10" s="186" customFormat="1">
      <c r="A55" s="13"/>
      <c r="B55" s="565"/>
      <c r="C55" s="79"/>
      <c r="D55" s="79"/>
      <c r="E55" s="213"/>
      <c r="F55" s="213"/>
      <c r="G55" s="213"/>
      <c r="H55" s="221"/>
      <c r="I55" s="213"/>
      <c r="J55" s="181"/>
    </row>
    <row r="56" spans="1:10" s="186" customFormat="1">
      <c r="A56" s="67"/>
      <c r="B56" s="274"/>
      <c r="C56" s="217"/>
      <c r="D56" s="71"/>
      <c r="E56" s="213"/>
      <c r="F56" s="67"/>
      <c r="G56" s="67"/>
      <c r="H56" s="67"/>
      <c r="I56" s="67"/>
      <c r="J56" s="137"/>
    </row>
    <row r="57" spans="1:10" s="186" customFormat="1">
      <c r="A57" s="77"/>
      <c r="B57" s="575"/>
      <c r="C57" s="217"/>
      <c r="D57" s="79"/>
      <c r="E57" s="213"/>
      <c r="F57" s="67"/>
      <c r="G57" s="67"/>
      <c r="H57" s="67"/>
      <c r="I57" s="67"/>
      <c r="J57" s="181"/>
    </row>
    <row r="58" spans="1:10" s="186" customFormat="1">
      <c r="A58" s="274"/>
      <c r="B58" s="243"/>
      <c r="C58" s="217"/>
      <c r="D58" s="71"/>
      <c r="E58" s="213"/>
      <c r="F58" s="67"/>
      <c r="G58" s="67"/>
      <c r="H58" s="67"/>
      <c r="I58" s="67"/>
      <c r="J58" s="181"/>
    </row>
    <row r="59" spans="1:10" s="583" customFormat="1" ht="24.75" customHeight="1">
      <c r="A59" s="568"/>
      <c r="B59" s="567"/>
      <c r="C59" s="579"/>
      <c r="D59" s="580"/>
      <c r="E59" s="581"/>
      <c r="F59" s="581"/>
      <c r="G59" s="581"/>
      <c r="H59" s="581"/>
      <c r="I59" s="581"/>
      <c r="J59" s="582"/>
    </row>
    <row r="60" spans="1:10" s="186" customFormat="1">
      <c r="A60" s="67"/>
      <c r="B60" s="120"/>
      <c r="C60" s="71"/>
      <c r="D60" s="79"/>
      <c r="E60" s="213"/>
      <c r="F60" s="213"/>
      <c r="G60" s="213"/>
      <c r="H60" s="67"/>
      <c r="I60" s="80"/>
      <c r="J60" s="79"/>
    </row>
    <row r="61" spans="1:10" s="186" customFormat="1">
      <c r="A61" s="67"/>
      <c r="B61" s="565"/>
      <c r="C61" s="71"/>
      <c r="D61" s="79"/>
      <c r="E61" s="213"/>
      <c r="F61" s="213"/>
      <c r="G61" s="213"/>
      <c r="H61" s="67"/>
      <c r="I61" s="80"/>
      <c r="J61" s="79"/>
    </row>
    <row r="62" spans="1:10" s="186" customFormat="1">
      <c r="A62" s="67"/>
      <c r="B62" s="565"/>
      <c r="C62" s="71"/>
      <c r="D62" s="79"/>
      <c r="E62" s="213"/>
      <c r="F62" s="213"/>
      <c r="G62" s="213"/>
      <c r="H62" s="67"/>
      <c r="I62" s="80"/>
      <c r="J62" s="79"/>
    </row>
    <row r="63" spans="1:10" s="186" customFormat="1">
      <c r="A63" s="67"/>
      <c r="B63" s="274"/>
      <c r="C63" s="71"/>
      <c r="D63" s="79"/>
      <c r="E63" s="213"/>
      <c r="F63" s="213"/>
      <c r="G63" s="213"/>
      <c r="H63" s="67"/>
      <c r="I63" s="80"/>
      <c r="J63" s="79"/>
    </row>
    <row r="64" spans="1:10" s="186" customFormat="1">
      <c r="A64" s="67"/>
      <c r="B64" s="274"/>
      <c r="C64" s="71"/>
      <c r="D64" s="79"/>
      <c r="E64" s="213"/>
      <c r="F64" s="213"/>
      <c r="G64" s="213"/>
      <c r="H64" s="67"/>
      <c r="I64" s="80"/>
      <c r="J64" s="79"/>
    </row>
    <row r="65" spans="1:10" s="186" customFormat="1">
      <c r="A65" s="67"/>
      <c r="B65" s="274"/>
      <c r="C65" s="71"/>
      <c r="D65" s="79"/>
      <c r="E65" s="213"/>
      <c r="F65" s="213"/>
      <c r="G65" s="213"/>
      <c r="H65" s="67"/>
      <c r="I65" s="80"/>
      <c r="J65" s="79"/>
    </row>
    <row r="66" spans="1:10" s="186" customFormat="1">
      <c r="A66" s="67"/>
      <c r="B66" s="565"/>
      <c r="C66" s="71"/>
      <c r="D66" s="79"/>
      <c r="E66" s="213"/>
      <c r="F66" s="213"/>
      <c r="G66" s="213"/>
      <c r="H66" s="67"/>
      <c r="I66" s="80"/>
      <c r="J66" s="79"/>
    </row>
    <row r="67" spans="1:10" s="186" customFormat="1">
      <c r="A67" s="67"/>
      <c r="B67" s="274"/>
      <c r="C67" s="71"/>
      <c r="D67" s="79"/>
      <c r="E67" s="213"/>
      <c r="F67" s="213"/>
      <c r="G67" s="213"/>
      <c r="H67" s="67"/>
      <c r="I67" s="80"/>
      <c r="J67" s="79"/>
    </row>
    <row r="68" spans="1:10" s="186" customFormat="1">
      <c r="A68" s="67"/>
      <c r="B68" s="565"/>
      <c r="C68" s="71"/>
      <c r="D68" s="71"/>
      <c r="E68" s="213"/>
      <c r="F68" s="67"/>
      <c r="G68" s="67"/>
      <c r="H68" s="67"/>
      <c r="I68" s="274"/>
      <c r="J68" s="79"/>
    </row>
    <row r="69" spans="1:10" s="607" customFormat="1">
      <c r="E69" s="1250"/>
      <c r="F69" s="1250"/>
      <c r="G69" s="1250"/>
      <c r="H69" s="1250"/>
      <c r="I69" s="1250"/>
    </row>
    <row r="70" spans="1:10" s="186" customFormat="1">
      <c r="A70" s="79"/>
      <c r="B70" s="565"/>
      <c r="C70" s="217"/>
      <c r="D70" s="69"/>
      <c r="E70" s="213"/>
      <c r="F70" s="270"/>
      <c r="G70" s="270"/>
      <c r="H70" s="69"/>
      <c r="I70" s="69"/>
      <c r="J70" s="69"/>
    </row>
    <row r="71" spans="1:10" s="607" customFormat="1">
      <c r="E71" s="581"/>
      <c r="F71" s="585"/>
      <c r="G71" s="585"/>
      <c r="H71" s="586"/>
      <c r="I71" s="586"/>
    </row>
    <row r="72" spans="1:10" s="186" customFormat="1" ht="46.5" customHeight="1">
      <c r="A72" s="587"/>
      <c r="B72" s="588"/>
      <c r="C72" s="540"/>
      <c r="D72" s="541"/>
      <c r="E72" s="587"/>
      <c r="F72" s="589"/>
      <c r="G72" s="589"/>
      <c r="H72" s="587"/>
      <c r="I72" s="589"/>
      <c r="J72" s="541"/>
    </row>
    <row r="73" spans="1:10" s="186" customFormat="1" ht="27" customHeight="1">
      <c r="A73" s="587"/>
      <c r="B73" s="588"/>
      <c r="C73" s="542"/>
      <c r="D73" s="541"/>
      <c r="E73" s="587"/>
      <c r="F73" s="587"/>
      <c r="G73" s="589"/>
      <c r="H73" s="587"/>
      <c r="I73" s="589"/>
      <c r="J73" s="541"/>
    </row>
    <row r="74" spans="1:10" s="186" customFormat="1" ht="26.25" customHeight="1">
      <c r="A74" s="587"/>
      <c r="B74" s="588"/>
      <c r="C74" s="1251"/>
      <c r="D74" s="541"/>
      <c r="E74" s="587"/>
      <c r="F74" s="587"/>
      <c r="G74" s="589"/>
      <c r="H74" s="587"/>
      <c r="I74" s="589"/>
      <c r="J74" s="541"/>
    </row>
    <row r="75" spans="1:10" s="186" customFormat="1" ht="24.75" customHeight="1">
      <c r="A75" s="587"/>
      <c r="B75" s="588"/>
      <c r="C75" s="1251"/>
      <c r="D75" s="541"/>
      <c r="E75" s="587"/>
      <c r="F75" s="587"/>
      <c r="G75" s="589"/>
      <c r="H75" s="587"/>
      <c r="I75" s="589"/>
      <c r="J75" s="541"/>
    </row>
    <row r="76" spans="1:10" s="186" customFormat="1" ht="23.25" customHeight="1">
      <c r="A76" s="587"/>
      <c r="B76" s="588"/>
      <c r="C76" s="1251"/>
      <c r="D76" s="541"/>
      <c r="E76" s="587"/>
      <c r="F76" s="587"/>
      <c r="G76" s="589"/>
      <c r="H76" s="587"/>
      <c r="I76" s="589"/>
      <c r="J76" s="541"/>
    </row>
    <row r="77" spans="1:10" s="186" customFormat="1" ht="28.5" customHeight="1">
      <c r="A77" s="587"/>
      <c r="B77" s="1252"/>
      <c r="C77" s="1251"/>
      <c r="D77" s="541"/>
      <c r="E77" s="587"/>
      <c r="F77" s="587"/>
      <c r="G77" s="589"/>
      <c r="H77" s="587"/>
      <c r="I77" s="589"/>
      <c r="J77" s="541"/>
    </row>
    <row r="78" spans="1:10" s="186" customFormat="1" ht="28.5" customHeight="1">
      <c r="A78" s="587"/>
      <c r="B78" s="1252"/>
      <c r="C78" s="1251"/>
      <c r="D78" s="541"/>
      <c r="E78" s="587"/>
      <c r="F78" s="587"/>
      <c r="G78" s="589"/>
      <c r="H78" s="587"/>
      <c r="I78" s="589"/>
      <c r="J78" s="541"/>
    </row>
    <row r="79" spans="1:10" s="186" customFormat="1" ht="42" customHeight="1">
      <c r="A79" s="587"/>
      <c r="B79" s="588"/>
      <c r="C79" s="1251"/>
      <c r="D79" s="541"/>
      <c r="E79" s="587"/>
      <c r="F79" s="587"/>
      <c r="G79" s="589"/>
      <c r="H79" s="587"/>
      <c r="I79" s="589"/>
      <c r="J79" s="541"/>
    </row>
    <row r="80" spans="1:10" s="186" customFormat="1" ht="28.5" customHeight="1">
      <c r="A80" s="587"/>
      <c r="B80" s="1252"/>
      <c r="C80" s="1251"/>
      <c r="D80" s="541"/>
      <c r="E80" s="587"/>
      <c r="F80" s="587"/>
      <c r="G80" s="589"/>
      <c r="H80" s="587"/>
      <c r="I80" s="589"/>
      <c r="J80" s="541"/>
    </row>
    <row r="81" spans="1:10" s="186" customFormat="1">
      <c r="A81" s="587"/>
      <c r="B81" s="590"/>
      <c r="C81" s="540"/>
      <c r="D81" s="589"/>
      <c r="E81" s="587"/>
      <c r="F81" s="589"/>
      <c r="G81" s="589"/>
      <c r="H81" s="589"/>
      <c r="I81" s="589"/>
      <c r="J81" s="541"/>
    </row>
    <row r="82" spans="1:10" s="186" customFormat="1">
      <c r="A82" s="543"/>
      <c r="B82" s="588"/>
      <c r="C82" s="1253"/>
      <c r="D82" s="589"/>
      <c r="E82" s="587"/>
      <c r="F82" s="587"/>
      <c r="G82" s="589"/>
      <c r="H82" s="589"/>
      <c r="I82" s="589"/>
      <c r="J82" s="541"/>
    </row>
    <row r="83" spans="1:10" s="186" customFormat="1" ht="89.25" customHeight="1">
      <c r="A83" s="590"/>
      <c r="B83" s="588"/>
      <c r="C83" s="542"/>
      <c r="D83" s="589"/>
      <c r="E83" s="587"/>
      <c r="F83" s="587"/>
      <c r="G83" s="589"/>
      <c r="H83" s="589"/>
      <c r="I83" s="589"/>
      <c r="J83" s="541"/>
    </row>
    <row r="84" spans="1:10" s="607" customFormat="1">
      <c r="E84" s="1250"/>
      <c r="F84" s="1250"/>
      <c r="G84" s="1250"/>
      <c r="H84" s="1250"/>
      <c r="I84" s="1250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74803149606299213" header="0.31496062992125984" footer="0.31496062992125984"/>
  <pageSetup paperSize="5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49"/>
  <sheetViews>
    <sheetView zoomScale="90" zoomScaleNormal="90" workbookViewId="0">
      <selection activeCell="A35" sqref="A35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6" width="23.140625" style="9" customWidth="1"/>
    <col min="7" max="7" width="22.85546875" style="9" customWidth="1"/>
    <col min="8" max="8" width="19" style="9" customWidth="1"/>
    <col min="9" max="9" width="16.42578125" style="9" customWidth="1"/>
    <col min="10" max="10" width="22.7109375" style="9" customWidth="1"/>
    <col min="11" max="16384" width="9.140625" style="9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spans="1:18" ht="21" customHeight="1">
      <c r="A3" s="27"/>
      <c r="B3" s="42" t="s">
        <v>28</v>
      </c>
      <c r="C3" s="162" t="s">
        <v>545</v>
      </c>
      <c r="D3" s="163" t="s">
        <v>31</v>
      </c>
      <c r="E3" s="164"/>
      <c r="F3" s="165" t="s">
        <v>32</v>
      </c>
      <c r="G3" s="164"/>
      <c r="H3" s="165" t="s">
        <v>29</v>
      </c>
      <c r="I3" s="972"/>
    </row>
    <row r="4" spans="1:18" ht="21" customHeight="1">
      <c r="A4" s="27"/>
      <c r="B4" s="42" t="s">
        <v>50</v>
      </c>
      <c r="C4" s="162" t="s">
        <v>203</v>
      </c>
      <c r="D4" s="167"/>
      <c r="F4" s="133"/>
      <c r="G4" s="133"/>
      <c r="H4" s="133"/>
    </row>
    <row r="5" spans="1:18" ht="21" customHeight="1">
      <c r="A5" s="27"/>
      <c r="B5" s="42" t="s">
        <v>204</v>
      </c>
      <c r="C5" s="162" t="s">
        <v>2312</v>
      </c>
      <c r="D5" s="167"/>
      <c r="E5" s="133"/>
      <c r="F5" s="133"/>
      <c r="G5" s="133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168" t="s">
        <v>544</v>
      </c>
      <c r="G6" s="168" t="s">
        <v>53</v>
      </c>
      <c r="H6" s="168" t="s">
        <v>56</v>
      </c>
      <c r="I6" s="168" t="s">
        <v>54</v>
      </c>
      <c r="J6" s="168" t="s">
        <v>55</v>
      </c>
      <c r="K6" s="170"/>
      <c r="O6" s="167"/>
    </row>
    <row r="7" spans="1:18" ht="21" customHeight="1">
      <c r="A7" s="27"/>
      <c r="B7" s="171" t="s">
        <v>36</v>
      </c>
      <c r="D7" s="1570" t="s">
        <v>2322</v>
      </c>
      <c r="F7" s="167"/>
      <c r="H7" s="167"/>
      <c r="J7" s="167"/>
      <c r="K7" s="167"/>
      <c r="M7" s="167"/>
      <c r="O7" s="167"/>
      <c r="P7" s="167"/>
      <c r="R7" s="167"/>
    </row>
    <row r="8" spans="1:18" ht="21" customHeight="1">
      <c r="A8" s="27"/>
      <c r="B8" s="171"/>
      <c r="F8" s="167"/>
      <c r="H8" s="167"/>
      <c r="K8" s="167"/>
      <c r="M8" s="167"/>
      <c r="O8" s="167"/>
      <c r="P8" s="167"/>
      <c r="R8" s="167"/>
    </row>
    <row r="9" spans="1:18" ht="21" customHeight="1">
      <c r="A9" s="27"/>
      <c r="B9" s="171" t="s">
        <v>37</v>
      </c>
      <c r="D9" s="1570" t="s">
        <v>2323</v>
      </c>
      <c r="E9" s="167"/>
      <c r="F9" s="133"/>
      <c r="G9" s="133"/>
      <c r="H9" s="133"/>
    </row>
    <row r="10" spans="1:18" ht="21" customHeight="1">
      <c r="A10" s="164" t="s">
        <v>358</v>
      </c>
      <c r="E10" s="133"/>
      <c r="F10" s="133"/>
      <c r="G10" s="133"/>
      <c r="H10" s="133"/>
    </row>
    <row r="11" spans="1:18" ht="21" customHeight="1">
      <c r="A11" s="1748" t="s">
        <v>0</v>
      </c>
      <c r="B11" s="1748" t="s">
        <v>33</v>
      </c>
      <c r="C11" s="970" t="s">
        <v>23</v>
      </c>
      <c r="D11" s="970" t="s">
        <v>24</v>
      </c>
      <c r="E11" s="1759" t="s">
        <v>1</v>
      </c>
      <c r="F11" s="1760"/>
      <c r="G11" s="1760"/>
      <c r="H11" s="1760"/>
      <c r="I11" s="1761"/>
      <c r="J11" s="1762" t="s">
        <v>13</v>
      </c>
    </row>
    <row r="12" spans="1:18">
      <c r="A12" s="1749"/>
      <c r="B12" s="1749"/>
      <c r="C12" s="971"/>
      <c r="D12" s="971" t="s">
        <v>25</v>
      </c>
      <c r="E12" s="28" t="s">
        <v>5</v>
      </c>
      <c r="F12" s="28" t="s">
        <v>6</v>
      </c>
      <c r="G12" s="28" t="s">
        <v>174</v>
      </c>
      <c r="H12" s="29" t="s">
        <v>26</v>
      </c>
      <c r="I12" s="29" t="s">
        <v>27</v>
      </c>
      <c r="J12" s="1763"/>
    </row>
    <row r="13" spans="1:18" ht="42">
      <c r="A13" s="300">
        <v>9</v>
      </c>
      <c r="B13" s="309" t="s">
        <v>372</v>
      </c>
      <c r="C13" s="92"/>
      <c r="D13" s="92"/>
      <c r="E13" s="181">
        <f t="shared" ref="E13:E46" si="0">F13+G13+H13+I13</f>
        <v>0</v>
      </c>
      <c r="F13" s="301"/>
      <c r="G13" s="301"/>
      <c r="H13" s="301"/>
      <c r="I13" s="301"/>
      <c r="J13" s="1352"/>
    </row>
    <row r="14" spans="1:18" s="814" customFormat="1" ht="37.5">
      <c r="A14" s="812"/>
      <c r="B14" s="731" t="s">
        <v>731</v>
      </c>
      <c r="C14" s="1222" t="s">
        <v>732</v>
      </c>
      <c r="D14" s="812" t="s">
        <v>710</v>
      </c>
      <c r="E14" s="181">
        <f t="shared" si="0"/>
        <v>16000</v>
      </c>
      <c r="F14" s="568">
        <v>16000</v>
      </c>
      <c r="G14" s="757"/>
      <c r="H14" s="744"/>
      <c r="I14" s="757"/>
      <c r="J14" s="887" t="s">
        <v>711</v>
      </c>
    </row>
    <row r="15" spans="1:18" s="814" customFormat="1" ht="56.25">
      <c r="A15" s="812"/>
      <c r="B15" s="731" t="s">
        <v>733</v>
      </c>
      <c r="C15" s="1222" t="s">
        <v>734</v>
      </c>
      <c r="D15" s="812" t="s">
        <v>710</v>
      </c>
      <c r="E15" s="181">
        <f t="shared" si="0"/>
        <v>40000</v>
      </c>
      <c r="F15" s="568">
        <v>40000</v>
      </c>
      <c r="G15" s="757"/>
      <c r="H15" s="744"/>
      <c r="I15" s="757"/>
      <c r="J15" s="887" t="s">
        <v>711</v>
      </c>
    </row>
    <row r="16" spans="1:18" s="688" customFormat="1" ht="45.75" customHeight="1">
      <c r="A16" s="686"/>
      <c r="B16" s="686" t="s">
        <v>1725</v>
      </c>
      <c r="C16" s="687" t="s">
        <v>1026</v>
      </c>
      <c r="D16" s="713" t="s">
        <v>1027</v>
      </c>
      <c r="E16" s="181">
        <f t="shared" si="0"/>
        <v>0</v>
      </c>
      <c r="F16" s="686"/>
      <c r="G16" s="686"/>
      <c r="H16" s="686"/>
      <c r="I16" s="686"/>
      <c r="J16" s="887" t="s">
        <v>1021</v>
      </c>
    </row>
    <row r="17" spans="1:10" s="998" customFormat="1" ht="42">
      <c r="A17" s="1003"/>
      <c r="B17" s="750" t="s">
        <v>1518</v>
      </c>
      <c r="C17" s="769" t="s">
        <v>375</v>
      </c>
      <c r="D17" s="1039" t="s">
        <v>1519</v>
      </c>
      <c r="E17" s="181">
        <f t="shared" si="0"/>
        <v>0</v>
      </c>
      <c r="F17" s="769"/>
      <c r="G17" s="769"/>
      <c r="H17" s="769"/>
      <c r="I17" s="769"/>
      <c r="J17" s="1054" t="s">
        <v>1520</v>
      </c>
    </row>
    <row r="18" spans="1:10" s="998" customFormat="1" ht="63">
      <c r="A18" s="1003"/>
      <c r="B18" s="750" t="s">
        <v>1726</v>
      </c>
      <c r="C18" s="769" t="s">
        <v>378</v>
      </c>
      <c r="D18" s="769" t="s">
        <v>1521</v>
      </c>
      <c r="E18" s="181">
        <f t="shared" si="0"/>
        <v>0</v>
      </c>
      <c r="F18" s="769"/>
      <c r="G18" s="769"/>
      <c r="H18" s="769"/>
      <c r="I18" s="769"/>
      <c r="J18" s="1054" t="s">
        <v>1520</v>
      </c>
    </row>
    <row r="19" spans="1:10" s="998" customFormat="1" ht="63">
      <c r="A19" s="1003"/>
      <c r="B19" s="1054" t="s">
        <v>1841</v>
      </c>
      <c r="C19" s="769" t="s">
        <v>378</v>
      </c>
      <c r="D19" s="769" t="s">
        <v>1522</v>
      </c>
      <c r="E19" s="181">
        <f t="shared" si="0"/>
        <v>0</v>
      </c>
      <c r="F19" s="769"/>
      <c r="G19" s="769"/>
      <c r="H19" s="769"/>
      <c r="I19" s="769"/>
      <c r="J19" s="1054" t="s">
        <v>1520</v>
      </c>
    </row>
    <row r="20" spans="1:10" s="998" customFormat="1" ht="41.25" customHeight="1">
      <c r="A20" s="1003"/>
      <c r="B20" s="1033" t="s">
        <v>1523</v>
      </c>
      <c r="C20" s="749" t="s">
        <v>375</v>
      </c>
      <c r="D20" s="769" t="s">
        <v>1524</v>
      </c>
      <c r="E20" s="181">
        <f t="shared" si="0"/>
        <v>0</v>
      </c>
      <c r="F20" s="769"/>
      <c r="G20" s="769"/>
      <c r="H20" s="769"/>
      <c r="I20" s="769"/>
      <c r="J20" s="1054" t="s">
        <v>1520</v>
      </c>
    </row>
    <row r="21" spans="1:10">
      <c r="A21" s="58"/>
      <c r="B21" s="1348" t="s">
        <v>2062</v>
      </c>
      <c r="C21" s="138" t="s">
        <v>2063</v>
      </c>
      <c r="D21" s="79" t="s">
        <v>2064</v>
      </c>
      <c r="E21" s="181">
        <f t="shared" si="0"/>
        <v>10000</v>
      </c>
      <c r="F21" s="93"/>
      <c r="G21" s="93"/>
      <c r="H21" s="174">
        <v>10000</v>
      </c>
      <c r="I21" s="80"/>
      <c r="J21" s="99" t="s">
        <v>2060</v>
      </c>
    </row>
    <row r="22" spans="1:10" ht="27" customHeight="1">
      <c r="A22" s="58"/>
      <c r="B22" s="1348" t="s">
        <v>2065</v>
      </c>
      <c r="C22" s="138" t="s">
        <v>2066</v>
      </c>
      <c r="D22" s="79" t="s">
        <v>2064</v>
      </c>
      <c r="E22" s="181">
        <f t="shared" si="0"/>
        <v>0</v>
      </c>
      <c r="F22" s="93"/>
      <c r="G22" s="93"/>
      <c r="H22" s="174"/>
      <c r="I22" s="80"/>
      <c r="J22" s="99" t="s">
        <v>2060</v>
      </c>
    </row>
    <row r="23" spans="1:10" ht="27" customHeight="1">
      <c r="A23" s="80"/>
      <c r="B23" s="1348" t="s">
        <v>2067</v>
      </c>
      <c r="C23" s="138" t="s">
        <v>2068</v>
      </c>
      <c r="D23" s="79" t="s">
        <v>2064</v>
      </c>
      <c r="E23" s="181">
        <f t="shared" si="0"/>
        <v>10000</v>
      </c>
      <c r="F23" s="93"/>
      <c r="G23" s="93"/>
      <c r="H23" s="174">
        <v>10000</v>
      </c>
      <c r="I23" s="80"/>
      <c r="J23" s="99" t="s">
        <v>2060</v>
      </c>
    </row>
    <row r="24" spans="1:10" ht="27" customHeight="1">
      <c r="A24" s="80"/>
      <c r="B24" s="1348" t="s">
        <v>2069</v>
      </c>
      <c r="C24" s="138" t="s">
        <v>2070</v>
      </c>
      <c r="D24" s="79" t="s">
        <v>2051</v>
      </c>
      <c r="E24" s="181">
        <f t="shared" si="0"/>
        <v>0</v>
      </c>
      <c r="F24" s="93"/>
      <c r="G24" s="93"/>
      <c r="H24" s="174"/>
      <c r="I24" s="80"/>
      <c r="J24" s="99" t="s">
        <v>2060</v>
      </c>
    </row>
    <row r="25" spans="1:10" ht="27" customHeight="1">
      <c r="A25" s="93"/>
      <c r="B25" s="1349" t="s">
        <v>2071</v>
      </c>
      <c r="C25" s="79" t="s">
        <v>2072</v>
      </c>
      <c r="D25" s="79" t="s">
        <v>2073</v>
      </c>
      <c r="E25" s="181">
        <f t="shared" si="0"/>
        <v>21450</v>
      </c>
      <c r="F25" s="93"/>
      <c r="G25" s="93"/>
      <c r="H25" s="181">
        <v>21450</v>
      </c>
      <c r="I25" s="93"/>
      <c r="J25" s="99" t="s">
        <v>2060</v>
      </c>
    </row>
    <row r="26" spans="1:10" ht="46.5" customHeight="1">
      <c r="A26" s="58">
        <v>10</v>
      </c>
      <c r="B26" s="243" t="s">
        <v>373</v>
      </c>
      <c r="C26" s="217"/>
      <c r="D26" s="60"/>
      <c r="E26" s="181">
        <f t="shared" si="0"/>
        <v>0</v>
      </c>
      <c r="F26" s="57"/>
      <c r="G26" s="57"/>
      <c r="H26" s="57"/>
      <c r="I26" s="57"/>
      <c r="J26" s="100"/>
    </row>
    <row r="27" spans="1:10" s="998" customFormat="1" ht="41.25" customHeight="1">
      <c r="A27" s="1005"/>
      <c r="B27" s="750" t="s">
        <v>1525</v>
      </c>
      <c r="C27" s="1004" t="s">
        <v>1526</v>
      </c>
      <c r="D27" s="749" t="s">
        <v>1527</v>
      </c>
      <c r="E27" s="181">
        <f t="shared" si="0"/>
        <v>0</v>
      </c>
      <c r="F27" s="749"/>
      <c r="G27" s="749"/>
      <c r="H27" s="749"/>
      <c r="I27" s="749"/>
      <c r="J27" s="1018" t="s">
        <v>1528</v>
      </c>
    </row>
    <row r="28" spans="1:10" s="998" customFormat="1" ht="63">
      <c r="A28" s="1005"/>
      <c r="B28" s="750" t="s">
        <v>1529</v>
      </c>
      <c r="C28" s="1004"/>
      <c r="D28" s="1039" t="s">
        <v>1519</v>
      </c>
      <c r="E28" s="181">
        <f t="shared" si="0"/>
        <v>0</v>
      </c>
      <c r="F28" s="749"/>
      <c r="G28" s="749"/>
      <c r="H28" s="749"/>
      <c r="I28" s="749"/>
      <c r="J28" s="1018" t="s">
        <v>1528</v>
      </c>
    </row>
    <row r="29" spans="1:10" s="1" customFormat="1">
      <c r="A29" s="58"/>
      <c r="B29" s="1348" t="s">
        <v>2074</v>
      </c>
      <c r="C29" s="1350" t="s">
        <v>2075</v>
      </c>
      <c r="D29" s="76"/>
      <c r="E29" s="181">
        <f t="shared" si="0"/>
        <v>0</v>
      </c>
      <c r="F29" s="3"/>
      <c r="G29" s="3"/>
      <c r="H29" s="110"/>
      <c r="I29" s="3"/>
      <c r="J29" s="99" t="s">
        <v>2060</v>
      </c>
    </row>
    <row r="30" spans="1:10">
      <c r="A30" s="58">
        <v>11</v>
      </c>
      <c r="B30" s="302" t="s">
        <v>178</v>
      </c>
      <c r="C30" s="217"/>
      <c r="D30" s="60"/>
      <c r="E30" s="181">
        <f t="shared" si="0"/>
        <v>0</v>
      </c>
      <c r="F30" s="57"/>
      <c r="G30" s="57"/>
      <c r="H30" s="57"/>
      <c r="I30" s="57"/>
      <c r="J30" s="100"/>
    </row>
    <row r="31" spans="1:10" s="688" customFormat="1" ht="24.75" customHeight="1">
      <c r="A31" s="718"/>
      <c r="B31" s="1025" t="s">
        <v>1530</v>
      </c>
      <c r="C31" s="717" t="s">
        <v>1531</v>
      </c>
      <c r="D31" s="696" t="s">
        <v>1527</v>
      </c>
      <c r="E31" s="181">
        <f t="shared" si="0"/>
        <v>0</v>
      </c>
      <c r="F31" s="717"/>
      <c r="G31" s="717"/>
      <c r="H31" s="743"/>
      <c r="I31" s="717"/>
      <c r="J31" s="1021" t="s">
        <v>1528</v>
      </c>
    </row>
    <row r="32" spans="1:10" s="1" customFormat="1" ht="42">
      <c r="A32" s="58"/>
      <c r="B32" s="8" t="s">
        <v>2076</v>
      </c>
      <c r="C32" s="1350" t="s">
        <v>2077</v>
      </c>
      <c r="D32" s="76"/>
      <c r="E32" s="181">
        <f t="shared" si="0"/>
        <v>0</v>
      </c>
      <c r="F32" s="3"/>
      <c r="G32" s="1351"/>
      <c r="H32" s="110"/>
      <c r="I32" s="3"/>
      <c r="J32" s="99" t="s">
        <v>2060</v>
      </c>
    </row>
    <row r="33" spans="1:10" s="1" customFormat="1">
      <c r="A33" s="58"/>
      <c r="B33" s="8" t="s">
        <v>2078</v>
      </c>
      <c r="C33" s="1350" t="s">
        <v>2079</v>
      </c>
      <c r="D33" s="76"/>
      <c r="E33" s="181">
        <f t="shared" si="0"/>
        <v>0</v>
      </c>
      <c r="F33" s="3"/>
      <c r="G33" s="3"/>
      <c r="H33" s="110"/>
      <c r="I33" s="3"/>
      <c r="J33" s="99" t="s">
        <v>2060</v>
      </c>
    </row>
    <row r="34" spans="1:10" ht="84">
      <c r="A34" s="58">
        <v>12</v>
      </c>
      <c r="B34" s="68" t="s">
        <v>374</v>
      </c>
      <c r="C34" s="217"/>
      <c r="D34" s="60"/>
      <c r="E34" s="181">
        <f t="shared" si="0"/>
        <v>0</v>
      </c>
      <c r="F34" s="57"/>
      <c r="G34" s="57"/>
      <c r="H34" s="57"/>
      <c r="I34" s="57"/>
      <c r="J34" s="100"/>
    </row>
    <row r="35" spans="1:10" s="688" customFormat="1" ht="42">
      <c r="A35" s="1059"/>
      <c r="B35" s="691" t="s">
        <v>1532</v>
      </c>
      <c r="C35" s="696" t="s">
        <v>1533</v>
      </c>
      <c r="D35" s="1060" t="s">
        <v>1534</v>
      </c>
      <c r="E35" s="181">
        <f t="shared" si="0"/>
        <v>0</v>
      </c>
      <c r="F35" s="717"/>
      <c r="G35" s="717"/>
      <c r="H35" s="717"/>
      <c r="I35" s="717"/>
      <c r="J35" s="1021" t="s">
        <v>1528</v>
      </c>
    </row>
    <row r="36" spans="1:10" s="688" customFormat="1" ht="63">
      <c r="A36" s="718"/>
      <c r="B36" s="720" t="s">
        <v>1549</v>
      </c>
      <c r="C36" s="687" t="s">
        <v>1535</v>
      </c>
      <c r="D36" s="687" t="s">
        <v>1536</v>
      </c>
      <c r="E36" s="181">
        <f t="shared" si="0"/>
        <v>0</v>
      </c>
      <c r="F36" s="687"/>
      <c r="G36" s="687"/>
      <c r="H36" s="687"/>
      <c r="I36" s="687"/>
      <c r="J36" s="887" t="s">
        <v>1537</v>
      </c>
    </row>
    <row r="37" spans="1:10" s="688" customFormat="1" ht="45" customHeight="1">
      <c r="A37" s="718"/>
      <c r="B37" s="1061" t="s">
        <v>1538</v>
      </c>
      <c r="C37" s="687" t="s">
        <v>1535</v>
      </c>
      <c r="D37" s="687" t="s">
        <v>1539</v>
      </c>
      <c r="E37" s="181">
        <f t="shared" si="0"/>
        <v>18500</v>
      </c>
      <c r="F37" s="687"/>
      <c r="G37" s="687"/>
      <c r="H37" s="716"/>
      <c r="I37" s="716">
        <v>18500</v>
      </c>
      <c r="J37" s="887" t="s">
        <v>1537</v>
      </c>
    </row>
    <row r="38" spans="1:10" s="688" customFormat="1" ht="42">
      <c r="A38" s="718"/>
      <c r="B38" s="1061" t="s">
        <v>1540</v>
      </c>
      <c r="C38" s="687" t="s">
        <v>1541</v>
      </c>
      <c r="D38" s="687" t="s">
        <v>1542</v>
      </c>
      <c r="E38" s="181">
        <f t="shared" si="0"/>
        <v>10500</v>
      </c>
      <c r="F38" s="687"/>
      <c r="G38" s="687"/>
      <c r="H38" s="716"/>
      <c r="I38" s="716">
        <v>10500</v>
      </c>
      <c r="J38" s="887" t="s">
        <v>1537</v>
      </c>
    </row>
    <row r="39" spans="1:10" s="688" customFormat="1" ht="42">
      <c r="A39" s="718"/>
      <c r="B39" s="1061" t="s">
        <v>1543</v>
      </c>
      <c r="C39" s="687" t="s">
        <v>1544</v>
      </c>
      <c r="D39" s="687" t="s">
        <v>1545</v>
      </c>
      <c r="E39" s="181">
        <f t="shared" si="0"/>
        <v>20000</v>
      </c>
      <c r="F39" s="687"/>
      <c r="G39" s="687"/>
      <c r="H39" s="716">
        <v>20000</v>
      </c>
      <c r="I39" s="716"/>
      <c r="J39" s="887" t="s">
        <v>1537</v>
      </c>
    </row>
    <row r="40" spans="1:10" s="688" customFormat="1" ht="42">
      <c r="A40" s="718"/>
      <c r="B40" s="1061" t="s">
        <v>1728</v>
      </c>
      <c r="C40" s="687" t="s">
        <v>1546</v>
      </c>
      <c r="D40" s="687" t="s">
        <v>1547</v>
      </c>
      <c r="E40" s="181">
        <f t="shared" si="0"/>
        <v>32640</v>
      </c>
      <c r="F40" s="687"/>
      <c r="G40" s="687"/>
      <c r="H40" s="716"/>
      <c r="I40" s="716">
        <v>32640</v>
      </c>
      <c r="J40" s="887" t="s">
        <v>1537</v>
      </c>
    </row>
    <row r="41" spans="1:10" s="688" customFormat="1" ht="42">
      <c r="A41" s="718"/>
      <c r="B41" s="720" t="s">
        <v>1727</v>
      </c>
      <c r="C41" s="687" t="s">
        <v>1544</v>
      </c>
      <c r="D41" s="687" t="s">
        <v>1545</v>
      </c>
      <c r="E41" s="181">
        <f t="shared" si="0"/>
        <v>50000</v>
      </c>
      <c r="F41" s="687"/>
      <c r="G41" s="687"/>
      <c r="H41" s="716">
        <v>50000</v>
      </c>
      <c r="I41" s="716"/>
      <c r="J41" s="887" t="s">
        <v>1548</v>
      </c>
    </row>
    <row r="42" spans="1:10" s="688" customFormat="1">
      <c r="A42" s="718"/>
      <c r="B42" s="691" t="s">
        <v>1729</v>
      </c>
      <c r="C42" s="1257" t="s">
        <v>1550</v>
      </c>
      <c r="D42" s="687" t="s">
        <v>1547</v>
      </c>
      <c r="E42" s="181">
        <f t="shared" si="0"/>
        <v>0</v>
      </c>
      <c r="F42" s="717"/>
      <c r="G42" s="717"/>
      <c r="H42" s="717"/>
      <c r="I42" s="717"/>
      <c r="J42" s="887" t="s">
        <v>1548</v>
      </c>
    </row>
    <row r="43" spans="1:10" s="1" customFormat="1">
      <c r="A43" s="3"/>
      <c r="B43" s="8" t="s">
        <v>2080</v>
      </c>
      <c r="C43" s="1350" t="s">
        <v>2081</v>
      </c>
      <c r="D43" s="76"/>
      <c r="E43" s="181">
        <f t="shared" si="0"/>
        <v>0</v>
      </c>
      <c r="F43" s="3"/>
      <c r="G43" s="3"/>
      <c r="H43" s="110"/>
      <c r="I43" s="3"/>
      <c r="J43" s="99" t="s">
        <v>2060</v>
      </c>
    </row>
    <row r="44" spans="1:10" s="1" customFormat="1">
      <c r="A44" s="3"/>
      <c r="B44" s="672" t="s">
        <v>2082</v>
      </c>
      <c r="C44" s="1350" t="s">
        <v>2083</v>
      </c>
      <c r="D44" s="76"/>
      <c r="E44" s="181">
        <f t="shared" si="0"/>
        <v>0</v>
      </c>
      <c r="F44" s="3"/>
      <c r="G44" s="3"/>
      <c r="H44" s="110"/>
      <c r="I44" s="3"/>
      <c r="J44" s="99" t="s">
        <v>2060</v>
      </c>
    </row>
    <row r="45" spans="1:10" s="1" customFormat="1">
      <c r="A45" s="78"/>
      <c r="B45" s="672" t="s">
        <v>2084</v>
      </c>
      <c r="C45" s="1350" t="s">
        <v>2085</v>
      </c>
      <c r="D45" s="76" t="s">
        <v>2086</v>
      </c>
      <c r="E45" s="181">
        <f t="shared" si="0"/>
        <v>0</v>
      </c>
      <c r="F45" s="3"/>
      <c r="G45" s="3"/>
      <c r="H45" s="110"/>
      <c r="I45" s="3"/>
      <c r="J45" s="99" t="s">
        <v>2060</v>
      </c>
    </row>
    <row r="46" spans="1:10">
      <c r="A46" s="329"/>
      <c r="B46" s="648"/>
      <c r="C46" s="331"/>
      <c r="D46" s="182"/>
      <c r="E46" s="265">
        <f t="shared" si="0"/>
        <v>0</v>
      </c>
      <c r="F46" s="183"/>
      <c r="G46" s="183"/>
      <c r="H46" s="183"/>
      <c r="I46" s="890"/>
      <c r="J46" s="1101"/>
    </row>
    <row r="47" spans="1:10">
      <c r="C47" s="133"/>
      <c r="D47" s="133"/>
      <c r="E47" s="149">
        <f>SUM(E13:E46)</f>
        <v>229090</v>
      </c>
      <c r="F47" s="149">
        <f t="shared" ref="F47:I47" si="1">SUM(F13:F46)</f>
        <v>56000</v>
      </c>
      <c r="G47" s="149">
        <f t="shared" si="1"/>
        <v>0</v>
      </c>
      <c r="H47" s="149">
        <f t="shared" si="1"/>
        <v>111450</v>
      </c>
      <c r="I47" s="149">
        <f t="shared" si="1"/>
        <v>61640</v>
      </c>
      <c r="J47" s="191">
        <f>F47+G47+H47+I47</f>
        <v>229090</v>
      </c>
    </row>
    <row r="48" spans="1:10">
      <c r="A48" s="299"/>
      <c r="B48" s="299" t="s">
        <v>601</v>
      </c>
      <c r="C48" s="299"/>
      <c r="D48" s="299"/>
      <c r="E48" s="299"/>
      <c r="F48" s="299"/>
      <c r="G48" s="299"/>
      <c r="H48" s="299"/>
      <c r="I48" s="299"/>
      <c r="J48" s="299"/>
    </row>
    <row r="49" spans="1:10">
      <c r="A49" s="58"/>
      <c r="B49" s="261"/>
      <c r="C49" s="217"/>
      <c r="D49" s="262"/>
      <c r="E49" s="260"/>
      <c r="F49" s="176"/>
      <c r="G49" s="176"/>
      <c r="H49" s="176"/>
      <c r="I49" s="57"/>
      <c r="J49" s="188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74803149606299213" header="0.31496062992125984" footer="0.31496062992125984"/>
  <pageSetup paperSize="5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7"/>
  <sheetViews>
    <sheetView zoomScale="90" zoomScaleNormal="90" workbookViewId="0">
      <selection activeCell="D9" sqref="D9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545</v>
      </c>
      <c r="D3" s="73" t="s">
        <v>31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34" t="s">
        <v>205</v>
      </c>
      <c r="D4" s="25"/>
      <c r="F4" s="2"/>
      <c r="G4" s="2"/>
      <c r="H4" s="2"/>
    </row>
    <row r="5" spans="1:18" ht="21" customHeight="1">
      <c r="A5" s="27"/>
      <c r="B5" s="42" t="s">
        <v>204</v>
      </c>
      <c r="C5" s="1572" t="s">
        <v>2324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45" t="s">
        <v>547</v>
      </c>
      <c r="E6" s="44"/>
      <c r="F6" s="44" t="s">
        <v>52</v>
      </c>
      <c r="G6" s="44" t="s">
        <v>53</v>
      </c>
      <c r="H6" s="44" t="s">
        <v>56</v>
      </c>
      <c r="I6" s="44" t="s">
        <v>54</v>
      </c>
      <c r="J6" s="44" t="s">
        <v>55</v>
      </c>
      <c r="K6" s="30"/>
      <c r="O6" s="25"/>
    </row>
    <row r="7" spans="1:18" ht="21" customHeight="1">
      <c r="A7" s="27"/>
      <c r="B7" s="32" t="s">
        <v>188</v>
      </c>
      <c r="D7" s="1570" t="s">
        <v>2325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187</v>
      </c>
      <c r="D9" s="1570" t="s">
        <v>2326</v>
      </c>
      <c r="E9" s="25"/>
      <c r="F9" s="2"/>
      <c r="G9" s="2"/>
      <c r="H9" s="2"/>
    </row>
    <row r="10" spans="1:18" ht="21" customHeight="1">
      <c r="A10" s="27"/>
      <c r="B10" s="32" t="s">
        <v>332</v>
      </c>
      <c r="E10" s="2"/>
      <c r="F10" s="2"/>
      <c r="G10" s="2"/>
      <c r="H10" s="2"/>
    </row>
    <row r="11" spans="1:18" ht="21" customHeight="1">
      <c r="A11" s="1757" t="s">
        <v>0</v>
      </c>
      <c r="B11" s="1757" t="s">
        <v>33</v>
      </c>
      <c r="C11" s="204" t="s">
        <v>23</v>
      </c>
      <c r="D11" s="208" t="s">
        <v>24</v>
      </c>
      <c r="E11" s="1752" t="s">
        <v>1</v>
      </c>
      <c r="F11" s="1753"/>
      <c r="G11" s="1753"/>
      <c r="H11" s="1753"/>
      <c r="I11" s="1754"/>
      <c r="J11" s="1755" t="s">
        <v>13</v>
      </c>
    </row>
    <row r="12" spans="1:18">
      <c r="A12" s="1758"/>
      <c r="B12" s="1758"/>
      <c r="C12" s="205"/>
      <c r="D12" s="209" t="s">
        <v>25</v>
      </c>
      <c r="E12" s="28" t="s">
        <v>5</v>
      </c>
      <c r="F12" s="28" t="s">
        <v>6</v>
      </c>
      <c r="G12" s="28" t="s">
        <v>174</v>
      </c>
      <c r="H12" s="29" t="s">
        <v>26</v>
      </c>
      <c r="I12" s="29" t="s">
        <v>27</v>
      </c>
      <c r="J12" s="1756"/>
    </row>
    <row r="13" spans="1:18" s="9" customFormat="1">
      <c r="A13" s="56">
        <v>13</v>
      </c>
      <c r="B13" s="95" t="s">
        <v>224</v>
      </c>
      <c r="C13" s="92"/>
      <c r="D13" s="92"/>
      <c r="E13" s="181">
        <f t="shared" ref="E13:E23" si="0">F13+G13+H13+I13</f>
        <v>0</v>
      </c>
      <c r="F13" s="92"/>
      <c r="G13" s="92"/>
      <c r="H13" s="92"/>
      <c r="I13" s="92"/>
      <c r="J13" s="92"/>
    </row>
    <row r="14" spans="1:18" s="9" customFormat="1">
      <c r="A14" s="80"/>
      <c r="B14" s="93" t="s">
        <v>2087</v>
      </c>
      <c r="C14" s="138" t="s">
        <v>2088</v>
      </c>
      <c r="D14" s="138" t="s">
        <v>2089</v>
      </c>
      <c r="E14" s="181">
        <f t="shared" si="0"/>
        <v>0</v>
      </c>
      <c r="F14" s="80"/>
      <c r="G14" s="80"/>
      <c r="H14" s="80"/>
      <c r="I14" s="80"/>
      <c r="J14" s="93" t="s">
        <v>2090</v>
      </c>
    </row>
    <row r="15" spans="1:18" s="688" customFormat="1" ht="42">
      <c r="A15" s="743"/>
      <c r="B15" s="768" t="s">
        <v>1552</v>
      </c>
      <c r="C15" s="745"/>
      <c r="D15" s="687" t="s">
        <v>1553</v>
      </c>
      <c r="E15" s="745"/>
      <c r="F15" s="745"/>
      <c r="G15" s="745"/>
      <c r="H15" s="745"/>
      <c r="I15" s="745"/>
      <c r="J15" s="93" t="s">
        <v>2090</v>
      </c>
    </row>
    <row r="16" spans="1:18" ht="42">
      <c r="A16" s="57">
        <v>14</v>
      </c>
      <c r="B16" s="243" t="s">
        <v>225</v>
      </c>
      <c r="C16" s="217"/>
      <c r="D16" s="60"/>
      <c r="E16" s="181">
        <f t="shared" si="0"/>
        <v>0</v>
      </c>
      <c r="F16" s="57"/>
      <c r="G16" s="57"/>
      <c r="H16" s="57"/>
      <c r="I16" s="57"/>
      <c r="J16" s="93" t="s">
        <v>2090</v>
      </c>
    </row>
    <row r="17" spans="1:10">
      <c r="A17" s="57"/>
      <c r="B17" s="1268" t="s">
        <v>2091</v>
      </c>
      <c r="C17" s="1350">
        <v>1</v>
      </c>
      <c r="D17" s="102" t="s">
        <v>1981</v>
      </c>
      <c r="E17" s="181">
        <f t="shared" si="0"/>
        <v>0</v>
      </c>
      <c r="F17" s="3"/>
      <c r="G17" s="3"/>
      <c r="H17" s="3"/>
      <c r="I17" s="3"/>
      <c r="J17" s="93" t="s">
        <v>2090</v>
      </c>
    </row>
    <row r="18" spans="1:10">
      <c r="A18" s="57"/>
      <c r="B18" s="1268" t="s">
        <v>2092</v>
      </c>
      <c r="C18" s="1350">
        <v>1</v>
      </c>
      <c r="D18" s="102" t="s">
        <v>1981</v>
      </c>
      <c r="E18" s="181">
        <f t="shared" si="0"/>
        <v>0</v>
      </c>
      <c r="F18" s="3"/>
      <c r="G18" s="3"/>
      <c r="H18" s="3"/>
      <c r="I18" s="3"/>
      <c r="J18" s="93" t="s">
        <v>2090</v>
      </c>
    </row>
    <row r="19" spans="1:10" s="688" customFormat="1">
      <c r="A19" s="743"/>
      <c r="B19" s="1071" t="s">
        <v>1551</v>
      </c>
      <c r="C19" s="745"/>
      <c r="D19" s="767">
        <v>241732</v>
      </c>
      <c r="E19" s="181">
        <f t="shared" si="0"/>
        <v>0</v>
      </c>
      <c r="F19" s="745"/>
      <c r="G19" s="745"/>
      <c r="H19" s="745"/>
      <c r="I19" s="745"/>
      <c r="J19" s="1258" t="s">
        <v>2093</v>
      </c>
    </row>
    <row r="20" spans="1:10">
      <c r="A20" s="76">
        <v>15</v>
      </c>
      <c r="B20" s="302" t="s">
        <v>226</v>
      </c>
      <c r="C20" s="217"/>
      <c r="D20" s="60"/>
      <c r="E20" s="181">
        <f t="shared" si="0"/>
        <v>0</v>
      </c>
      <c r="F20" s="57"/>
      <c r="G20" s="57"/>
      <c r="H20" s="57"/>
      <c r="I20" s="57"/>
      <c r="J20" s="1258" t="s">
        <v>2093</v>
      </c>
    </row>
    <row r="21" spans="1:10" ht="48" customHeight="1">
      <c r="A21" s="57">
        <v>16</v>
      </c>
      <c r="B21" s="62" t="s">
        <v>227</v>
      </c>
      <c r="C21" s="217"/>
      <c r="D21" s="60"/>
      <c r="E21" s="181">
        <f t="shared" si="0"/>
        <v>0</v>
      </c>
      <c r="F21" s="57"/>
      <c r="G21" s="57"/>
      <c r="H21" s="57"/>
      <c r="I21" s="57"/>
      <c r="J21" s="1258" t="s">
        <v>2093</v>
      </c>
    </row>
    <row r="22" spans="1:10" s="688" customFormat="1">
      <c r="A22" s="1062"/>
      <c r="B22" s="700" t="s">
        <v>1554</v>
      </c>
      <c r="C22" s="1050"/>
      <c r="D22" s="1064" t="s">
        <v>1555</v>
      </c>
      <c r="E22" s="181">
        <f t="shared" si="0"/>
        <v>0</v>
      </c>
      <c r="F22" s="1063"/>
      <c r="G22" s="1063"/>
      <c r="H22" s="1063"/>
      <c r="I22" s="1063"/>
      <c r="J22" s="1258" t="s">
        <v>2093</v>
      </c>
    </row>
    <row r="23" spans="1:10">
      <c r="A23" s="63"/>
      <c r="B23" s="266"/>
      <c r="C23" s="264"/>
      <c r="D23" s="98"/>
      <c r="E23" s="196">
        <f t="shared" si="0"/>
        <v>0</v>
      </c>
      <c r="F23" s="177"/>
      <c r="G23" s="177"/>
      <c r="H23" s="177"/>
      <c r="I23" s="177"/>
      <c r="J23" s="98"/>
    </row>
    <row r="24" spans="1:10">
      <c r="B24" s="4"/>
      <c r="C24" s="133"/>
      <c r="D24" s="133"/>
      <c r="E24" s="174">
        <f>SUM(E16:E23)</f>
        <v>0</v>
      </c>
      <c r="F24" s="174">
        <f>SUM(F16:F23)</f>
        <v>0</v>
      </c>
      <c r="G24" s="174">
        <f>SUM(G16:G23)</f>
        <v>0</v>
      </c>
      <c r="H24" s="174">
        <f>SUM(H16:H23)</f>
        <v>0</v>
      </c>
      <c r="I24" s="174">
        <f>SUM(I16:I23)</f>
        <v>0</v>
      </c>
      <c r="J24" s="191">
        <f>F24+G24+H24+I24</f>
        <v>0</v>
      </c>
    </row>
    <row r="27" spans="1:10" s="298" customFormat="1">
      <c r="B27" s="298" t="s">
        <v>601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55118110236220474" bottom="0.35433070866141736" header="0.31496062992125984" footer="0.31496062992125984"/>
  <pageSetup paperSize="5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XFD55"/>
  <sheetViews>
    <sheetView topLeftCell="A43" zoomScale="90" zoomScaleNormal="90" workbookViewId="0">
      <selection activeCell="F52" sqref="F52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18.140625" style="1" customWidth="1"/>
    <col min="7" max="7" width="20.42578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545</v>
      </c>
      <c r="D3" s="73" t="s">
        <v>31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34" t="s">
        <v>206</v>
      </c>
      <c r="D4" s="25"/>
      <c r="F4" s="2"/>
      <c r="G4" s="2"/>
      <c r="H4" s="2"/>
    </row>
    <row r="5" spans="1:18" ht="21" customHeight="1">
      <c r="A5" s="27"/>
      <c r="B5" s="42" t="s">
        <v>204</v>
      </c>
      <c r="C5" s="1572" t="s">
        <v>2327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45" t="s">
        <v>51</v>
      </c>
      <c r="E6" s="44"/>
      <c r="F6" s="44" t="s">
        <v>52</v>
      </c>
      <c r="G6" s="44" t="s">
        <v>548</v>
      </c>
      <c r="H6" s="44" t="s">
        <v>56</v>
      </c>
      <c r="I6" s="44" t="s">
        <v>54</v>
      </c>
      <c r="J6" s="44" t="s">
        <v>55</v>
      </c>
      <c r="K6" s="30"/>
      <c r="O6" s="25"/>
    </row>
    <row r="7" spans="1:18" ht="21" customHeight="1">
      <c r="A7" s="27"/>
      <c r="B7" s="32" t="s">
        <v>36</v>
      </c>
      <c r="D7" s="1570" t="s">
        <v>2328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37</v>
      </c>
      <c r="D9" s="1570" t="s">
        <v>2329</v>
      </c>
      <c r="E9" s="25"/>
      <c r="F9" s="2"/>
      <c r="G9" s="2"/>
      <c r="H9" s="2"/>
    </row>
    <row r="10" spans="1:18" ht="21" customHeight="1">
      <c r="A10" s="27"/>
      <c r="B10" s="32" t="s">
        <v>332</v>
      </c>
      <c r="D10" s="267" t="s">
        <v>333</v>
      </c>
      <c r="E10" s="2"/>
      <c r="F10" s="268" t="s">
        <v>581</v>
      </c>
      <c r="G10" s="269"/>
      <c r="H10" s="269"/>
      <c r="I10" s="269"/>
      <c r="J10" s="269"/>
    </row>
    <row r="11" spans="1:18" ht="21" customHeight="1">
      <c r="A11" s="1757" t="s">
        <v>0</v>
      </c>
      <c r="B11" s="1757" t="s">
        <v>33</v>
      </c>
      <c r="C11" s="204" t="s">
        <v>23</v>
      </c>
      <c r="D11" s="208" t="s">
        <v>24</v>
      </c>
      <c r="E11" s="1752" t="s">
        <v>1</v>
      </c>
      <c r="F11" s="1753"/>
      <c r="G11" s="1753"/>
      <c r="H11" s="1753"/>
      <c r="I11" s="1754"/>
      <c r="J11" s="1755" t="s">
        <v>13</v>
      </c>
    </row>
    <row r="12" spans="1:18">
      <c r="A12" s="1758"/>
      <c r="B12" s="1758"/>
      <c r="C12" s="205"/>
      <c r="D12" s="209" t="s">
        <v>25</v>
      </c>
      <c r="E12" s="28" t="s">
        <v>5</v>
      </c>
      <c r="F12" s="28" t="s">
        <v>6</v>
      </c>
      <c r="G12" s="28" t="s">
        <v>174</v>
      </c>
      <c r="H12" s="29" t="s">
        <v>26</v>
      </c>
      <c r="I12" s="29" t="s">
        <v>27</v>
      </c>
      <c r="J12" s="1756"/>
    </row>
    <row r="13" spans="1:18" s="9" customFormat="1" ht="42">
      <c r="A13" s="56">
        <v>17</v>
      </c>
      <c r="B13" s="62" t="s">
        <v>228</v>
      </c>
      <c r="C13" s="80"/>
      <c r="D13" s="181"/>
      <c r="E13" s="181">
        <f t="shared" ref="E13:E51" si="0">F13+G13+H13+I13</f>
        <v>0</v>
      </c>
      <c r="F13" s="80"/>
      <c r="G13" s="80"/>
      <c r="H13" s="80"/>
      <c r="I13" s="80"/>
      <c r="J13" s="80"/>
    </row>
    <row r="14" spans="1:18" s="9" customFormat="1" ht="22.5" customHeight="1">
      <c r="A14" s="1353"/>
      <c r="B14" s="62" t="s">
        <v>2094</v>
      </c>
      <c r="C14" s="79" t="s">
        <v>1786</v>
      </c>
      <c r="D14" s="181" t="s">
        <v>1806</v>
      </c>
      <c r="E14" s="181">
        <f t="shared" si="0"/>
        <v>0</v>
      </c>
      <c r="F14" s="80"/>
      <c r="G14" s="80"/>
      <c r="H14" s="80"/>
      <c r="I14" s="80"/>
      <c r="J14" s="79" t="s">
        <v>562</v>
      </c>
    </row>
    <row r="15" spans="1:18" s="9" customFormat="1">
      <c r="A15" s="80"/>
      <c r="B15" s="1354" t="s">
        <v>2095</v>
      </c>
      <c r="C15" s="79" t="s">
        <v>2045</v>
      </c>
      <c r="D15" s="181" t="s">
        <v>2098</v>
      </c>
      <c r="E15" s="181">
        <f t="shared" si="0"/>
        <v>0</v>
      </c>
      <c r="F15" s="80"/>
      <c r="G15" s="80"/>
      <c r="H15" s="80"/>
      <c r="I15" s="80"/>
      <c r="J15" s="79" t="s">
        <v>562</v>
      </c>
    </row>
    <row r="16" spans="1:18" s="9" customFormat="1" ht="42">
      <c r="A16" s="79">
        <v>18</v>
      </c>
      <c r="B16" s="93" t="s">
        <v>2330</v>
      </c>
      <c r="C16" s="80"/>
      <c r="D16" s="80"/>
      <c r="E16" s="181">
        <f t="shared" si="0"/>
        <v>0</v>
      </c>
      <c r="F16" s="80"/>
      <c r="G16" s="80"/>
      <c r="H16" s="80"/>
      <c r="I16" s="80"/>
      <c r="J16" s="80"/>
    </row>
    <row r="17" spans="1:16384" s="814" customFormat="1" ht="105">
      <c r="A17" s="686"/>
      <c r="B17" s="1233" t="s">
        <v>1843</v>
      </c>
      <c r="C17" s="687" t="s">
        <v>2100</v>
      </c>
      <c r="D17" s="687" t="s">
        <v>1556</v>
      </c>
      <c r="E17" s="181">
        <f t="shared" ref="E17:E25" si="1">F17+G17+H17+I17</f>
        <v>0</v>
      </c>
      <c r="F17" s="687"/>
      <c r="G17" s="687"/>
      <c r="H17" s="687"/>
      <c r="I17" s="687"/>
      <c r="J17" s="686" t="s">
        <v>2101</v>
      </c>
      <c r="K17" s="737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737"/>
      <c r="Y17" s="737"/>
      <c r="Z17" s="737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737"/>
      <c r="AS17" s="737"/>
      <c r="AT17" s="737"/>
      <c r="AU17" s="737"/>
      <c r="AV17" s="737"/>
      <c r="AW17" s="737"/>
      <c r="AX17" s="737"/>
      <c r="AY17" s="737"/>
      <c r="AZ17" s="737"/>
      <c r="BA17" s="737"/>
      <c r="BB17" s="737"/>
      <c r="BC17" s="737"/>
      <c r="BD17" s="737"/>
      <c r="BE17" s="737"/>
      <c r="BF17" s="737"/>
      <c r="BG17" s="737"/>
      <c r="BH17" s="737"/>
      <c r="BI17" s="737"/>
      <c r="BJ17" s="737"/>
      <c r="BK17" s="737"/>
      <c r="BL17" s="737"/>
      <c r="BM17" s="737"/>
      <c r="BN17" s="737"/>
      <c r="BO17" s="737"/>
      <c r="BP17" s="737"/>
      <c r="BQ17" s="737"/>
      <c r="BR17" s="737"/>
      <c r="BS17" s="737"/>
      <c r="BT17" s="737"/>
      <c r="BU17" s="737"/>
      <c r="BV17" s="737"/>
      <c r="BW17" s="737"/>
      <c r="BX17" s="737"/>
      <c r="BY17" s="737"/>
      <c r="BZ17" s="737"/>
      <c r="CA17" s="737"/>
      <c r="CB17" s="737"/>
      <c r="CC17" s="737"/>
      <c r="CD17" s="737"/>
      <c r="CE17" s="737"/>
      <c r="CF17" s="737"/>
      <c r="CG17" s="737"/>
      <c r="CH17" s="737"/>
      <c r="CI17" s="737"/>
      <c r="CJ17" s="737"/>
      <c r="CK17" s="737"/>
      <c r="CL17" s="737"/>
      <c r="CM17" s="737"/>
      <c r="CN17" s="737"/>
      <c r="CO17" s="737"/>
      <c r="CP17" s="737"/>
      <c r="CQ17" s="737"/>
      <c r="CR17" s="737"/>
      <c r="CS17" s="737"/>
      <c r="CT17" s="737"/>
      <c r="CU17" s="737"/>
      <c r="CV17" s="737"/>
      <c r="CW17" s="737"/>
      <c r="CX17" s="737"/>
      <c r="CY17" s="737"/>
      <c r="CZ17" s="737"/>
      <c r="DA17" s="737"/>
      <c r="DB17" s="737"/>
      <c r="DC17" s="737"/>
      <c r="DD17" s="737"/>
      <c r="DE17" s="737"/>
      <c r="DF17" s="73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737"/>
      <c r="EV17" s="737"/>
      <c r="EW17" s="737"/>
      <c r="EX17" s="737"/>
      <c r="EY17" s="737"/>
      <c r="EZ17" s="737"/>
      <c r="FA17" s="737"/>
      <c r="FB17" s="737"/>
      <c r="FC17" s="737"/>
      <c r="FD17" s="737"/>
      <c r="FE17" s="737"/>
      <c r="FF17" s="737"/>
      <c r="FG17" s="737"/>
      <c r="FH17" s="737"/>
      <c r="FI17" s="737"/>
      <c r="FJ17" s="737"/>
      <c r="FK17" s="737"/>
      <c r="FL17" s="737"/>
      <c r="FM17" s="737"/>
      <c r="FN17" s="737"/>
      <c r="FO17" s="737"/>
      <c r="FP17" s="737"/>
      <c r="FQ17" s="737"/>
      <c r="FR17" s="737"/>
      <c r="FS17" s="737"/>
      <c r="FT17" s="737"/>
      <c r="FU17" s="737"/>
      <c r="FV17" s="737"/>
      <c r="FW17" s="737"/>
      <c r="FX17" s="737"/>
      <c r="FY17" s="737"/>
      <c r="FZ17" s="737"/>
      <c r="GA17" s="737"/>
      <c r="GB17" s="737"/>
      <c r="GC17" s="737"/>
      <c r="GD17" s="737"/>
      <c r="GE17" s="737"/>
      <c r="GF17" s="737"/>
      <c r="GG17" s="737"/>
      <c r="GH17" s="737"/>
      <c r="GI17" s="737"/>
      <c r="GJ17" s="737"/>
      <c r="GK17" s="737"/>
      <c r="GL17" s="737"/>
      <c r="GM17" s="737"/>
      <c r="GN17" s="737"/>
      <c r="GO17" s="737"/>
      <c r="GP17" s="737"/>
      <c r="GQ17" s="737"/>
      <c r="GR17" s="737"/>
      <c r="GS17" s="737"/>
      <c r="GT17" s="737"/>
      <c r="GU17" s="737"/>
      <c r="GV17" s="737"/>
      <c r="GW17" s="737"/>
      <c r="GX17" s="737"/>
      <c r="GY17" s="737"/>
      <c r="GZ17" s="737"/>
      <c r="HA17" s="737"/>
      <c r="HB17" s="737"/>
      <c r="HC17" s="737"/>
      <c r="HD17" s="737"/>
      <c r="HE17" s="737"/>
      <c r="HF17" s="737"/>
      <c r="HG17" s="737"/>
      <c r="HH17" s="737"/>
      <c r="HI17" s="737"/>
      <c r="HJ17" s="737"/>
      <c r="HK17" s="737"/>
      <c r="HL17" s="737"/>
      <c r="HM17" s="737"/>
      <c r="HN17" s="737"/>
      <c r="HO17" s="737"/>
      <c r="HP17" s="737"/>
      <c r="HQ17" s="737"/>
      <c r="HR17" s="737"/>
      <c r="HS17" s="737"/>
      <c r="HT17" s="737"/>
      <c r="HU17" s="737"/>
      <c r="HV17" s="737"/>
      <c r="HW17" s="737"/>
      <c r="HX17" s="737"/>
      <c r="HY17" s="737"/>
      <c r="HZ17" s="737"/>
      <c r="IA17" s="737"/>
      <c r="IB17" s="737"/>
      <c r="IC17" s="737"/>
      <c r="ID17" s="737"/>
      <c r="IE17" s="737"/>
      <c r="IF17" s="737"/>
      <c r="IG17" s="737"/>
      <c r="IH17" s="737"/>
      <c r="II17" s="737"/>
      <c r="IJ17" s="737"/>
      <c r="IK17" s="737"/>
      <c r="IL17" s="737"/>
      <c r="IM17" s="737"/>
      <c r="IN17" s="737"/>
      <c r="IO17" s="737"/>
      <c r="IP17" s="737"/>
      <c r="IQ17" s="737"/>
      <c r="IR17" s="737"/>
      <c r="IS17" s="737"/>
      <c r="IT17" s="737"/>
      <c r="IU17" s="737"/>
      <c r="IV17" s="737"/>
      <c r="IW17" s="737"/>
      <c r="IX17" s="737"/>
      <c r="IY17" s="737"/>
      <c r="IZ17" s="737"/>
      <c r="JA17" s="737"/>
      <c r="JB17" s="737"/>
      <c r="JC17" s="737"/>
      <c r="JD17" s="737"/>
      <c r="JE17" s="737"/>
      <c r="JF17" s="737"/>
      <c r="JG17" s="737"/>
      <c r="JH17" s="737"/>
      <c r="JI17" s="737"/>
      <c r="JJ17" s="737"/>
      <c r="JK17" s="737"/>
      <c r="JL17" s="737"/>
      <c r="JM17" s="737"/>
      <c r="JN17" s="737"/>
      <c r="JO17" s="737"/>
      <c r="JP17" s="737"/>
      <c r="JQ17" s="737"/>
      <c r="JR17" s="737"/>
      <c r="JS17" s="737"/>
      <c r="JT17" s="737"/>
      <c r="JU17" s="737"/>
      <c r="JV17" s="737"/>
      <c r="JW17" s="737"/>
      <c r="JX17" s="737"/>
      <c r="JY17" s="737"/>
      <c r="JZ17" s="737"/>
      <c r="KA17" s="737"/>
      <c r="KB17" s="737"/>
      <c r="KC17" s="737"/>
      <c r="KD17" s="737"/>
      <c r="KE17" s="737"/>
      <c r="KF17" s="737"/>
      <c r="KG17" s="737"/>
      <c r="KH17" s="737"/>
      <c r="KI17" s="737"/>
      <c r="KJ17" s="737"/>
      <c r="KK17" s="737"/>
      <c r="KL17" s="737"/>
      <c r="KM17" s="737"/>
      <c r="KN17" s="737"/>
      <c r="KO17" s="737"/>
      <c r="KP17" s="737"/>
      <c r="KQ17" s="737"/>
      <c r="KR17" s="737"/>
      <c r="KS17" s="737"/>
      <c r="KT17" s="737"/>
      <c r="KU17" s="737"/>
      <c r="KV17" s="737"/>
      <c r="KW17" s="737"/>
      <c r="KX17" s="737"/>
      <c r="KY17" s="737"/>
      <c r="KZ17" s="737"/>
      <c r="LA17" s="737"/>
      <c r="LB17" s="737"/>
      <c r="LC17" s="737"/>
      <c r="LD17" s="737"/>
      <c r="LE17" s="737"/>
      <c r="LF17" s="737"/>
      <c r="LG17" s="737"/>
      <c r="LH17" s="737"/>
      <c r="LI17" s="737"/>
      <c r="LJ17" s="737"/>
      <c r="LK17" s="737"/>
      <c r="LL17" s="737"/>
      <c r="LM17" s="737"/>
      <c r="LN17" s="737"/>
      <c r="LO17" s="737"/>
      <c r="LP17" s="737"/>
      <c r="LQ17" s="737"/>
      <c r="LR17" s="737"/>
      <c r="LS17" s="737"/>
      <c r="LT17" s="737"/>
      <c r="LU17" s="737"/>
      <c r="LV17" s="737"/>
      <c r="LW17" s="737"/>
      <c r="LX17" s="737"/>
      <c r="LY17" s="737"/>
      <c r="LZ17" s="737"/>
      <c r="MA17" s="737"/>
      <c r="MB17" s="737"/>
      <c r="MC17" s="737"/>
      <c r="MD17" s="737"/>
      <c r="ME17" s="737"/>
      <c r="MF17" s="737"/>
      <c r="MG17" s="737"/>
      <c r="MH17" s="737"/>
      <c r="MI17" s="737"/>
      <c r="MJ17" s="737"/>
      <c r="MK17" s="737"/>
      <c r="ML17" s="737"/>
      <c r="MM17" s="737"/>
      <c r="MN17" s="737"/>
      <c r="MO17" s="737"/>
      <c r="MP17" s="737"/>
      <c r="MQ17" s="737"/>
      <c r="MR17" s="737"/>
      <c r="MS17" s="737"/>
      <c r="MT17" s="737"/>
      <c r="MU17" s="737"/>
      <c r="MV17" s="737"/>
      <c r="MW17" s="737"/>
      <c r="MX17" s="737"/>
      <c r="MY17" s="737"/>
      <c r="MZ17" s="737"/>
      <c r="NA17" s="737"/>
      <c r="NB17" s="737"/>
      <c r="NC17" s="737"/>
      <c r="ND17" s="737"/>
      <c r="NE17" s="737"/>
      <c r="NF17" s="737"/>
      <c r="NG17" s="737"/>
      <c r="NH17" s="737"/>
      <c r="NI17" s="737"/>
      <c r="NJ17" s="737"/>
      <c r="NK17" s="737"/>
      <c r="NL17" s="737"/>
      <c r="NM17" s="737"/>
      <c r="NN17" s="737"/>
      <c r="NO17" s="737"/>
      <c r="NP17" s="737"/>
      <c r="NQ17" s="737"/>
      <c r="NR17" s="737"/>
      <c r="NS17" s="737"/>
      <c r="NT17" s="737"/>
      <c r="NU17" s="737"/>
      <c r="NV17" s="737"/>
      <c r="NW17" s="737"/>
      <c r="NX17" s="737"/>
      <c r="NY17" s="737"/>
      <c r="NZ17" s="737"/>
      <c r="OA17" s="737"/>
      <c r="OB17" s="737"/>
      <c r="OC17" s="737"/>
      <c r="OD17" s="737"/>
      <c r="OE17" s="737"/>
      <c r="OF17" s="737"/>
      <c r="OG17" s="737"/>
      <c r="OH17" s="737"/>
      <c r="OI17" s="737"/>
      <c r="OJ17" s="737"/>
      <c r="OK17" s="737"/>
      <c r="OL17" s="737"/>
      <c r="OM17" s="737"/>
      <c r="ON17" s="737"/>
      <c r="OO17" s="737"/>
      <c r="OP17" s="737"/>
      <c r="OQ17" s="737"/>
      <c r="OR17" s="737"/>
      <c r="OS17" s="737"/>
      <c r="OT17" s="737"/>
      <c r="OU17" s="737"/>
      <c r="OV17" s="737"/>
      <c r="OW17" s="737"/>
      <c r="OX17" s="737"/>
      <c r="OY17" s="737"/>
      <c r="OZ17" s="737"/>
      <c r="PA17" s="737"/>
      <c r="PB17" s="737"/>
      <c r="PC17" s="737"/>
      <c r="PD17" s="737"/>
      <c r="PE17" s="737"/>
      <c r="PF17" s="737"/>
      <c r="PG17" s="737"/>
      <c r="PH17" s="737"/>
      <c r="PI17" s="737"/>
      <c r="PJ17" s="737"/>
      <c r="PK17" s="737"/>
      <c r="PL17" s="737"/>
      <c r="PM17" s="737"/>
      <c r="PN17" s="737"/>
      <c r="PO17" s="737"/>
      <c r="PP17" s="737"/>
      <c r="PQ17" s="737"/>
      <c r="PR17" s="737"/>
      <c r="PS17" s="737"/>
      <c r="PT17" s="737"/>
      <c r="PU17" s="737"/>
      <c r="PV17" s="737"/>
      <c r="PW17" s="737"/>
      <c r="PX17" s="737"/>
      <c r="PY17" s="737"/>
      <c r="PZ17" s="737"/>
      <c r="QA17" s="737"/>
      <c r="QB17" s="737"/>
      <c r="QC17" s="737"/>
      <c r="QD17" s="737"/>
      <c r="QE17" s="737"/>
      <c r="QF17" s="737"/>
      <c r="QG17" s="737"/>
      <c r="QH17" s="737"/>
      <c r="QI17" s="737"/>
      <c r="QJ17" s="737"/>
      <c r="QK17" s="737"/>
      <c r="QL17" s="737"/>
      <c r="QM17" s="737"/>
      <c r="QN17" s="737"/>
      <c r="QO17" s="737"/>
      <c r="QP17" s="737"/>
      <c r="QQ17" s="737"/>
      <c r="QR17" s="737"/>
      <c r="QS17" s="737"/>
      <c r="QT17" s="737"/>
      <c r="QU17" s="737"/>
      <c r="QV17" s="737"/>
      <c r="QW17" s="737"/>
      <c r="QX17" s="737"/>
      <c r="QY17" s="737"/>
      <c r="QZ17" s="737"/>
      <c r="RA17" s="737"/>
      <c r="RB17" s="737"/>
      <c r="RC17" s="737"/>
      <c r="RD17" s="737"/>
      <c r="RE17" s="737"/>
      <c r="RF17" s="737"/>
      <c r="RG17" s="737"/>
      <c r="RH17" s="737"/>
      <c r="RI17" s="737"/>
      <c r="RJ17" s="737"/>
      <c r="RK17" s="737"/>
      <c r="RL17" s="737"/>
      <c r="RM17" s="737"/>
      <c r="RN17" s="737"/>
      <c r="RO17" s="737"/>
      <c r="RP17" s="737"/>
      <c r="RQ17" s="737"/>
      <c r="RR17" s="737"/>
      <c r="RS17" s="737"/>
      <c r="RT17" s="737"/>
      <c r="RU17" s="737"/>
      <c r="RV17" s="737"/>
      <c r="RW17" s="737"/>
      <c r="RX17" s="737"/>
      <c r="RY17" s="737"/>
      <c r="RZ17" s="737"/>
      <c r="SA17" s="737"/>
      <c r="SB17" s="737"/>
      <c r="SC17" s="737"/>
      <c r="SD17" s="737"/>
      <c r="SE17" s="737"/>
      <c r="SF17" s="737"/>
      <c r="SG17" s="737"/>
      <c r="SH17" s="737"/>
      <c r="SI17" s="737"/>
      <c r="SJ17" s="737"/>
      <c r="SK17" s="737"/>
      <c r="SL17" s="737"/>
      <c r="SM17" s="737"/>
      <c r="SN17" s="737"/>
      <c r="SO17" s="737"/>
      <c r="SP17" s="737"/>
      <c r="SQ17" s="737"/>
      <c r="SR17" s="737"/>
      <c r="SS17" s="737"/>
      <c r="ST17" s="737"/>
      <c r="SU17" s="737"/>
      <c r="SV17" s="737"/>
      <c r="SW17" s="737"/>
      <c r="SX17" s="737"/>
      <c r="SY17" s="737"/>
      <c r="SZ17" s="737"/>
      <c r="TA17" s="737"/>
      <c r="TB17" s="737"/>
      <c r="TC17" s="737"/>
      <c r="TD17" s="737"/>
      <c r="TE17" s="737"/>
      <c r="TF17" s="737"/>
      <c r="TG17" s="737"/>
      <c r="TH17" s="737"/>
      <c r="TI17" s="737"/>
      <c r="TJ17" s="737"/>
      <c r="TK17" s="737"/>
      <c r="TL17" s="737"/>
      <c r="TM17" s="737"/>
      <c r="TN17" s="737"/>
      <c r="TO17" s="737"/>
      <c r="TP17" s="737"/>
      <c r="TQ17" s="737"/>
      <c r="TR17" s="737"/>
      <c r="TS17" s="737"/>
      <c r="TT17" s="737"/>
      <c r="TU17" s="737"/>
      <c r="TV17" s="737"/>
      <c r="TW17" s="737"/>
      <c r="TX17" s="737"/>
      <c r="TY17" s="737"/>
      <c r="TZ17" s="737"/>
      <c r="UA17" s="737"/>
      <c r="UB17" s="737"/>
      <c r="UC17" s="737"/>
      <c r="UD17" s="737"/>
      <c r="UE17" s="737"/>
      <c r="UF17" s="737"/>
      <c r="UG17" s="737"/>
      <c r="UH17" s="737"/>
      <c r="UI17" s="737"/>
      <c r="UJ17" s="737"/>
      <c r="UK17" s="737"/>
      <c r="UL17" s="737"/>
      <c r="UM17" s="737"/>
      <c r="UN17" s="737"/>
      <c r="UO17" s="737"/>
      <c r="UP17" s="737"/>
      <c r="UQ17" s="737"/>
      <c r="UR17" s="737"/>
      <c r="US17" s="737"/>
      <c r="UT17" s="737"/>
      <c r="UU17" s="737"/>
      <c r="UV17" s="737"/>
      <c r="UW17" s="737"/>
      <c r="UX17" s="737"/>
      <c r="UY17" s="737"/>
      <c r="UZ17" s="737"/>
      <c r="VA17" s="737"/>
      <c r="VB17" s="737"/>
      <c r="VC17" s="737"/>
      <c r="VD17" s="737"/>
      <c r="VE17" s="737"/>
      <c r="VF17" s="737"/>
      <c r="VG17" s="737"/>
      <c r="VH17" s="737"/>
      <c r="VI17" s="737"/>
      <c r="VJ17" s="737"/>
      <c r="VK17" s="737"/>
      <c r="VL17" s="737"/>
      <c r="VM17" s="737"/>
      <c r="VN17" s="737"/>
      <c r="VO17" s="737"/>
      <c r="VP17" s="737"/>
      <c r="VQ17" s="737"/>
      <c r="VR17" s="737"/>
      <c r="VS17" s="737"/>
      <c r="VT17" s="737"/>
      <c r="VU17" s="737"/>
      <c r="VV17" s="737"/>
      <c r="VW17" s="737"/>
      <c r="VX17" s="737"/>
      <c r="VY17" s="737"/>
      <c r="VZ17" s="737"/>
      <c r="WA17" s="737"/>
      <c r="WB17" s="737"/>
      <c r="WC17" s="737"/>
      <c r="WD17" s="737"/>
      <c r="WE17" s="737"/>
      <c r="WF17" s="737"/>
      <c r="WG17" s="737"/>
      <c r="WH17" s="737"/>
      <c r="WI17" s="737"/>
      <c r="WJ17" s="737"/>
      <c r="WK17" s="737"/>
      <c r="WL17" s="737"/>
      <c r="WM17" s="737"/>
      <c r="WN17" s="737"/>
      <c r="WO17" s="737"/>
      <c r="WP17" s="737"/>
      <c r="WQ17" s="737"/>
      <c r="WR17" s="737"/>
      <c r="WS17" s="737"/>
      <c r="WT17" s="737"/>
      <c r="WU17" s="737"/>
      <c r="WV17" s="737"/>
      <c r="WW17" s="737"/>
      <c r="WX17" s="737"/>
      <c r="WY17" s="737"/>
      <c r="WZ17" s="737"/>
      <c r="XA17" s="737"/>
      <c r="XB17" s="737"/>
      <c r="XC17" s="737"/>
      <c r="XD17" s="737"/>
      <c r="XE17" s="737"/>
      <c r="XF17" s="737"/>
      <c r="XG17" s="737"/>
      <c r="XH17" s="737"/>
      <c r="XI17" s="737"/>
      <c r="XJ17" s="737"/>
      <c r="XK17" s="737"/>
      <c r="XL17" s="737"/>
      <c r="XM17" s="737"/>
      <c r="XN17" s="737"/>
      <c r="XO17" s="737"/>
      <c r="XP17" s="737"/>
      <c r="XQ17" s="737"/>
      <c r="XR17" s="737"/>
      <c r="XS17" s="737"/>
      <c r="XT17" s="737"/>
      <c r="XU17" s="737"/>
      <c r="XV17" s="737"/>
      <c r="XW17" s="737"/>
      <c r="XX17" s="737"/>
      <c r="XY17" s="737"/>
      <c r="XZ17" s="737"/>
      <c r="YA17" s="737"/>
      <c r="YB17" s="737"/>
      <c r="YC17" s="737"/>
      <c r="YD17" s="737"/>
      <c r="YE17" s="737"/>
      <c r="YF17" s="737"/>
      <c r="YG17" s="737"/>
      <c r="YH17" s="737"/>
      <c r="YI17" s="737"/>
      <c r="YJ17" s="737"/>
      <c r="YK17" s="737"/>
      <c r="YL17" s="737"/>
      <c r="YM17" s="737"/>
      <c r="YN17" s="737"/>
      <c r="YO17" s="737"/>
      <c r="YP17" s="737"/>
      <c r="YQ17" s="737"/>
      <c r="YR17" s="737"/>
      <c r="YS17" s="737"/>
      <c r="YT17" s="737"/>
      <c r="YU17" s="737"/>
      <c r="YV17" s="737"/>
      <c r="YW17" s="737"/>
      <c r="YX17" s="737"/>
      <c r="YY17" s="737"/>
      <c r="YZ17" s="737"/>
      <c r="ZA17" s="737"/>
      <c r="ZB17" s="737"/>
      <c r="ZC17" s="737"/>
      <c r="ZD17" s="737"/>
      <c r="ZE17" s="737"/>
      <c r="ZF17" s="737"/>
      <c r="ZG17" s="737"/>
      <c r="ZH17" s="737"/>
      <c r="ZI17" s="737"/>
      <c r="ZJ17" s="737"/>
      <c r="ZK17" s="737"/>
      <c r="ZL17" s="737"/>
      <c r="ZM17" s="737"/>
      <c r="ZN17" s="737"/>
      <c r="ZO17" s="737"/>
      <c r="ZP17" s="737"/>
      <c r="ZQ17" s="737"/>
      <c r="ZR17" s="737"/>
      <c r="ZS17" s="737"/>
      <c r="ZT17" s="737"/>
      <c r="ZU17" s="737"/>
      <c r="ZV17" s="737"/>
      <c r="ZW17" s="737"/>
      <c r="ZX17" s="737"/>
      <c r="ZY17" s="737"/>
      <c r="ZZ17" s="737"/>
      <c r="AAA17" s="737"/>
      <c r="AAB17" s="737"/>
      <c r="AAC17" s="737"/>
      <c r="AAD17" s="737"/>
      <c r="AAE17" s="737"/>
      <c r="AAF17" s="737"/>
      <c r="AAG17" s="737"/>
      <c r="AAH17" s="737"/>
      <c r="AAI17" s="737"/>
      <c r="AAJ17" s="737"/>
      <c r="AAK17" s="737"/>
      <c r="AAL17" s="737"/>
      <c r="AAM17" s="737"/>
      <c r="AAN17" s="737"/>
      <c r="AAO17" s="737"/>
      <c r="AAP17" s="737"/>
      <c r="AAQ17" s="737"/>
      <c r="AAR17" s="737"/>
      <c r="AAS17" s="737"/>
      <c r="AAT17" s="737"/>
      <c r="AAU17" s="737"/>
      <c r="AAV17" s="737"/>
      <c r="AAW17" s="737"/>
      <c r="AAX17" s="737"/>
      <c r="AAY17" s="737"/>
      <c r="AAZ17" s="737"/>
      <c r="ABA17" s="737"/>
      <c r="ABB17" s="737"/>
      <c r="ABC17" s="737"/>
      <c r="ABD17" s="737"/>
      <c r="ABE17" s="737"/>
      <c r="ABF17" s="737"/>
      <c r="ABG17" s="737"/>
      <c r="ABH17" s="737"/>
      <c r="ABI17" s="737"/>
      <c r="ABJ17" s="737"/>
      <c r="ABK17" s="737"/>
      <c r="ABL17" s="737"/>
      <c r="ABM17" s="737"/>
      <c r="ABN17" s="737"/>
      <c r="ABO17" s="737"/>
      <c r="ABP17" s="737"/>
      <c r="ABQ17" s="737"/>
      <c r="ABR17" s="737"/>
      <c r="ABS17" s="737"/>
      <c r="ABT17" s="737"/>
      <c r="ABU17" s="737"/>
      <c r="ABV17" s="737"/>
      <c r="ABW17" s="737"/>
      <c r="ABX17" s="737"/>
      <c r="ABY17" s="737"/>
      <c r="ABZ17" s="737"/>
      <c r="ACA17" s="737"/>
      <c r="ACB17" s="737"/>
      <c r="ACC17" s="737"/>
      <c r="ACD17" s="737"/>
      <c r="ACE17" s="737"/>
      <c r="ACF17" s="737"/>
      <c r="ACG17" s="737"/>
      <c r="ACH17" s="737"/>
      <c r="ACI17" s="737"/>
      <c r="ACJ17" s="737"/>
      <c r="ACK17" s="737"/>
      <c r="ACL17" s="737"/>
      <c r="ACM17" s="737"/>
      <c r="ACN17" s="737"/>
      <c r="ACO17" s="737"/>
      <c r="ACP17" s="737"/>
      <c r="ACQ17" s="737"/>
      <c r="ACR17" s="737"/>
      <c r="ACS17" s="737"/>
      <c r="ACT17" s="737"/>
      <c r="ACU17" s="737"/>
      <c r="ACV17" s="737"/>
      <c r="ACW17" s="737"/>
      <c r="ACX17" s="737"/>
      <c r="ACY17" s="737"/>
      <c r="ACZ17" s="737"/>
      <c r="ADA17" s="737"/>
      <c r="ADB17" s="737"/>
      <c r="ADC17" s="737"/>
      <c r="ADD17" s="737"/>
      <c r="ADE17" s="737"/>
      <c r="ADF17" s="737"/>
      <c r="ADG17" s="737"/>
      <c r="ADH17" s="737"/>
      <c r="ADI17" s="737"/>
      <c r="ADJ17" s="737"/>
      <c r="ADK17" s="737"/>
      <c r="ADL17" s="737"/>
      <c r="ADM17" s="737"/>
      <c r="ADN17" s="737"/>
      <c r="ADO17" s="737"/>
      <c r="ADP17" s="737"/>
      <c r="ADQ17" s="737"/>
      <c r="ADR17" s="737"/>
      <c r="ADS17" s="737"/>
      <c r="ADT17" s="737"/>
      <c r="ADU17" s="737"/>
      <c r="ADV17" s="737"/>
      <c r="ADW17" s="737"/>
      <c r="ADX17" s="737"/>
      <c r="ADY17" s="737"/>
      <c r="ADZ17" s="737"/>
      <c r="AEA17" s="737"/>
      <c r="AEB17" s="737"/>
      <c r="AEC17" s="737"/>
      <c r="AED17" s="737"/>
      <c r="AEE17" s="737"/>
      <c r="AEF17" s="737"/>
      <c r="AEG17" s="737"/>
      <c r="AEH17" s="737"/>
      <c r="AEI17" s="737"/>
      <c r="AEJ17" s="737"/>
      <c r="AEK17" s="737"/>
      <c r="AEL17" s="737"/>
      <c r="AEM17" s="737"/>
      <c r="AEN17" s="737"/>
      <c r="AEO17" s="737"/>
      <c r="AEP17" s="737"/>
      <c r="AEQ17" s="737"/>
      <c r="AER17" s="737"/>
      <c r="AES17" s="737"/>
      <c r="AET17" s="737"/>
      <c r="AEU17" s="737"/>
      <c r="AEV17" s="737"/>
      <c r="AEW17" s="737"/>
      <c r="AEX17" s="737"/>
      <c r="AEY17" s="737"/>
      <c r="AEZ17" s="737"/>
      <c r="AFA17" s="737"/>
      <c r="AFB17" s="737"/>
      <c r="AFC17" s="737"/>
      <c r="AFD17" s="737"/>
      <c r="AFE17" s="737"/>
      <c r="AFF17" s="737"/>
      <c r="AFG17" s="737"/>
      <c r="AFH17" s="737"/>
      <c r="AFI17" s="737"/>
      <c r="AFJ17" s="737"/>
      <c r="AFK17" s="737"/>
      <c r="AFL17" s="737"/>
      <c r="AFM17" s="737"/>
      <c r="AFN17" s="737"/>
      <c r="AFO17" s="737"/>
      <c r="AFP17" s="737"/>
      <c r="AFQ17" s="737"/>
      <c r="AFR17" s="737"/>
      <c r="AFS17" s="737"/>
      <c r="AFT17" s="737"/>
      <c r="AFU17" s="737"/>
      <c r="AFV17" s="737"/>
      <c r="AFW17" s="737"/>
      <c r="AFX17" s="737"/>
      <c r="AFY17" s="737"/>
      <c r="AFZ17" s="737"/>
      <c r="AGA17" s="737"/>
      <c r="AGB17" s="737"/>
      <c r="AGC17" s="737"/>
      <c r="AGD17" s="737"/>
      <c r="AGE17" s="737"/>
      <c r="AGF17" s="737"/>
      <c r="AGG17" s="737"/>
      <c r="AGH17" s="737"/>
      <c r="AGI17" s="737"/>
      <c r="AGJ17" s="737"/>
      <c r="AGK17" s="737"/>
      <c r="AGL17" s="737"/>
      <c r="AGM17" s="737"/>
      <c r="AGN17" s="737"/>
      <c r="AGO17" s="737"/>
      <c r="AGP17" s="737"/>
      <c r="AGQ17" s="737"/>
      <c r="AGR17" s="737"/>
      <c r="AGS17" s="737"/>
      <c r="AGT17" s="737"/>
      <c r="AGU17" s="737"/>
      <c r="AGV17" s="737"/>
      <c r="AGW17" s="737"/>
      <c r="AGX17" s="737"/>
      <c r="AGY17" s="737"/>
      <c r="AGZ17" s="737"/>
      <c r="AHA17" s="737"/>
      <c r="AHB17" s="737"/>
      <c r="AHC17" s="737"/>
      <c r="AHD17" s="737"/>
      <c r="AHE17" s="737"/>
      <c r="AHF17" s="737"/>
      <c r="AHG17" s="737"/>
      <c r="AHH17" s="737"/>
      <c r="AHI17" s="737"/>
      <c r="AHJ17" s="737"/>
      <c r="AHK17" s="737"/>
      <c r="AHL17" s="737"/>
      <c r="AHM17" s="737"/>
      <c r="AHN17" s="737"/>
      <c r="AHO17" s="737"/>
      <c r="AHP17" s="737"/>
      <c r="AHQ17" s="737"/>
      <c r="AHR17" s="737"/>
      <c r="AHS17" s="737"/>
      <c r="AHT17" s="737"/>
      <c r="AHU17" s="737"/>
      <c r="AHV17" s="737"/>
      <c r="AHW17" s="737"/>
      <c r="AHX17" s="737"/>
      <c r="AHY17" s="737"/>
      <c r="AHZ17" s="737"/>
      <c r="AIA17" s="737"/>
      <c r="AIB17" s="737"/>
      <c r="AIC17" s="737"/>
      <c r="AID17" s="737"/>
      <c r="AIE17" s="737"/>
      <c r="AIF17" s="737"/>
      <c r="AIG17" s="737"/>
      <c r="AIH17" s="737"/>
      <c r="AII17" s="737"/>
      <c r="AIJ17" s="737"/>
      <c r="AIK17" s="737"/>
      <c r="AIL17" s="737"/>
      <c r="AIM17" s="737"/>
      <c r="AIN17" s="737"/>
      <c r="AIO17" s="737"/>
      <c r="AIP17" s="737"/>
      <c r="AIQ17" s="737"/>
      <c r="AIR17" s="737"/>
      <c r="AIS17" s="737"/>
      <c r="AIT17" s="737"/>
      <c r="AIU17" s="737"/>
      <c r="AIV17" s="737"/>
      <c r="AIW17" s="737"/>
      <c r="AIX17" s="737"/>
      <c r="AIY17" s="737"/>
      <c r="AIZ17" s="737"/>
      <c r="AJA17" s="737"/>
      <c r="AJB17" s="737"/>
      <c r="AJC17" s="737"/>
      <c r="AJD17" s="737"/>
      <c r="AJE17" s="737"/>
      <c r="AJF17" s="737"/>
      <c r="AJG17" s="737"/>
      <c r="AJH17" s="737"/>
      <c r="AJI17" s="737"/>
      <c r="AJJ17" s="737"/>
      <c r="AJK17" s="737"/>
      <c r="AJL17" s="737"/>
      <c r="AJM17" s="737"/>
      <c r="AJN17" s="737"/>
      <c r="AJO17" s="737"/>
      <c r="AJP17" s="737"/>
      <c r="AJQ17" s="737"/>
      <c r="AJR17" s="737"/>
      <c r="AJS17" s="737"/>
      <c r="AJT17" s="737"/>
      <c r="AJU17" s="737"/>
      <c r="AJV17" s="737"/>
      <c r="AJW17" s="737"/>
      <c r="AJX17" s="737"/>
      <c r="AJY17" s="737"/>
      <c r="AJZ17" s="737"/>
      <c r="AKA17" s="737"/>
      <c r="AKB17" s="737"/>
      <c r="AKC17" s="737"/>
      <c r="AKD17" s="737"/>
      <c r="AKE17" s="737"/>
      <c r="AKF17" s="737"/>
      <c r="AKG17" s="737"/>
      <c r="AKH17" s="737"/>
      <c r="AKI17" s="737"/>
      <c r="AKJ17" s="737"/>
      <c r="AKK17" s="737"/>
      <c r="AKL17" s="737"/>
      <c r="AKM17" s="737"/>
      <c r="AKN17" s="737"/>
      <c r="AKO17" s="737"/>
      <c r="AKP17" s="737"/>
      <c r="AKQ17" s="737"/>
      <c r="AKR17" s="737"/>
      <c r="AKS17" s="737"/>
      <c r="AKT17" s="737"/>
      <c r="AKU17" s="737"/>
      <c r="AKV17" s="737"/>
      <c r="AKW17" s="737"/>
      <c r="AKX17" s="737"/>
      <c r="AKY17" s="737"/>
      <c r="AKZ17" s="737"/>
      <c r="ALA17" s="737"/>
      <c r="ALB17" s="737"/>
      <c r="ALC17" s="737"/>
      <c r="ALD17" s="737"/>
      <c r="ALE17" s="737"/>
      <c r="ALF17" s="737"/>
      <c r="ALG17" s="737"/>
      <c r="ALH17" s="737"/>
      <c r="ALI17" s="737"/>
      <c r="ALJ17" s="737"/>
      <c r="ALK17" s="737"/>
      <c r="ALL17" s="737"/>
      <c r="ALM17" s="737"/>
      <c r="ALN17" s="737"/>
      <c r="ALO17" s="737"/>
      <c r="ALP17" s="737"/>
      <c r="ALQ17" s="737"/>
      <c r="ALR17" s="737"/>
      <c r="ALS17" s="737"/>
      <c r="ALT17" s="737"/>
      <c r="ALU17" s="737"/>
      <c r="ALV17" s="737"/>
      <c r="ALW17" s="737"/>
      <c r="ALX17" s="737"/>
      <c r="ALY17" s="737"/>
      <c r="ALZ17" s="737"/>
      <c r="AMA17" s="737"/>
      <c r="AMB17" s="737"/>
      <c r="AMC17" s="737"/>
      <c r="AMD17" s="737"/>
      <c r="AME17" s="737"/>
      <c r="AMF17" s="737"/>
      <c r="AMG17" s="737"/>
      <c r="AMH17" s="737"/>
      <c r="AMI17" s="737"/>
      <c r="AMJ17" s="737"/>
      <c r="AMK17" s="737"/>
      <c r="AML17" s="737"/>
      <c r="AMM17" s="737"/>
      <c r="AMN17" s="737"/>
      <c r="AMO17" s="737"/>
      <c r="AMP17" s="737"/>
      <c r="AMQ17" s="737"/>
      <c r="AMR17" s="737"/>
      <c r="AMS17" s="737"/>
      <c r="AMT17" s="737"/>
      <c r="AMU17" s="737"/>
      <c r="AMV17" s="737"/>
      <c r="AMW17" s="737"/>
      <c r="AMX17" s="737"/>
      <c r="AMY17" s="737"/>
      <c r="AMZ17" s="737"/>
      <c r="ANA17" s="737"/>
      <c r="ANB17" s="737"/>
      <c r="ANC17" s="737"/>
      <c r="AND17" s="737"/>
      <c r="ANE17" s="737"/>
      <c r="ANF17" s="737"/>
      <c r="ANG17" s="737"/>
      <c r="ANH17" s="737"/>
      <c r="ANI17" s="737"/>
      <c r="ANJ17" s="737"/>
      <c r="ANK17" s="737"/>
      <c r="ANL17" s="737"/>
      <c r="ANM17" s="737"/>
      <c r="ANN17" s="737"/>
      <c r="ANO17" s="737"/>
      <c r="ANP17" s="737"/>
      <c r="ANQ17" s="737"/>
      <c r="ANR17" s="737"/>
      <c r="ANS17" s="737"/>
      <c r="ANT17" s="737"/>
      <c r="ANU17" s="737"/>
      <c r="ANV17" s="737"/>
      <c r="ANW17" s="737"/>
      <c r="ANX17" s="737"/>
      <c r="ANY17" s="737"/>
      <c r="ANZ17" s="737"/>
      <c r="AOA17" s="737"/>
      <c r="AOB17" s="737"/>
      <c r="AOC17" s="737"/>
      <c r="AOD17" s="737"/>
      <c r="AOE17" s="737"/>
      <c r="AOF17" s="737"/>
      <c r="AOG17" s="737"/>
      <c r="AOH17" s="737"/>
      <c r="AOI17" s="737"/>
      <c r="AOJ17" s="737"/>
      <c r="AOK17" s="737"/>
      <c r="AOL17" s="737"/>
      <c r="AOM17" s="737"/>
      <c r="AON17" s="737"/>
      <c r="AOO17" s="737"/>
      <c r="AOP17" s="737"/>
      <c r="AOQ17" s="737"/>
      <c r="AOR17" s="737"/>
      <c r="AOS17" s="737"/>
      <c r="AOT17" s="737"/>
      <c r="AOU17" s="737"/>
      <c r="AOV17" s="737"/>
      <c r="AOW17" s="737"/>
      <c r="AOX17" s="737"/>
      <c r="AOY17" s="737"/>
      <c r="AOZ17" s="737"/>
      <c r="APA17" s="737"/>
      <c r="APB17" s="737"/>
      <c r="APC17" s="737"/>
      <c r="APD17" s="737"/>
      <c r="APE17" s="737"/>
      <c r="APF17" s="737"/>
      <c r="APG17" s="737"/>
      <c r="APH17" s="737"/>
      <c r="API17" s="737"/>
      <c r="APJ17" s="737"/>
      <c r="APK17" s="737"/>
      <c r="APL17" s="737"/>
      <c r="APM17" s="737"/>
      <c r="APN17" s="737"/>
      <c r="APO17" s="737"/>
      <c r="APP17" s="737"/>
      <c r="APQ17" s="737"/>
      <c r="APR17" s="737"/>
      <c r="APS17" s="737"/>
      <c r="APT17" s="737"/>
      <c r="APU17" s="737"/>
      <c r="APV17" s="737"/>
      <c r="APW17" s="737"/>
      <c r="APX17" s="737"/>
      <c r="APY17" s="737"/>
      <c r="APZ17" s="737"/>
      <c r="AQA17" s="737"/>
      <c r="AQB17" s="737"/>
      <c r="AQC17" s="737"/>
      <c r="AQD17" s="737"/>
      <c r="AQE17" s="737"/>
      <c r="AQF17" s="737"/>
      <c r="AQG17" s="737"/>
      <c r="AQH17" s="737"/>
      <c r="AQI17" s="737"/>
      <c r="AQJ17" s="737"/>
      <c r="AQK17" s="737"/>
      <c r="AQL17" s="737"/>
      <c r="AQM17" s="737"/>
      <c r="AQN17" s="737"/>
      <c r="AQO17" s="737"/>
      <c r="AQP17" s="737"/>
      <c r="AQQ17" s="737"/>
      <c r="AQR17" s="737"/>
      <c r="AQS17" s="737"/>
      <c r="AQT17" s="737"/>
      <c r="AQU17" s="737"/>
      <c r="AQV17" s="737"/>
      <c r="AQW17" s="737"/>
      <c r="AQX17" s="737"/>
      <c r="AQY17" s="737"/>
      <c r="AQZ17" s="737"/>
      <c r="ARA17" s="737"/>
      <c r="ARB17" s="737"/>
      <c r="ARC17" s="737"/>
      <c r="ARD17" s="737"/>
      <c r="ARE17" s="737"/>
      <c r="ARF17" s="737"/>
      <c r="ARG17" s="737"/>
      <c r="ARH17" s="737"/>
      <c r="ARI17" s="737"/>
      <c r="ARJ17" s="737"/>
      <c r="ARK17" s="737"/>
      <c r="ARL17" s="737"/>
      <c r="ARM17" s="737"/>
      <c r="ARN17" s="737"/>
      <c r="ARO17" s="737"/>
      <c r="ARP17" s="737"/>
      <c r="ARQ17" s="737"/>
      <c r="ARR17" s="737"/>
      <c r="ARS17" s="737"/>
      <c r="ART17" s="737"/>
      <c r="ARU17" s="737"/>
      <c r="ARV17" s="737"/>
      <c r="ARW17" s="737"/>
      <c r="ARX17" s="737"/>
      <c r="ARY17" s="737"/>
      <c r="ARZ17" s="737"/>
      <c r="ASA17" s="737"/>
      <c r="ASB17" s="737"/>
      <c r="ASC17" s="737"/>
      <c r="ASD17" s="737"/>
      <c r="ASE17" s="737"/>
      <c r="ASF17" s="737"/>
      <c r="ASG17" s="737"/>
      <c r="ASH17" s="737"/>
      <c r="ASI17" s="737"/>
      <c r="ASJ17" s="737"/>
      <c r="ASK17" s="737"/>
      <c r="ASL17" s="737"/>
      <c r="ASM17" s="737"/>
      <c r="ASN17" s="737"/>
      <c r="ASO17" s="737"/>
      <c r="ASP17" s="737"/>
      <c r="ASQ17" s="737"/>
      <c r="ASR17" s="737"/>
      <c r="ASS17" s="737"/>
      <c r="AST17" s="737"/>
      <c r="ASU17" s="737"/>
      <c r="ASV17" s="737"/>
      <c r="ASW17" s="737"/>
      <c r="ASX17" s="737"/>
      <c r="ASY17" s="737"/>
      <c r="ASZ17" s="737"/>
      <c r="ATA17" s="737"/>
      <c r="ATB17" s="737"/>
      <c r="ATC17" s="737"/>
      <c r="ATD17" s="737"/>
      <c r="ATE17" s="737"/>
      <c r="ATF17" s="737"/>
      <c r="ATG17" s="737"/>
      <c r="ATH17" s="737"/>
      <c r="ATI17" s="737"/>
      <c r="ATJ17" s="737"/>
      <c r="ATK17" s="737"/>
      <c r="ATL17" s="737"/>
      <c r="ATM17" s="737"/>
      <c r="ATN17" s="737"/>
      <c r="ATO17" s="737"/>
      <c r="ATP17" s="737"/>
      <c r="ATQ17" s="737"/>
      <c r="ATR17" s="737"/>
      <c r="ATS17" s="737"/>
      <c r="ATT17" s="737"/>
      <c r="ATU17" s="737"/>
      <c r="ATV17" s="737"/>
      <c r="ATW17" s="737"/>
      <c r="ATX17" s="737"/>
      <c r="ATY17" s="737"/>
      <c r="ATZ17" s="737"/>
      <c r="AUA17" s="737"/>
      <c r="AUB17" s="737"/>
      <c r="AUC17" s="737"/>
      <c r="AUD17" s="737"/>
      <c r="AUE17" s="737"/>
      <c r="AUF17" s="737"/>
      <c r="AUG17" s="737"/>
      <c r="AUH17" s="737"/>
      <c r="AUI17" s="737"/>
      <c r="AUJ17" s="737"/>
      <c r="AUK17" s="737"/>
      <c r="AUL17" s="737"/>
      <c r="AUM17" s="737"/>
      <c r="AUN17" s="737"/>
      <c r="AUO17" s="737"/>
      <c r="AUP17" s="737"/>
      <c r="AUQ17" s="737"/>
      <c r="AUR17" s="737"/>
      <c r="AUS17" s="737"/>
      <c r="AUT17" s="737"/>
      <c r="AUU17" s="737"/>
      <c r="AUV17" s="737"/>
      <c r="AUW17" s="737"/>
      <c r="AUX17" s="737"/>
      <c r="AUY17" s="737"/>
      <c r="AUZ17" s="737"/>
      <c r="AVA17" s="737"/>
      <c r="AVB17" s="737"/>
      <c r="AVC17" s="737"/>
      <c r="AVD17" s="737"/>
      <c r="AVE17" s="737"/>
      <c r="AVF17" s="737"/>
      <c r="AVG17" s="737"/>
      <c r="AVH17" s="737"/>
      <c r="AVI17" s="737"/>
      <c r="AVJ17" s="737"/>
      <c r="AVK17" s="737"/>
      <c r="AVL17" s="737"/>
      <c r="AVM17" s="737"/>
      <c r="AVN17" s="737"/>
      <c r="AVO17" s="737"/>
      <c r="AVP17" s="737"/>
      <c r="AVQ17" s="737"/>
      <c r="AVR17" s="737"/>
      <c r="AVS17" s="737"/>
      <c r="AVT17" s="737"/>
      <c r="AVU17" s="737"/>
      <c r="AVV17" s="737"/>
      <c r="AVW17" s="737"/>
      <c r="AVX17" s="737"/>
      <c r="AVY17" s="737"/>
      <c r="AVZ17" s="737"/>
      <c r="AWA17" s="737"/>
      <c r="AWB17" s="737"/>
      <c r="AWC17" s="737"/>
      <c r="AWD17" s="737"/>
      <c r="AWE17" s="737"/>
      <c r="AWF17" s="737"/>
      <c r="AWG17" s="737"/>
      <c r="AWH17" s="737"/>
      <c r="AWI17" s="737"/>
      <c r="AWJ17" s="737"/>
      <c r="AWK17" s="737"/>
      <c r="AWL17" s="737"/>
      <c r="AWM17" s="737"/>
      <c r="AWN17" s="737"/>
      <c r="AWO17" s="737"/>
      <c r="AWP17" s="737"/>
      <c r="AWQ17" s="737"/>
      <c r="AWR17" s="737"/>
      <c r="AWS17" s="737"/>
      <c r="AWT17" s="737"/>
      <c r="AWU17" s="737"/>
      <c r="AWV17" s="737"/>
      <c r="AWW17" s="737"/>
      <c r="AWX17" s="737"/>
      <c r="AWY17" s="737"/>
      <c r="AWZ17" s="737"/>
      <c r="AXA17" s="737"/>
      <c r="AXB17" s="737"/>
      <c r="AXC17" s="737"/>
      <c r="AXD17" s="737"/>
      <c r="AXE17" s="737"/>
      <c r="AXF17" s="737"/>
      <c r="AXG17" s="737"/>
      <c r="AXH17" s="737"/>
      <c r="AXI17" s="737"/>
      <c r="AXJ17" s="737"/>
      <c r="AXK17" s="737"/>
      <c r="AXL17" s="737"/>
      <c r="AXM17" s="737"/>
      <c r="AXN17" s="737"/>
      <c r="AXO17" s="737"/>
      <c r="AXP17" s="737"/>
      <c r="AXQ17" s="737"/>
      <c r="AXR17" s="737"/>
      <c r="AXS17" s="737"/>
      <c r="AXT17" s="737"/>
      <c r="AXU17" s="737"/>
      <c r="AXV17" s="737"/>
      <c r="AXW17" s="737"/>
      <c r="AXX17" s="737"/>
      <c r="AXY17" s="737"/>
      <c r="AXZ17" s="737"/>
      <c r="AYA17" s="737"/>
      <c r="AYB17" s="737"/>
      <c r="AYC17" s="737"/>
      <c r="AYD17" s="737"/>
      <c r="AYE17" s="737"/>
      <c r="AYF17" s="737"/>
      <c r="AYG17" s="737"/>
      <c r="AYH17" s="737"/>
      <c r="AYI17" s="737"/>
      <c r="AYJ17" s="737"/>
      <c r="AYK17" s="737"/>
      <c r="AYL17" s="737"/>
      <c r="AYM17" s="737"/>
      <c r="AYN17" s="737"/>
      <c r="AYO17" s="737"/>
      <c r="AYP17" s="737"/>
      <c r="AYQ17" s="737"/>
      <c r="AYR17" s="737"/>
      <c r="AYS17" s="737"/>
      <c r="AYT17" s="737"/>
      <c r="AYU17" s="737"/>
      <c r="AYV17" s="737"/>
      <c r="AYW17" s="737"/>
      <c r="AYX17" s="737"/>
      <c r="AYY17" s="737"/>
      <c r="AYZ17" s="737"/>
      <c r="AZA17" s="737"/>
      <c r="AZB17" s="737"/>
      <c r="AZC17" s="737"/>
      <c r="AZD17" s="737"/>
      <c r="AZE17" s="737"/>
      <c r="AZF17" s="737"/>
      <c r="AZG17" s="737"/>
      <c r="AZH17" s="737"/>
      <c r="AZI17" s="737"/>
      <c r="AZJ17" s="737"/>
      <c r="AZK17" s="737"/>
      <c r="AZL17" s="737"/>
      <c r="AZM17" s="737"/>
      <c r="AZN17" s="737"/>
      <c r="AZO17" s="737"/>
      <c r="AZP17" s="737"/>
      <c r="AZQ17" s="737"/>
      <c r="AZR17" s="737"/>
      <c r="AZS17" s="737"/>
      <c r="AZT17" s="737"/>
      <c r="AZU17" s="737"/>
      <c r="AZV17" s="737"/>
      <c r="AZW17" s="737"/>
      <c r="AZX17" s="737"/>
      <c r="AZY17" s="737"/>
      <c r="AZZ17" s="737"/>
      <c r="BAA17" s="737"/>
      <c r="BAB17" s="737"/>
      <c r="BAC17" s="737"/>
      <c r="BAD17" s="737"/>
      <c r="BAE17" s="737"/>
      <c r="BAF17" s="737"/>
      <c r="BAG17" s="737"/>
      <c r="BAH17" s="737"/>
      <c r="BAI17" s="737"/>
      <c r="BAJ17" s="737"/>
      <c r="BAK17" s="737"/>
      <c r="BAL17" s="737"/>
      <c r="BAM17" s="737"/>
      <c r="BAN17" s="737"/>
      <c r="BAO17" s="737"/>
      <c r="BAP17" s="737"/>
      <c r="BAQ17" s="737"/>
      <c r="BAR17" s="737"/>
      <c r="BAS17" s="737"/>
      <c r="BAT17" s="737"/>
      <c r="BAU17" s="737"/>
      <c r="BAV17" s="737"/>
      <c r="BAW17" s="737"/>
      <c r="BAX17" s="737"/>
      <c r="BAY17" s="737"/>
      <c r="BAZ17" s="737"/>
      <c r="BBA17" s="737"/>
      <c r="BBB17" s="737"/>
      <c r="BBC17" s="737"/>
      <c r="BBD17" s="737"/>
      <c r="BBE17" s="737"/>
      <c r="BBF17" s="737"/>
      <c r="BBG17" s="737"/>
      <c r="BBH17" s="737"/>
      <c r="BBI17" s="737"/>
      <c r="BBJ17" s="737"/>
      <c r="BBK17" s="737"/>
      <c r="BBL17" s="737"/>
      <c r="BBM17" s="737"/>
      <c r="BBN17" s="737"/>
      <c r="BBO17" s="737"/>
      <c r="BBP17" s="737"/>
      <c r="BBQ17" s="737"/>
      <c r="BBR17" s="737"/>
      <c r="BBS17" s="737"/>
      <c r="BBT17" s="737"/>
      <c r="BBU17" s="737"/>
      <c r="BBV17" s="737"/>
      <c r="BBW17" s="737"/>
      <c r="BBX17" s="737"/>
      <c r="BBY17" s="737"/>
      <c r="BBZ17" s="737"/>
      <c r="BCA17" s="737"/>
      <c r="BCB17" s="737"/>
      <c r="BCC17" s="737"/>
      <c r="BCD17" s="737"/>
      <c r="BCE17" s="737"/>
      <c r="BCF17" s="737"/>
      <c r="BCG17" s="737"/>
      <c r="BCH17" s="737"/>
      <c r="BCI17" s="737"/>
      <c r="BCJ17" s="737"/>
      <c r="BCK17" s="737"/>
      <c r="BCL17" s="737"/>
      <c r="BCM17" s="737"/>
      <c r="BCN17" s="737"/>
      <c r="BCO17" s="737"/>
      <c r="BCP17" s="737"/>
      <c r="BCQ17" s="737"/>
      <c r="BCR17" s="737"/>
      <c r="BCS17" s="737"/>
      <c r="BCT17" s="737"/>
      <c r="BCU17" s="737"/>
      <c r="BCV17" s="737"/>
      <c r="BCW17" s="737"/>
      <c r="BCX17" s="737"/>
      <c r="BCY17" s="737"/>
      <c r="BCZ17" s="737"/>
      <c r="BDA17" s="737"/>
      <c r="BDB17" s="737"/>
      <c r="BDC17" s="737"/>
      <c r="BDD17" s="737"/>
      <c r="BDE17" s="737"/>
      <c r="BDF17" s="737"/>
      <c r="BDG17" s="737"/>
      <c r="BDH17" s="737"/>
      <c r="BDI17" s="737"/>
      <c r="BDJ17" s="737"/>
      <c r="BDK17" s="737"/>
      <c r="BDL17" s="737"/>
      <c r="BDM17" s="737"/>
      <c r="BDN17" s="737"/>
      <c r="BDO17" s="737"/>
      <c r="BDP17" s="737"/>
      <c r="BDQ17" s="737"/>
      <c r="BDR17" s="737"/>
      <c r="BDS17" s="737"/>
      <c r="BDT17" s="737"/>
      <c r="BDU17" s="737"/>
      <c r="BDV17" s="737"/>
      <c r="BDW17" s="737"/>
      <c r="BDX17" s="737"/>
      <c r="BDY17" s="737"/>
      <c r="BDZ17" s="737"/>
      <c r="BEA17" s="737"/>
      <c r="BEB17" s="737"/>
      <c r="BEC17" s="737"/>
      <c r="BED17" s="737"/>
      <c r="BEE17" s="737"/>
      <c r="BEF17" s="737"/>
      <c r="BEG17" s="737"/>
      <c r="BEH17" s="737"/>
      <c r="BEI17" s="737"/>
      <c r="BEJ17" s="737"/>
      <c r="BEK17" s="737"/>
      <c r="BEL17" s="737"/>
      <c r="BEM17" s="737"/>
      <c r="BEN17" s="737"/>
      <c r="BEO17" s="737"/>
      <c r="BEP17" s="737"/>
      <c r="BEQ17" s="737"/>
      <c r="BER17" s="737"/>
      <c r="BES17" s="737"/>
      <c r="BET17" s="737"/>
      <c r="BEU17" s="737"/>
      <c r="BEV17" s="737"/>
      <c r="BEW17" s="737"/>
      <c r="BEX17" s="737"/>
      <c r="BEY17" s="737"/>
      <c r="BEZ17" s="737"/>
      <c r="BFA17" s="737"/>
      <c r="BFB17" s="737"/>
      <c r="BFC17" s="737"/>
      <c r="BFD17" s="737"/>
      <c r="BFE17" s="737"/>
      <c r="BFF17" s="737"/>
      <c r="BFG17" s="737"/>
      <c r="BFH17" s="737"/>
      <c r="BFI17" s="737"/>
      <c r="BFJ17" s="737"/>
      <c r="BFK17" s="737"/>
      <c r="BFL17" s="737"/>
      <c r="BFM17" s="737"/>
      <c r="BFN17" s="737"/>
      <c r="BFO17" s="737"/>
      <c r="BFP17" s="737"/>
      <c r="BFQ17" s="737"/>
      <c r="BFR17" s="737"/>
      <c r="BFS17" s="737"/>
      <c r="BFT17" s="737"/>
      <c r="BFU17" s="737"/>
      <c r="BFV17" s="737"/>
      <c r="BFW17" s="737"/>
      <c r="BFX17" s="737"/>
      <c r="BFY17" s="737"/>
      <c r="BFZ17" s="737"/>
      <c r="BGA17" s="737"/>
      <c r="BGB17" s="737"/>
      <c r="BGC17" s="737"/>
      <c r="BGD17" s="737"/>
      <c r="BGE17" s="737"/>
      <c r="BGF17" s="737"/>
      <c r="BGG17" s="737"/>
      <c r="BGH17" s="737"/>
      <c r="BGI17" s="737"/>
      <c r="BGJ17" s="737"/>
      <c r="BGK17" s="737"/>
      <c r="BGL17" s="737"/>
      <c r="BGM17" s="737"/>
      <c r="BGN17" s="737"/>
      <c r="BGO17" s="737"/>
      <c r="BGP17" s="737"/>
      <c r="BGQ17" s="737"/>
      <c r="BGR17" s="737"/>
      <c r="BGS17" s="737"/>
      <c r="BGT17" s="737"/>
      <c r="BGU17" s="737"/>
      <c r="BGV17" s="737"/>
      <c r="BGW17" s="737"/>
      <c r="BGX17" s="737"/>
      <c r="BGY17" s="737"/>
      <c r="BGZ17" s="737"/>
      <c r="BHA17" s="737"/>
      <c r="BHB17" s="737"/>
      <c r="BHC17" s="737"/>
      <c r="BHD17" s="737"/>
      <c r="BHE17" s="737"/>
      <c r="BHF17" s="737"/>
      <c r="BHG17" s="737"/>
      <c r="BHH17" s="737"/>
      <c r="BHI17" s="737"/>
      <c r="BHJ17" s="737"/>
      <c r="BHK17" s="737"/>
      <c r="BHL17" s="737"/>
      <c r="BHM17" s="737"/>
      <c r="BHN17" s="737"/>
      <c r="BHO17" s="737"/>
      <c r="BHP17" s="737"/>
      <c r="BHQ17" s="737"/>
      <c r="BHR17" s="737"/>
      <c r="BHS17" s="737"/>
      <c r="BHT17" s="737"/>
      <c r="BHU17" s="737"/>
      <c r="BHV17" s="737"/>
      <c r="BHW17" s="737"/>
      <c r="BHX17" s="737"/>
      <c r="BHY17" s="737"/>
      <c r="BHZ17" s="737"/>
      <c r="BIA17" s="737"/>
      <c r="BIB17" s="737"/>
      <c r="BIC17" s="737"/>
      <c r="BID17" s="737"/>
      <c r="BIE17" s="737"/>
      <c r="BIF17" s="737"/>
      <c r="BIG17" s="737"/>
      <c r="BIH17" s="737"/>
      <c r="BII17" s="737"/>
      <c r="BIJ17" s="737"/>
      <c r="BIK17" s="737"/>
      <c r="BIL17" s="737"/>
      <c r="BIM17" s="737"/>
      <c r="BIN17" s="737"/>
      <c r="BIO17" s="737"/>
      <c r="BIP17" s="737"/>
      <c r="BIQ17" s="737"/>
      <c r="BIR17" s="737"/>
      <c r="BIS17" s="737"/>
      <c r="BIT17" s="737"/>
      <c r="BIU17" s="737"/>
      <c r="BIV17" s="737"/>
      <c r="BIW17" s="737"/>
      <c r="BIX17" s="737"/>
      <c r="BIY17" s="737"/>
      <c r="BIZ17" s="737"/>
      <c r="BJA17" s="737"/>
      <c r="BJB17" s="737"/>
      <c r="BJC17" s="737"/>
      <c r="BJD17" s="737"/>
      <c r="BJE17" s="737"/>
      <c r="BJF17" s="737"/>
      <c r="BJG17" s="737"/>
      <c r="BJH17" s="737"/>
      <c r="BJI17" s="737"/>
      <c r="BJJ17" s="737"/>
      <c r="BJK17" s="737"/>
      <c r="BJL17" s="737"/>
      <c r="BJM17" s="737"/>
      <c r="BJN17" s="737"/>
      <c r="BJO17" s="737"/>
      <c r="BJP17" s="737"/>
      <c r="BJQ17" s="737"/>
      <c r="BJR17" s="737"/>
      <c r="BJS17" s="737"/>
      <c r="BJT17" s="737"/>
      <c r="BJU17" s="737"/>
      <c r="BJV17" s="737"/>
      <c r="BJW17" s="737"/>
      <c r="BJX17" s="737"/>
      <c r="BJY17" s="737"/>
      <c r="BJZ17" s="737"/>
      <c r="BKA17" s="737"/>
      <c r="BKB17" s="737"/>
      <c r="BKC17" s="737"/>
      <c r="BKD17" s="737"/>
      <c r="BKE17" s="737"/>
      <c r="BKF17" s="737"/>
      <c r="BKG17" s="737"/>
      <c r="BKH17" s="737"/>
      <c r="BKI17" s="737"/>
      <c r="BKJ17" s="737"/>
      <c r="BKK17" s="737"/>
      <c r="BKL17" s="737"/>
      <c r="BKM17" s="737"/>
      <c r="BKN17" s="737"/>
      <c r="BKO17" s="737"/>
      <c r="BKP17" s="737"/>
      <c r="BKQ17" s="737"/>
      <c r="BKR17" s="737"/>
      <c r="BKS17" s="737"/>
      <c r="BKT17" s="737"/>
      <c r="BKU17" s="737"/>
      <c r="BKV17" s="737"/>
      <c r="BKW17" s="737"/>
      <c r="BKX17" s="737"/>
      <c r="BKY17" s="737"/>
      <c r="BKZ17" s="737"/>
      <c r="BLA17" s="737"/>
      <c r="BLB17" s="737"/>
      <c r="BLC17" s="737"/>
      <c r="BLD17" s="737"/>
      <c r="BLE17" s="737"/>
      <c r="BLF17" s="737"/>
      <c r="BLG17" s="737"/>
      <c r="BLH17" s="737"/>
      <c r="BLI17" s="737"/>
      <c r="BLJ17" s="737"/>
      <c r="BLK17" s="737"/>
      <c r="BLL17" s="737"/>
      <c r="BLM17" s="737"/>
      <c r="BLN17" s="737"/>
      <c r="BLO17" s="737"/>
      <c r="BLP17" s="737"/>
      <c r="BLQ17" s="737"/>
      <c r="BLR17" s="737"/>
      <c r="BLS17" s="737"/>
      <c r="BLT17" s="737"/>
      <c r="BLU17" s="737"/>
      <c r="BLV17" s="737"/>
      <c r="BLW17" s="737"/>
      <c r="BLX17" s="737"/>
      <c r="BLY17" s="737"/>
      <c r="BLZ17" s="737"/>
      <c r="BMA17" s="737"/>
      <c r="BMB17" s="737"/>
      <c r="BMC17" s="737"/>
      <c r="BMD17" s="737"/>
      <c r="BME17" s="737"/>
      <c r="BMF17" s="737"/>
      <c r="BMG17" s="737"/>
      <c r="BMH17" s="737"/>
      <c r="BMI17" s="737"/>
      <c r="BMJ17" s="737"/>
      <c r="BMK17" s="737"/>
      <c r="BML17" s="737"/>
      <c r="BMM17" s="737"/>
      <c r="BMN17" s="737"/>
      <c r="BMO17" s="737"/>
      <c r="BMP17" s="737"/>
      <c r="BMQ17" s="737"/>
      <c r="BMR17" s="737"/>
      <c r="BMS17" s="737"/>
      <c r="BMT17" s="737"/>
      <c r="BMU17" s="737"/>
      <c r="BMV17" s="737"/>
      <c r="BMW17" s="737"/>
      <c r="BMX17" s="737"/>
      <c r="BMY17" s="737"/>
      <c r="BMZ17" s="737"/>
      <c r="BNA17" s="737"/>
      <c r="BNB17" s="737"/>
      <c r="BNC17" s="737"/>
      <c r="BND17" s="737"/>
      <c r="BNE17" s="737"/>
      <c r="BNF17" s="737"/>
      <c r="BNG17" s="737"/>
      <c r="BNH17" s="737"/>
      <c r="BNI17" s="737"/>
      <c r="BNJ17" s="737"/>
      <c r="BNK17" s="737"/>
      <c r="BNL17" s="737"/>
      <c r="BNM17" s="737"/>
      <c r="BNN17" s="737"/>
      <c r="BNO17" s="737"/>
      <c r="BNP17" s="737"/>
      <c r="BNQ17" s="737"/>
      <c r="BNR17" s="737"/>
      <c r="BNS17" s="737"/>
      <c r="BNT17" s="737"/>
      <c r="BNU17" s="737"/>
      <c r="BNV17" s="737"/>
      <c r="BNW17" s="737"/>
      <c r="BNX17" s="737"/>
      <c r="BNY17" s="737"/>
      <c r="BNZ17" s="737"/>
      <c r="BOA17" s="737"/>
      <c r="BOB17" s="737"/>
      <c r="BOC17" s="737"/>
      <c r="BOD17" s="737"/>
      <c r="BOE17" s="737"/>
      <c r="BOF17" s="737"/>
      <c r="BOG17" s="737"/>
      <c r="BOH17" s="737"/>
      <c r="BOI17" s="737"/>
      <c r="BOJ17" s="737"/>
      <c r="BOK17" s="737"/>
      <c r="BOL17" s="737"/>
      <c r="BOM17" s="737"/>
      <c r="BON17" s="737"/>
      <c r="BOO17" s="737"/>
      <c r="BOP17" s="737"/>
      <c r="BOQ17" s="737"/>
      <c r="BOR17" s="737"/>
      <c r="BOS17" s="737"/>
      <c r="BOT17" s="737"/>
      <c r="BOU17" s="737"/>
      <c r="BOV17" s="737"/>
      <c r="BOW17" s="737"/>
      <c r="BOX17" s="737"/>
      <c r="BOY17" s="737"/>
      <c r="BOZ17" s="737"/>
      <c r="BPA17" s="737"/>
      <c r="BPB17" s="737"/>
      <c r="BPC17" s="737"/>
      <c r="BPD17" s="737"/>
      <c r="BPE17" s="737"/>
      <c r="BPF17" s="737"/>
      <c r="BPG17" s="737"/>
      <c r="BPH17" s="737"/>
      <c r="BPI17" s="737"/>
      <c r="BPJ17" s="737"/>
      <c r="BPK17" s="737"/>
      <c r="BPL17" s="737"/>
      <c r="BPM17" s="737"/>
      <c r="BPN17" s="737"/>
      <c r="BPO17" s="737"/>
      <c r="BPP17" s="737"/>
      <c r="BPQ17" s="737"/>
      <c r="BPR17" s="737"/>
      <c r="BPS17" s="737"/>
      <c r="BPT17" s="737"/>
      <c r="BPU17" s="737"/>
      <c r="BPV17" s="737"/>
      <c r="BPW17" s="737"/>
      <c r="BPX17" s="737"/>
      <c r="BPY17" s="737"/>
      <c r="BPZ17" s="737"/>
      <c r="BQA17" s="737"/>
      <c r="BQB17" s="737"/>
      <c r="BQC17" s="737"/>
      <c r="BQD17" s="737"/>
      <c r="BQE17" s="737"/>
      <c r="BQF17" s="737"/>
      <c r="BQG17" s="737"/>
      <c r="BQH17" s="737"/>
      <c r="BQI17" s="737"/>
      <c r="BQJ17" s="737"/>
      <c r="BQK17" s="737"/>
      <c r="BQL17" s="737"/>
      <c r="BQM17" s="737"/>
      <c r="BQN17" s="737"/>
      <c r="BQO17" s="737"/>
      <c r="BQP17" s="737"/>
      <c r="BQQ17" s="737"/>
      <c r="BQR17" s="737"/>
      <c r="BQS17" s="737"/>
      <c r="BQT17" s="737"/>
      <c r="BQU17" s="737"/>
      <c r="BQV17" s="737"/>
      <c r="BQW17" s="737"/>
      <c r="BQX17" s="737"/>
      <c r="BQY17" s="737"/>
      <c r="BQZ17" s="737"/>
      <c r="BRA17" s="737"/>
      <c r="BRB17" s="737"/>
      <c r="BRC17" s="737"/>
      <c r="BRD17" s="737"/>
      <c r="BRE17" s="737"/>
      <c r="BRF17" s="737"/>
      <c r="BRG17" s="737"/>
      <c r="BRH17" s="737"/>
      <c r="BRI17" s="737"/>
      <c r="BRJ17" s="737"/>
      <c r="BRK17" s="737"/>
      <c r="BRL17" s="737"/>
      <c r="BRM17" s="737"/>
      <c r="BRN17" s="737"/>
      <c r="BRO17" s="737"/>
      <c r="BRP17" s="737"/>
      <c r="BRQ17" s="737"/>
      <c r="BRR17" s="737"/>
      <c r="BRS17" s="737"/>
      <c r="BRT17" s="737"/>
      <c r="BRU17" s="737"/>
      <c r="BRV17" s="737"/>
      <c r="BRW17" s="737"/>
      <c r="BRX17" s="737"/>
      <c r="BRY17" s="737"/>
      <c r="BRZ17" s="737"/>
      <c r="BSA17" s="737"/>
      <c r="BSB17" s="737"/>
      <c r="BSC17" s="737"/>
      <c r="BSD17" s="737"/>
      <c r="BSE17" s="737"/>
      <c r="BSF17" s="737"/>
      <c r="BSG17" s="737"/>
      <c r="BSH17" s="737"/>
      <c r="BSI17" s="737"/>
      <c r="BSJ17" s="737"/>
      <c r="BSK17" s="737"/>
      <c r="BSL17" s="737"/>
      <c r="BSM17" s="737"/>
      <c r="BSN17" s="737"/>
      <c r="BSO17" s="737"/>
      <c r="BSP17" s="737"/>
      <c r="BSQ17" s="737"/>
      <c r="BSR17" s="737"/>
      <c r="BSS17" s="737"/>
      <c r="BST17" s="737"/>
      <c r="BSU17" s="737"/>
      <c r="BSV17" s="737"/>
      <c r="BSW17" s="737"/>
      <c r="BSX17" s="737"/>
      <c r="BSY17" s="737"/>
      <c r="BSZ17" s="737"/>
      <c r="BTA17" s="737"/>
      <c r="BTB17" s="737"/>
      <c r="BTC17" s="737"/>
      <c r="BTD17" s="737"/>
      <c r="BTE17" s="737"/>
      <c r="BTF17" s="737"/>
      <c r="BTG17" s="737"/>
      <c r="BTH17" s="737"/>
      <c r="BTI17" s="737"/>
      <c r="BTJ17" s="737"/>
      <c r="BTK17" s="737"/>
      <c r="BTL17" s="737"/>
      <c r="BTM17" s="737"/>
      <c r="BTN17" s="737"/>
      <c r="BTO17" s="737"/>
      <c r="BTP17" s="737"/>
      <c r="BTQ17" s="737"/>
      <c r="BTR17" s="737"/>
      <c r="BTS17" s="737"/>
      <c r="BTT17" s="737"/>
      <c r="BTU17" s="737"/>
      <c r="BTV17" s="737"/>
      <c r="BTW17" s="737"/>
      <c r="BTX17" s="737"/>
      <c r="BTY17" s="737"/>
      <c r="BTZ17" s="737"/>
      <c r="BUA17" s="737"/>
      <c r="BUB17" s="737"/>
      <c r="BUC17" s="737"/>
      <c r="BUD17" s="737"/>
      <c r="BUE17" s="737"/>
      <c r="BUF17" s="737"/>
      <c r="BUG17" s="737"/>
      <c r="BUH17" s="737"/>
      <c r="BUI17" s="737"/>
      <c r="BUJ17" s="737"/>
      <c r="BUK17" s="737"/>
      <c r="BUL17" s="737"/>
      <c r="BUM17" s="737"/>
      <c r="BUN17" s="737"/>
      <c r="BUO17" s="737"/>
      <c r="BUP17" s="737"/>
      <c r="BUQ17" s="737"/>
      <c r="BUR17" s="737"/>
      <c r="BUS17" s="737"/>
      <c r="BUT17" s="737"/>
      <c r="BUU17" s="737"/>
      <c r="BUV17" s="737"/>
      <c r="BUW17" s="737"/>
      <c r="BUX17" s="737"/>
      <c r="BUY17" s="737"/>
      <c r="BUZ17" s="737"/>
      <c r="BVA17" s="737"/>
      <c r="BVB17" s="737"/>
      <c r="BVC17" s="737"/>
      <c r="BVD17" s="737"/>
      <c r="BVE17" s="737"/>
      <c r="BVF17" s="737"/>
      <c r="BVG17" s="737"/>
      <c r="BVH17" s="737"/>
      <c r="BVI17" s="737"/>
      <c r="BVJ17" s="737"/>
      <c r="BVK17" s="737"/>
      <c r="BVL17" s="737"/>
      <c r="BVM17" s="737"/>
      <c r="BVN17" s="737"/>
      <c r="BVO17" s="737"/>
      <c r="BVP17" s="737"/>
      <c r="BVQ17" s="737"/>
      <c r="BVR17" s="737"/>
      <c r="BVS17" s="737"/>
      <c r="BVT17" s="737"/>
      <c r="BVU17" s="737"/>
      <c r="BVV17" s="737"/>
      <c r="BVW17" s="737"/>
      <c r="BVX17" s="737"/>
      <c r="BVY17" s="737"/>
      <c r="BVZ17" s="737"/>
      <c r="BWA17" s="737"/>
      <c r="BWB17" s="737"/>
      <c r="BWC17" s="737"/>
      <c r="BWD17" s="737"/>
      <c r="BWE17" s="737"/>
      <c r="BWF17" s="737"/>
      <c r="BWG17" s="737"/>
      <c r="BWH17" s="737"/>
      <c r="BWI17" s="737"/>
      <c r="BWJ17" s="737"/>
      <c r="BWK17" s="737"/>
      <c r="BWL17" s="737"/>
      <c r="BWM17" s="737"/>
      <c r="BWN17" s="737"/>
      <c r="BWO17" s="737"/>
      <c r="BWP17" s="737"/>
      <c r="BWQ17" s="737"/>
      <c r="BWR17" s="737"/>
      <c r="BWS17" s="737"/>
      <c r="BWT17" s="737"/>
      <c r="BWU17" s="737"/>
      <c r="BWV17" s="737"/>
      <c r="BWW17" s="737"/>
      <c r="BWX17" s="737"/>
      <c r="BWY17" s="737"/>
      <c r="BWZ17" s="737"/>
      <c r="BXA17" s="737"/>
      <c r="BXB17" s="737"/>
      <c r="BXC17" s="737"/>
      <c r="BXD17" s="737"/>
      <c r="BXE17" s="737"/>
      <c r="BXF17" s="737"/>
      <c r="BXG17" s="737"/>
      <c r="BXH17" s="737"/>
      <c r="BXI17" s="737"/>
      <c r="BXJ17" s="737"/>
      <c r="BXK17" s="737"/>
      <c r="BXL17" s="737"/>
      <c r="BXM17" s="737"/>
      <c r="BXN17" s="737"/>
      <c r="BXO17" s="737"/>
      <c r="BXP17" s="737"/>
      <c r="BXQ17" s="737"/>
      <c r="BXR17" s="737"/>
      <c r="BXS17" s="737"/>
      <c r="BXT17" s="737"/>
      <c r="BXU17" s="737"/>
      <c r="BXV17" s="737"/>
      <c r="BXW17" s="737"/>
      <c r="BXX17" s="737"/>
      <c r="BXY17" s="737"/>
      <c r="BXZ17" s="737"/>
      <c r="BYA17" s="737"/>
      <c r="BYB17" s="737"/>
      <c r="BYC17" s="737"/>
      <c r="BYD17" s="737"/>
      <c r="BYE17" s="737"/>
      <c r="BYF17" s="737"/>
      <c r="BYG17" s="737"/>
      <c r="BYH17" s="737"/>
      <c r="BYI17" s="737"/>
      <c r="BYJ17" s="737"/>
      <c r="BYK17" s="737"/>
      <c r="BYL17" s="737"/>
      <c r="BYM17" s="737"/>
      <c r="BYN17" s="737"/>
      <c r="BYO17" s="737"/>
      <c r="BYP17" s="737"/>
      <c r="BYQ17" s="737"/>
      <c r="BYR17" s="737"/>
      <c r="BYS17" s="737"/>
      <c r="BYT17" s="737"/>
      <c r="BYU17" s="737"/>
      <c r="BYV17" s="737"/>
      <c r="BYW17" s="737"/>
      <c r="BYX17" s="737"/>
      <c r="BYY17" s="737"/>
      <c r="BYZ17" s="737"/>
      <c r="BZA17" s="737"/>
      <c r="BZB17" s="737"/>
      <c r="BZC17" s="737"/>
      <c r="BZD17" s="737"/>
      <c r="BZE17" s="737"/>
      <c r="BZF17" s="737"/>
      <c r="BZG17" s="737"/>
      <c r="BZH17" s="737"/>
      <c r="BZI17" s="737"/>
      <c r="BZJ17" s="737"/>
      <c r="BZK17" s="737"/>
      <c r="BZL17" s="737"/>
      <c r="BZM17" s="737"/>
      <c r="BZN17" s="737"/>
      <c r="BZO17" s="737"/>
      <c r="BZP17" s="737"/>
      <c r="BZQ17" s="737"/>
      <c r="BZR17" s="737"/>
      <c r="BZS17" s="737"/>
      <c r="BZT17" s="737"/>
      <c r="BZU17" s="737"/>
      <c r="BZV17" s="737"/>
      <c r="BZW17" s="737"/>
      <c r="BZX17" s="737"/>
      <c r="BZY17" s="737"/>
      <c r="BZZ17" s="737"/>
      <c r="CAA17" s="737"/>
      <c r="CAB17" s="737"/>
      <c r="CAC17" s="737"/>
      <c r="CAD17" s="737"/>
      <c r="CAE17" s="737"/>
      <c r="CAF17" s="737"/>
      <c r="CAG17" s="737"/>
      <c r="CAH17" s="737"/>
      <c r="CAI17" s="737"/>
      <c r="CAJ17" s="737"/>
      <c r="CAK17" s="737"/>
      <c r="CAL17" s="737"/>
      <c r="CAM17" s="737"/>
      <c r="CAN17" s="737"/>
      <c r="CAO17" s="737"/>
      <c r="CAP17" s="737"/>
      <c r="CAQ17" s="737"/>
      <c r="CAR17" s="737"/>
      <c r="CAS17" s="737"/>
      <c r="CAT17" s="737"/>
      <c r="CAU17" s="737"/>
      <c r="CAV17" s="737"/>
      <c r="CAW17" s="737"/>
      <c r="CAX17" s="737"/>
      <c r="CAY17" s="737"/>
      <c r="CAZ17" s="737"/>
      <c r="CBA17" s="737"/>
      <c r="CBB17" s="737"/>
      <c r="CBC17" s="737"/>
      <c r="CBD17" s="737"/>
      <c r="CBE17" s="737"/>
      <c r="CBF17" s="737"/>
      <c r="CBG17" s="737"/>
      <c r="CBH17" s="737"/>
      <c r="CBI17" s="737"/>
      <c r="CBJ17" s="737"/>
      <c r="CBK17" s="737"/>
      <c r="CBL17" s="737"/>
      <c r="CBM17" s="737"/>
      <c r="CBN17" s="737"/>
      <c r="CBO17" s="737"/>
      <c r="CBP17" s="737"/>
      <c r="CBQ17" s="737"/>
      <c r="CBR17" s="737"/>
      <c r="CBS17" s="737"/>
      <c r="CBT17" s="737"/>
      <c r="CBU17" s="737"/>
      <c r="CBV17" s="737"/>
      <c r="CBW17" s="737"/>
      <c r="CBX17" s="737"/>
      <c r="CBY17" s="737"/>
      <c r="CBZ17" s="737"/>
      <c r="CCA17" s="737"/>
      <c r="CCB17" s="737"/>
      <c r="CCC17" s="737"/>
      <c r="CCD17" s="737"/>
      <c r="CCE17" s="737"/>
      <c r="CCF17" s="737"/>
      <c r="CCG17" s="737"/>
      <c r="CCH17" s="737"/>
      <c r="CCI17" s="737"/>
      <c r="CCJ17" s="737"/>
      <c r="CCK17" s="737"/>
      <c r="CCL17" s="737"/>
      <c r="CCM17" s="737"/>
      <c r="CCN17" s="737"/>
      <c r="CCO17" s="737"/>
      <c r="CCP17" s="737"/>
      <c r="CCQ17" s="737"/>
      <c r="CCR17" s="737"/>
      <c r="CCS17" s="737"/>
      <c r="CCT17" s="737"/>
      <c r="CCU17" s="737"/>
      <c r="CCV17" s="737"/>
      <c r="CCW17" s="737"/>
      <c r="CCX17" s="737"/>
      <c r="CCY17" s="737"/>
      <c r="CCZ17" s="737"/>
      <c r="CDA17" s="737"/>
      <c r="CDB17" s="737"/>
      <c r="CDC17" s="737"/>
      <c r="CDD17" s="737"/>
      <c r="CDE17" s="737"/>
      <c r="CDF17" s="737"/>
      <c r="CDG17" s="737"/>
      <c r="CDH17" s="737"/>
      <c r="CDI17" s="737"/>
      <c r="CDJ17" s="737"/>
      <c r="CDK17" s="737"/>
      <c r="CDL17" s="737"/>
      <c r="CDM17" s="737"/>
      <c r="CDN17" s="737"/>
      <c r="CDO17" s="737"/>
      <c r="CDP17" s="737"/>
      <c r="CDQ17" s="737"/>
      <c r="CDR17" s="737"/>
      <c r="CDS17" s="737"/>
      <c r="CDT17" s="737"/>
      <c r="CDU17" s="737"/>
      <c r="CDV17" s="737"/>
      <c r="CDW17" s="737"/>
      <c r="CDX17" s="737"/>
      <c r="CDY17" s="737"/>
      <c r="CDZ17" s="737"/>
      <c r="CEA17" s="737"/>
      <c r="CEB17" s="737"/>
      <c r="CEC17" s="737"/>
      <c r="CED17" s="737"/>
      <c r="CEE17" s="737"/>
      <c r="CEF17" s="737"/>
      <c r="CEG17" s="737"/>
      <c r="CEH17" s="737"/>
      <c r="CEI17" s="737"/>
      <c r="CEJ17" s="737"/>
      <c r="CEK17" s="737"/>
      <c r="CEL17" s="737"/>
      <c r="CEM17" s="737"/>
      <c r="CEN17" s="737"/>
      <c r="CEO17" s="737"/>
      <c r="CEP17" s="737"/>
      <c r="CEQ17" s="737"/>
      <c r="CER17" s="737"/>
      <c r="CES17" s="737"/>
      <c r="CET17" s="737"/>
      <c r="CEU17" s="737"/>
      <c r="CEV17" s="737"/>
      <c r="CEW17" s="737"/>
      <c r="CEX17" s="737"/>
      <c r="CEY17" s="737"/>
      <c r="CEZ17" s="737"/>
      <c r="CFA17" s="737"/>
      <c r="CFB17" s="737"/>
      <c r="CFC17" s="737"/>
      <c r="CFD17" s="737"/>
      <c r="CFE17" s="737"/>
      <c r="CFF17" s="737"/>
      <c r="CFG17" s="737"/>
      <c r="CFH17" s="737"/>
      <c r="CFI17" s="737"/>
      <c r="CFJ17" s="737"/>
      <c r="CFK17" s="737"/>
      <c r="CFL17" s="737"/>
      <c r="CFM17" s="737"/>
      <c r="CFN17" s="737"/>
      <c r="CFO17" s="737"/>
      <c r="CFP17" s="737"/>
      <c r="CFQ17" s="737"/>
      <c r="CFR17" s="737"/>
      <c r="CFS17" s="737"/>
      <c r="CFT17" s="737"/>
      <c r="CFU17" s="737"/>
      <c r="CFV17" s="737"/>
      <c r="CFW17" s="737"/>
      <c r="CFX17" s="737"/>
      <c r="CFY17" s="737"/>
      <c r="CFZ17" s="737"/>
      <c r="CGA17" s="737"/>
      <c r="CGB17" s="737"/>
      <c r="CGC17" s="737"/>
      <c r="CGD17" s="737"/>
      <c r="CGE17" s="737"/>
      <c r="CGF17" s="737"/>
      <c r="CGG17" s="737"/>
      <c r="CGH17" s="737"/>
      <c r="CGI17" s="737"/>
      <c r="CGJ17" s="737"/>
      <c r="CGK17" s="737"/>
      <c r="CGL17" s="737"/>
      <c r="CGM17" s="737"/>
      <c r="CGN17" s="737"/>
      <c r="CGO17" s="737"/>
      <c r="CGP17" s="737"/>
      <c r="CGQ17" s="737"/>
      <c r="CGR17" s="737"/>
      <c r="CGS17" s="737"/>
      <c r="CGT17" s="737"/>
      <c r="CGU17" s="737"/>
      <c r="CGV17" s="737"/>
      <c r="CGW17" s="737"/>
      <c r="CGX17" s="737"/>
      <c r="CGY17" s="737"/>
      <c r="CGZ17" s="737"/>
      <c r="CHA17" s="737"/>
      <c r="CHB17" s="737"/>
      <c r="CHC17" s="737"/>
      <c r="CHD17" s="737"/>
      <c r="CHE17" s="737"/>
      <c r="CHF17" s="737"/>
      <c r="CHG17" s="737"/>
      <c r="CHH17" s="737"/>
      <c r="CHI17" s="737"/>
      <c r="CHJ17" s="737"/>
      <c r="CHK17" s="737"/>
      <c r="CHL17" s="737"/>
      <c r="CHM17" s="737"/>
      <c r="CHN17" s="737"/>
      <c r="CHO17" s="737"/>
      <c r="CHP17" s="737"/>
      <c r="CHQ17" s="737"/>
      <c r="CHR17" s="737"/>
      <c r="CHS17" s="737"/>
      <c r="CHT17" s="737"/>
      <c r="CHU17" s="737"/>
      <c r="CHV17" s="737"/>
      <c r="CHW17" s="737"/>
      <c r="CHX17" s="737"/>
      <c r="CHY17" s="737"/>
      <c r="CHZ17" s="737"/>
      <c r="CIA17" s="737"/>
      <c r="CIB17" s="737"/>
      <c r="CIC17" s="737"/>
      <c r="CID17" s="737"/>
      <c r="CIE17" s="737"/>
      <c r="CIF17" s="737"/>
      <c r="CIG17" s="737"/>
      <c r="CIH17" s="737"/>
      <c r="CII17" s="737"/>
      <c r="CIJ17" s="737"/>
      <c r="CIK17" s="737"/>
      <c r="CIL17" s="737"/>
      <c r="CIM17" s="737"/>
      <c r="CIN17" s="737"/>
      <c r="CIO17" s="737"/>
      <c r="CIP17" s="737"/>
      <c r="CIQ17" s="737"/>
      <c r="CIR17" s="737"/>
      <c r="CIS17" s="737"/>
      <c r="CIT17" s="737"/>
      <c r="CIU17" s="737"/>
      <c r="CIV17" s="737"/>
      <c r="CIW17" s="737"/>
      <c r="CIX17" s="737"/>
      <c r="CIY17" s="737"/>
      <c r="CIZ17" s="737"/>
      <c r="CJA17" s="737"/>
      <c r="CJB17" s="737"/>
      <c r="CJC17" s="737"/>
      <c r="CJD17" s="737"/>
      <c r="CJE17" s="737"/>
      <c r="CJF17" s="737"/>
      <c r="CJG17" s="737"/>
      <c r="CJH17" s="737"/>
      <c r="CJI17" s="737"/>
      <c r="CJJ17" s="737"/>
      <c r="CJK17" s="737"/>
      <c r="CJL17" s="737"/>
      <c r="CJM17" s="737"/>
      <c r="CJN17" s="737"/>
      <c r="CJO17" s="737"/>
      <c r="CJP17" s="737"/>
      <c r="CJQ17" s="737"/>
      <c r="CJR17" s="737"/>
      <c r="CJS17" s="737"/>
      <c r="CJT17" s="737"/>
      <c r="CJU17" s="737"/>
      <c r="CJV17" s="737"/>
      <c r="CJW17" s="737"/>
      <c r="CJX17" s="737"/>
      <c r="CJY17" s="737"/>
      <c r="CJZ17" s="737"/>
      <c r="CKA17" s="737"/>
      <c r="CKB17" s="737"/>
      <c r="CKC17" s="737"/>
      <c r="CKD17" s="737"/>
      <c r="CKE17" s="737"/>
      <c r="CKF17" s="737"/>
      <c r="CKG17" s="737"/>
      <c r="CKH17" s="737"/>
      <c r="CKI17" s="737"/>
      <c r="CKJ17" s="737"/>
      <c r="CKK17" s="737"/>
      <c r="CKL17" s="737"/>
      <c r="CKM17" s="737"/>
      <c r="CKN17" s="737"/>
      <c r="CKO17" s="737"/>
      <c r="CKP17" s="737"/>
      <c r="CKQ17" s="737"/>
      <c r="CKR17" s="737"/>
      <c r="CKS17" s="737"/>
      <c r="CKT17" s="737"/>
      <c r="CKU17" s="737"/>
      <c r="CKV17" s="737"/>
      <c r="CKW17" s="737"/>
      <c r="CKX17" s="737"/>
      <c r="CKY17" s="737"/>
      <c r="CKZ17" s="737"/>
      <c r="CLA17" s="737"/>
      <c r="CLB17" s="737"/>
      <c r="CLC17" s="737"/>
      <c r="CLD17" s="737"/>
      <c r="CLE17" s="737"/>
      <c r="CLF17" s="737"/>
      <c r="CLG17" s="737"/>
      <c r="CLH17" s="737"/>
      <c r="CLI17" s="737"/>
      <c r="CLJ17" s="737"/>
      <c r="CLK17" s="737"/>
      <c r="CLL17" s="737"/>
      <c r="CLM17" s="737"/>
      <c r="CLN17" s="737"/>
      <c r="CLO17" s="737"/>
      <c r="CLP17" s="737"/>
      <c r="CLQ17" s="737"/>
      <c r="CLR17" s="737"/>
      <c r="CLS17" s="737"/>
      <c r="CLT17" s="737"/>
      <c r="CLU17" s="737"/>
      <c r="CLV17" s="737"/>
      <c r="CLW17" s="737"/>
      <c r="CLX17" s="737"/>
      <c r="CLY17" s="737"/>
      <c r="CLZ17" s="737"/>
      <c r="CMA17" s="737"/>
      <c r="CMB17" s="737"/>
      <c r="CMC17" s="737"/>
      <c r="CMD17" s="737"/>
      <c r="CME17" s="737"/>
      <c r="CMF17" s="737"/>
      <c r="CMG17" s="737"/>
      <c r="CMH17" s="737"/>
      <c r="CMI17" s="737"/>
      <c r="CMJ17" s="737"/>
      <c r="CMK17" s="737"/>
      <c r="CML17" s="737"/>
      <c r="CMM17" s="737"/>
      <c r="CMN17" s="737"/>
      <c r="CMO17" s="737"/>
      <c r="CMP17" s="737"/>
      <c r="CMQ17" s="737"/>
      <c r="CMR17" s="737"/>
      <c r="CMS17" s="737"/>
      <c r="CMT17" s="737"/>
      <c r="CMU17" s="737"/>
      <c r="CMV17" s="737"/>
      <c r="CMW17" s="737"/>
      <c r="CMX17" s="737"/>
      <c r="CMY17" s="737"/>
      <c r="CMZ17" s="737"/>
      <c r="CNA17" s="737"/>
      <c r="CNB17" s="737"/>
      <c r="CNC17" s="737"/>
      <c r="CND17" s="737"/>
      <c r="CNE17" s="737"/>
      <c r="CNF17" s="737"/>
      <c r="CNG17" s="737"/>
      <c r="CNH17" s="737"/>
      <c r="CNI17" s="737"/>
      <c r="CNJ17" s="737"/>
      <c r="CNK17" s="737"/>
      <c r="CNL17" s="737"/>
      <c r="CNM17" s="737"/>
      <c r="CNN17" s="737"/>
      <c r="CNO17" s="737"/>
      <c r="CNP17" s="737"/>
      <c r="CNQ17" s="737"/>
      <c r="CNR17" s="737"/>
      <c r="CNS17" s="737"/>
      <c r="CNT17" s="737"/>
      <c r="CNU17" s="737"/>
      <c r="CNV17" s="737"/>
      <c r="CNW17" s="737"/>
      <c r="CNX17" s="737"/>
      <c r="CNY17" s="737"/>
      <c r="CNZ17" s="737"/>
      <c r="COA17" s="737"/>
      <c r="COB17" s="737"/>
      <c r="COC17" s="737"/>
      <c r="COD17" s="737"/>
      <c r="COE17" s="737"/>
      <c r="COF17" s="737"/>
      <c r="COG17" s="737"/>
      <c r="COH17" s="737"/>
      <c r="COI17" s="737"/>
      <c r="COJ17" s="737"/>
      <c r="COK17" s="737"/>
      <c r="COL17" s="737"/>
      <c r="COM17" s="737"/>
      <c r="CON17" s="737"/>
      <c r="COO17" s="737"/>
      <c r="COP17" s="737"/>
      <c r="COQ17" s="737"/>
      <c r="COR17" s="737"/>
      <c r="COS17" s="737"/>
      <c r="COT17" s="737"/>
      <c r="COU17" s="737"/>
      <c r="COV17" s="737"/>
      <c r="COW17" s="737"/>
      <c r="COX17" s="737"/>
      <c r="COY17" s="737"/>
      <c r="COZ17" s="737"/>
      <c r="CPA17" s="737"/>
      <c r="CPB17" s="737"/>
      <c r="CPC17" s="737"/>
      <c r="CPD17" s="737"/>
      <c r="CPE17" s="737"/>
      <c r="CPF17" s="737"/>
      <c r="CPG17" s="737"/>
      <c r="CPH17" s="737"/>
      <c r="CPI17" s="737"/>
      <c r="CPJ17" s="737"/>
      <c r="CPK17" s="737"/>
      <c r="CPL17" s="737"/>
      <c r="CPM17" s="737"/>
      <c r="CPN17" s="737"/>
      <c r="CPO17" s="737"/>
      <c r="CPP17" s="737"/>
      <c r="CPQ17" s="737"/>
      <c r="CPR17" s="737"/>
      <c r="CPS17" s="737"/>
      <c r="CPT17" s="737"/>
      <c r="CPU17" s="737"/>
      <c r="CPV17" s="737"/>
      <c r="CPW17" s="737"/>
      <c r="CPX17" s="737"/>
      <c r="CPY17" s="737"/>
      <c r="CPZ17" s="737"/>
      <c r="CQA17" s="737"/>
      <c r="CQB17" s="737"/>
      <c r="CQC17" s="737"/>
      <c r="CQD17" s="737"/>
      <c r="CQE17" s="737"/>
      <c r="CQF17" s="737"/>
      <c r="CQG17" s="737"/>
      <c r="CQH17" s="737"/>
      <c r="CQI17" s="737"/>
      <c r="CQJ17" s="737"/>
      <c r="CQK17" s="737"/>
      <c r="CQL17" s="737"/>
      <c r="CQM17" s="737"/>
      <c r="CQN17" s="737"/>
      <c r="CQO17" s="737"/>
      <c r="CQP17" s="737"/>
      <c r="CQQ17" s="737"/>
      <c r="CQR17" s="737"/>
      <c r="CQS17" s="737"/>
      <c r="CQT17" s="737"/>
      <c r="CQU17" s="737"/>
      <c r="CQV17" s="737"/>
      <c r="CQW17" s="737"/>
      <c r="CQX17" s="737"/>
      <c r="CQY17" s="737"/>
      <c r="CQZ17" s="737"/>
      <c r="CRA17" s="737"/>
      <c r="CRB17" s="737"/>
      <c r="CRC17" s="737"/>
      <c r="CRD17" s="737"/>
      <c r="CRE17" s="737"/>
      <c r="CRF17" s="737"/>
      <c r="CRG17" s="737"/>
      <c r="CRH17" s="737"/>
      <c r="CRI17" s="737"/>
      <c r="CRJ17" s="737"/>
      <c r="CRK17" s="737"/>
      <c r="CRL17" s="737"/>
      <c r="CRM17" s="737"/>
      <c r="CRN17" s="737"/>
      <c r="CRO17" s="737"/>
      <c r="CRP17" s="737"/>
      <c r="CRQ17" s="737"/>
      <c r="CRR17" s="737"/>
      <c r="CRS17" s="737"/>
      <c r="CRT17" s="737"/>
      <c r="CRU17" s="737"/>
      <c r="CRV17" s="737"/>
      <c r="CRW17" s="737"/>
      <c r="CRX17" s="737"/>
      <c r="CRY17" s="737"/>
      <c r="CRZ17" s="737"/>
      <c r="CSA17" s="737"/>
      <c r="CSB17" s="737"/>
      <c r="CSC17" s="737"/>
      <c r="CSD17" s="737"/>
      <c r="CSE17" s="737"/>
      <c r="CSF17" s="737"/>
      <c r="CSG17" s="737"/>
      <c r="CSH17" s="737"/>
      <c r="CSI17" s="737"/>
      <c r="CSJ17" s="737"/>
      <c r="CSK17" s="737"/>
      <c r="CSL17" s="737"/>
      <c r="CSM17" s="737"/>
      <c r="CSN17" s="737"/>
      <c r="CSO17" s="737"/>
      <c r="CSP17" s="737"/>
      <c r="CSQ17" s="737"/>
      <c r="CSR17" s="737"/>
      <c r="CSS17" s="737"/>
      <c r="CST17" s="737"/>
      <c r="CSU17" s="737"/>
      <c r="CSV17" s="737"/>
      <c r="CSW17" s="737"/>
      <c r="CSX17" s="737"/>
      <c r="CSY17" s="737"/>
      <c r="CSZ17" s="737"/>
      <c r="CTA17" s="737"/>
      <c r="CTB17" s="737"/>
      <c r="CTC17" s="737"/>
      <c r="CTD17" s="737"/>
      <c r="CTE17" s="737"/>
      <c r="CTF17" s="737"/>
      <c r="CTG17" s="737"/>
      <c r="CTH17" s="737"/>
      <c r="CTI17" s="737"/>
      <c r="CTJ17" s="737"/>
      <c r="CTK17" s="737"/>
      <c r="CTL17" s="737"/>
      <c r="CTM17" s="737"/>
      <c r="CTN17" s="737"/>
      <c r="CTO17" s="737"/>
      <c r="CTP17" s="737"/>
      <c r="CTQ17" s="737"/>
      <c r="CTR17" s="737"/>
      <c r="CTS17" s="737"/>
      <c r="CTT17" s="737"/>
      <c r="CTU17" s="737"/>
      <c r="CTV17" s="737"/>
      <c r="CTW17" s="737"/>
      <c r="CTX17" s="737"/>
      <c r="CTY17" s="737"/>
      <c r="CTZ17" s="737"/>
      <c r="CUA17" s="737"/>
      <c r="CUB17" s="737"/>
      <c r="CUC17" s="737"/>
      <c r="CUD17" s="737"/>
      <c r="CUE17" s="737"/>
      <c r="CUF17" s="737"/>
      <c r="CUG17" s="737"/>
      <c r="CUH17" s="737"/>
      <c r="CUI17" s="737"/>
      <c r="CUJ17" s="737"/>
      <c r="CUK17" s="737"/>
      <c r="CUL17" s="737"/>
      <c r="CUM17" s="737"/>
      <c r="CUN17" s="737"/>
      <c r="CUO17" s="737"/>
      <c r="CUP17" s="737"/>
      <c r="CUQ17" s="737"/>
      <c r="CUR17" s="737"/>
      <c r="CUS17" s="737"/>
      <c r="CUT17" s="737"/>
      <c r="CUU17" s="737"/>
      <c r="CUV17" s="737"/>
      <c r="CUW17" s="737"/>
      <c r="CUX17" s="737"/>
      <c r="CUY17" s="737"/>
      <c r="CUZ17" s="737"/>
      <c r="CVA17" s="737"/>
      <c r="CVB17" s="737"/>
      <c r="CVC17" s="737"/>
      <c r="CVD17" s="737"/>
      <c r="CVE17" s="737"/>
      <c r="CVF17" s="737"/>
      <c r="CVG17" s="737"/>
      <c r="CVH17" s="737"/>
      <c r="CVI17" s="737"/>
      <c r="CVJ17" s="737"/>
      <c r="CVK17" s="737"/>
      <c r="CVL17" s="737"/>
      <c r="CVM17" s="737"/>
      <c r="CVN17" s="737"/>
      <c r="CVO17" s="737"/>
      <c r="CVP17" s="737"/>
      <c r="CVQ17" s="737"/>
      <c r="CVR17" s="737"/>
      <c r="CVS17" s="737"/>
      <c r="CVT17" s="737"/>
      <c r="CVU17" s="737"/>
      <c r="CVV17" s="737"/>
      <c r="CVW17" s="737"/>
      <c r="CVX17" s="737"/>
      <c r="CVY17" s="737"/>
      <c r="CVZ17" s="737"/>
      <c r="CWA17" s="737"/>
      <c r="CWB17" s="737"/>
      <c r="CWC17" s="737"/>
      <c r="CWD17" s="737"/>
      <c r="CWE17" s="737"/>
      <c r="CWF17" s="737"/>
      <c r="CWG17" s="737"/>
      <c r="CWH17" s="737"/>
      <c r="CWI17" s="737"/>
      <c r="CWJ17" s="737"/>
      <c r="CWK17" s="737"/>
      <c r="CWL17" s="737"/>
      <c r="CWM17" s="737"/>
      <c r="CWN17" s="737"/>
      <c r="CWO17" s="737"/>
      <c r="CWP17" s="737"/>
      <c r="CWQ17" s="737"/>
      <c r="CWR17" s="737"/>
      <c r="CWS17" s="737"/>
      <c r="CWT17" s="737"/>
      <c r="CWU17" s="737"/>
      <c r="CWV17" s="737"/>
      <c r="CWW17" s="737"/>
      <c r="CWX17" s="737"/>
      <c r="CWY17" s="737"/>
      <c r="CWZ17" s="737"/>
      <c r="CXA17" s="737"/>
      <c r="CXB17" s="737"/>
      <c r="CXC17" s="737"/>
      <c r="CXD17" s="737"/>
      <c r="CXE17" s="737"/>
      <c r="CXF17" s="737"/>
      <c r="CXG17" s="737"/>
      <c r="CXH17" s="737"/>
      <c r="CXI17" s="737"/>
      <c r="CXJ17" s="737"/>
      <c r="CXK17" s="737"/>
      <c r="CXL17" s="737"/>
      <c r="CXM17" s="737"/>
      <c r="CXN17" s="737"/>
      <c r="CXO17" s="737"/>
      <c r="CXP17" s="737"/>
      <c r="CXQ17" s="737"/>
      <c r="CXR17" s="737"/>
      <c r="CXS17" s="737"/>
      <c r="CXT17" s="737"/>
      <c r="CXU17" s="737"/>
      <c r="CXV17" s="737"/>
      <c r="CXW17" s="737"/>
      <c r="CXX17" s="737"/>
      <c r="CXY17" s="737"/>
      <c r="CXZ17" s="737"/>
      <c r="CYA17" s="737"/>
      <c r="CYB17" s="737"/>
      <c r="CYC17" s="737"/>
      <c r="CYD17" s="737"/>
      <c r="CYE17" s="737"/>
      <c r="CYF17" s="737"/>
      <c r="CYG17" s="737"/>
      <c r="CYH17" s="737"/>
      <c r="CYI17" s="737"/>
      <c r="CYJ17" s="737"/>
      <c r="CYK17" s="737"/>
      <c r="CYL17" s="737"/>
      <c r="CYM17" s="737"/>
      <c r="CYN17" s="737"/>
      <c r="CYO17" s="737"/>
      <c r="CYP17" s="737"/>
      <c r="CYQ17" s="737"/>
      <c r="CYR17" s="737"/>
      <c r="CYS17" s="737"/>
      <c r="CYT17" s="737"/>
      <c r="CYU17" s="737"/>
      <c r="CYV17" s="737"/>
      <c r="CYW17" s="737"/>
      <c r="CYX17" s="737"/>
      <c r="CYY17" s="737"/>
      <c r="CYZ17" s="737"/>
      <c r="CZA17" s="737"/>
      <c r="CZB17" s="737"/>
      <c r="CZC17" s="737"/>
      <c r="CZD17" s="737"/>
      <c r="CZE17" s="737"/>
      <c r="CZF17" s="737"/>
      <c r="CZG17" s="737"/>
      <c r="CZH17" s="737"/>
      <c r="CZI17" s="737"/>
      <c r="CZJ17" s="737"/>
      <c r="CZK17" s="737"/>
      <c r="CZL17" s="737"/>
      <c r="CZM17" s="737"/>
      <c r="CZN17" s="737"/>
      <c r="CZO17" s="737"/>
      <c r="CZP17" s="737"/>
      <c r="CZQ17" s="737"/>
      <c r="CZR17" s="737"/>
      <c r="CZS17" s="737"/>
      <c r="CZT17" s="737"/>
      <c r="CZU17" s="737"/>
      <c r="CZV17" s="737"/>
      <c r="CZW17" s="737"/>
      <c r="CZX17" s="737"/>
      <c r="CZY17" s="737"/>
      <c r="CZZ17" s="737"/>
      <c r="DAA17" s="737"/>
      <c r="DAB17" s="737"/>
      <c r="DAC17" s="737"/>
      <c r="DAD17" s="737"/>
      <c r="DAE17" s="737"/>
      <c r="DAF17" s="737"/>
      <c r="DAG17" s="737"/>
      <c r="DAH17" s="737"/>
      <c r="DAI17" s="737"/>
      <c r="DAJ17" s="737"/>
      <c r="DAK17" s="737"/>
      <c r="DAL17" s="737"/>
      <c r="DAM17" s="737"/>
      <c r="DAN17" s="737"/>
      <c r="DAO17" s="737"/>
      <c r="DAP17" s="737"/>
      <c r="DAQ17" s="737"/>
      <c r="DAR17" s="737"/>
      <c r="DAS17" s="737"/>
      <c r="DAT17" s="737"/>
      <c r="DAU17" s="737"/>
      <c r="DAV17" s="737"/>
      <c r="DAW17" s="737"/>
      <c r="DAX17" s="737"/>
      <c r="DAY17" s="737"/>
      <c r="DAZ17" s="737"/>
      <c r="DBA17" s="737"/>
      <c r="DBB17" s="737"/>
      <c r="DBC17" s="737"/>
      <c r="DBD17" s="737"/>
      <c r="DBE17" s="737"/>
      <c r="DBF17" s="737"/>
      <c r="DBG17" s="737"/>
      <c r="DBH17" s="737"/>
      <c r="DBI17" s="737"/>
      <c r="DBJ17" s="737"/>
      <c r="DBK17" s="737"/>
      <c r="DBL17" s="737"/>
      <c r="DBM17" s="737"/>
      <c r="DBN17" s="737"/>
      <c r="DBO17" s="737"/>
      <c r="DBP17" s="737"/>
      <c r="DBQ17" s="737"/>
      <c r="DBR17" s="737"/>
      <c r="DBS17" s="737"/>
      <c r="DBT17" s="737"/>
      <c r="DBU17" s="737"/>
      <c r="DBV17" s="737"/>
      <c r="DBW17" s="737"/>
      <c r="DBX17" s="737"/>
      <c r="DBY17" s="737"/>
      <c r="DBZ17" s="737"/>
      <c r="DCA17" s="737"/>
      <c r="DCB17" s="737"/>
      <c r="DCC17" s="737"/>
      <c r="DCD17" s="737"/>
      <c r="DCE17" s="737"/>
      <c r="DCF17" s="737"/>
      <c r="DCG17" s="737"/>
      <c r="DCH17" s="737"/>
      <c r="DCI17" s="737"/>
      <c r="DCJ17" s="737"/>
      <c r="DCK17" s="737"/>
      <c r="DCL17" s="737"/>
      <c r="DCM17" s="737"/>
      <c r="DCN17" s="737"/>
      <c r="DCO17" s="737"/>
      <c r="DCP17" s="737"/>
      <c r="DCQ17" s="737"/>
      <c r="DCR17" s="737"/>
      <c r="DCS17" s="737"/>
      <c r="DCT17" s="737"/>
      <c r="DCU17" s="737"/>
      <c r="DCV17" s="737"/>
      <c r="DCW17" s="737"/>
      <c r="DCX17" s="737"/>
      <c r="DCY17" s="737"/>
      <c r="DCZ17" s="737"/>
      <c r="DDA17" s="737"/>
      <c r="DDB17" s="737"/>
      <c r="DDC17" s="737"/>
      <c r="DDD17" s="737"/>
      <c r="DDE17" s="737"/>
      <c r="DDF17" s="737"/>
      <c r="DDG17" s="737"/>
      <c r="DDH17" s="737"/>
      <c r="DDI17" s="737"/>
      <c r="DDJ17" s="737"/>
      <c r="DDK17" s="737"/>
      <c r="DDL17" s="737"/>
      <c r="DDM17" s="737"/>
      <c r="DDN17" s="737"/>
      <c r="DDO17" s="737"/>
      <c r="DDP17" s="737"/>
      <c r="DDQ17" s="737"/>
      <c r="DDR17" s="737"/>
      <c r="DDS17" s="737"/>
      <c r="DDT17" s="737"/>
      <c r="DDU17" s="737"/>
      <c r="DDV17" s="737"/>
      <c r="DDW17" s="737"/>
      <c r="DDX17" s="737"/>
      <c r="DDY17" s="737"/>
      <c r="DDZ17" s="737"/>
      <c r="DEA17" s="737"/>
      <c r="DEB17" s="737"/>
      <c r="DEC17" s="737"/>
      <c r="DED17" s="737"/>
      <c r="DEE17" s="737"/>
      <c r="DEF17" s="737"/>
      <c r="DEG17" s="737"/>
      <c r="DEH17" s="737"/>
      <c r="DEI17" s="737"/>
      <c r="DEJ17" s="737"/>
      <c r="DEK17" s="737"/>
      <c r="DEL17" s="737"/>
      <c r="DEM17" s="737"/>
      <c r="DEN17" s="737"/>
      <c r="DEO17" s="737"/>
      <c r="DEP17" s="737"/>
      <c r="DEQ17" s="737"/>
      <c r="DER17" s="737"/>
      <c r="DES17" s="737"/>
      <c r="DET17" s="737"/>
      <c r="DEU17" s="737"/>
      <c r="DEV17" s="737"/>
      <c r="DEW17" s="737"/>
      <c r="DEX17" s="737"/>
      <c r="DEY17" s="737"/>
      <c r="DEZ17" s="737"/>
      <c r="DFA17" s="737"/>
      <c r="DFB17" s="737"/>
      <c r="DFC17" s="737"/>
      <c r="DFD17" s="737"/>
      <c r="DFE17" s="737"/>
      <c r="DFF17" s="737"/>
      <c r="DFG17" s="737"/>
      <c r="DFH17" s="737"/>
      <c r="DFI17" s="737"/>
      <c r="DFJ17" s="737"/>
      <c r="DFK17" s="737"/>
      <c r="DFL17" s="737"/>
      <c r="DFM17" s="737"/>
      <c r="DFN17" s="737"/>
      <c r="DFO17" s="737"/>
      <c r="DFP17" s="737"/>
      <c r="DFQ17" s="737"/>
      <c r="DFR17" s="737"/>
      <c r="DFS17" s="737"/>
      <c r="DFT17" s="737"/>
      <c r="DFU17" s="737"/>
      <c r="DFV17" s="737"/>
      <c r="DFW17" s="737"/>
      <c r="DFX17" s="737"/>
      <c r="DFY17" s="737"/>
      <c r="DFZ17" s="737"/>
      <c r="DGA17" s="737"/>
      <c r="DGB17" s="737"/>
      <c r="DGC17" s="737"/>
      <c r="DGD17" s="737"/>
      <c r="DGE17" s="737"/>
      <c r="DGF17" s="737"/>
      <c r="DGG17" s="737"/>
      <c r="DGH17" s="737"/>
      <c r="DGI17" s="737"/>
      <c r="DGJ17" s="737"/>
      <c r="DGK17" s="737"/>
      <c r="DGL17" s="737"/>
      <c r="DGM17" s="737"/>
      <c r="DGN17" s="737"/>
      <c r="DGO17" s="737"/>
      <c r="DGP17" s="737"/>
      <c r="DGQ17" s="737"/>
      <c r="DGR17" s="737"/>
      <c r="DGS17" s="737"/>
      <c r="DGT17" s="737"/>
      <c r="DGU17" s="737"/>
      <c r="DGV17" s="737"/>
      <c r="DGW17" s="737"/>
      <c r="DGX17" s="737"/>
      <c r="DGY17" s="737"/>
      <c r="DGZ17" s="737"/>
      <c r="DHA17" s="737"/>
      <c r="DHB17" s="737"/>
      <c r="DHC17" s="737"/>
      <c r="DHD17" s="737"/>
      <c r="DHE17" s="737"/>
      <c r="DHF17" s="737"/>
      <c r="DHG17" s="737"/>
      <c r="DHH17" s="737"/>
      <c r="DHI17" s="737"/>
      <c r="DHJ17" s="737"/>
      <c r="DHK17" s="737"/>
      <c r="DHL17" s="737"/>
      <c r="DHM17" s="737"/>
      <c r="DHN17" s="737"/>
      <c r="DHO17" s="737"/>
      <c r="DHP17" s="737"/>
      <c r="DHQ17" s="737"/>
      <c r="DHR17" s="737"/>
      <c r="DHS17" s="737"/>
      <c r="DHT17" s="737"/>
      <c r="DHU17" s="737"/>
      <c r="DHV17" s="737"/>
      <c r="DHW17" s="737"/>
      <c r="DHX17" s="737"/>
      <c r="DHY17" s="737"/>
      <c r="DHZ17" s="737"/>
      <c r="DIA17" s="737"/>
      <c r="DIB17" s="737"/>
      <c r="DIC17" s="737"/>
      <c r="DID17" s="737"/>
      <c r="DIE17" s="737"/>
      <c r="DIF17" s="737"/>
      <c r="DIG17" s="737"/>
      <c r="DIH17" s="737"/>
      <c r="DII17" s="737"/>
      <c r="DIJ17" s="737"/>
      <c r="DIK17" s="737"/>
      <c r="DIL17" s="737"/>
      <c r="DIM17" s="737"/>
      <c r="DIN17" s="737"/>
      <c r="DIO17" s="737"/>
      <c r="DIP17" s="737"/>
      <c r="DIQ17" s="737"/>
      <c r="DIR17" s="737"/>
      <c r="DIS17" s="737"/>
      <c r="DIT17" s="737"/>
      <c r="DIU17" s="737"/>
      <c r="DIV17" s="737"/>
      <c r="DIW17" s="737"/>
      <c r="DIX17" s="737"/>
      <c r="DIY17" s="737"/>
      <c r="DIZ17" s="737"/>
      <c r="DJA17" s="737"/>
      <c r="DJB17" s="737"/>
      <c r="DJC17" s="737"/>
      <c r="DJD17" s="737"/>
      <c r="DJE17" s="737"/>
      <c r="DJF17" s="737"/>
      <c r="DJG17" s="737"/>
      <c r="DJH17" s="737"/>
      <c r="DJI17" s="737"/>
      <c r="DJJ17" s="737"/>
      <c r="DJK17" s="737"/>
      <c r="DJL17" s="737"/>
      <c r="DJM17" s="737"/>
      <c r="DJN17" s="737"/>
      <c r="DJO17" s="737"/>
      <c r="DJP17" s="737"/>
      <c r="DJQ17" s="737"/>
      <c r="DJR17" s="737"/>
      <c r="DJS17" s="737"/>
      <c r="DJT17" s="737"/>
      <c r="DJU17" s="737"/>
      <c r="DJV17" s="737"/>
      <c r="DJW17" s="737"/>
      <c r="DJX17" s="737"/>
      <c r="DJY17" s="737"/>
      <c r="DJZ17" s="737"/>
      <c r="DKA17" s="737"/>
      <c r="DKB17" s="737"/>
      <c r="DKC17" s="737"/>
      <c r="DKD17" s="737"/>
      <c r="DKE17" s="737"/>
      <c r="DKF17" s="737"/>
      <c r="DKG17" s="737"/>
      <c r="DKH17" s="737"/>
      <c r="DKI17" s="737"/>
      <c r="DKJ17" s="737"/>
      <c r="DKK17" s="737"/>
      <c r="DKL17" s="737"/>
      <c r="DKM17" s="737"/>
      <c r="DKN17" s="737"/>
      <c r="DKO17" s="737"/>
      <c r="DKP17" s="737"/>
      <c r="DKQ17" s="737"/>
      <c r="DKR17" s="737"/>
      <c r="DKS17" s="737"/>
      <c r="DKT17" s="737"/>
      <c r="DKU17" s="737"/>
      <c r="DKV17" s="737"/>
      <c r="DKW17" s="737"/>
      <c r="DKX17" s="737"/>
      <c r="DKY17" s="737"/>
      <c r="DKZ17" s="737"/>
      <c r="DLA17" s="737"/>
      <c r="DLB17" s="737"/>
      <c r="DLC17" s="737"/>
      <c r="DLD17" s="737"/>
      <c r="DLE17" s="737"/>
      <c r="DLF17" s="737"/>
      <c r="DLG17" s="737"/>
      <c r="DLH17" s="737"/>
      <c r="DLI17" s="737"/>
      <c r="DLJ17" s="737"/>
      <c r="DLK17" s="737"/>
      <c r="DLL17" s="737"/>
      <c r="DLM17" s="737"/>
      <c r="DLN17" s="737"/>
      <c r="DLO17" s="737"/>
      <c r="DLP17" s="737"/>
      <c r="DLQ17" s="737"/>
      <c r="DLR17" s="737"/>
      <c r="DLS17" s="737"/>
      <c r="DLT17" s="737"/>
      <c r="DLU17" s="737"/>
      <c r="DLV17" s="737"/>
      <c r="DLW17" s="737"/>
      <c r="DLX17" s="737"/>
      <c r="DLY17" s="737"/>
      <c r="DLZ17" s="737"/>
      <c r="DMA17" s="737"/>
      <c r="DMB17" s="737"/>
      <c r="DMC17" s="737"/>
      <c r="DMD17" s="737"/>
      <c r="DME17" s="737"/>
      <c r="DMF17" s="737"/>
      <c r="DMG17" s="737"/>
      <c r="DMH17" s="737"/>
      <c r="DMI17" s="737"/>
      <c r="DMJ17" s="737"/>
      <c r="DMK17" s="737"/>
      <c r="DML17" s="737"/>
      <c r="DMM17" s="737"/>
      <c r="DMN17" s="737"/>
      <c r="DMO17" s="737"/>
      <c r="DMP17" s="737"/>
      <c r="DMQ17" s="737"/>
      <c r="DMR17" s="737"/>
      <c r="DMS17" s="737"/>
      <c r="DMT17" s="737"/>
      <c r="DMU17" s="737"/>
      <c r="DMV17" s="737"/>
      <c r="DMW17" s="737"/>
      <c r="DMX17" s="737"/>
      <c r="DMY17" s="737"/>
      <c r="DMZ17" s="737"/>
      <c r="DNA17" s="737"/>
      <c r="DNB17" s="737"/>
      <c r="DNC17" s="737"/>
      <c r="DND17" s="737"/>
      <c r="DNE17" s="737"/>
      <c r="DNF17" s="737"/>
      <c r="DNG17" s="737"/>
      <c r="DNH17" s="737"/>
      <c r="DNI17" s="737"/>
      <c r="DNJ17" s="737"/>
      <c r="DNK17" s="737"/>
      <c r="DNL17" s="737"/>
      <c r="DNM17" s="737"/>
      <c r="DNN17" s="737"/>
      <c r="DNO17" s="737"/>
      <c r="DNP17" s="737"/>
      <c r="DNQ17" s="737"/>
      <c r="DNR17" s="737"/>
      <c r="DNS17" s="737"/>
      <c r="DNT17" s="737"/>
      <c r="DNU17" s="737"/>
      <c r="DNV17" s="737"/>
      <c r="DNW17" s="737"/>
      <c r="DNX17" s="737"/>
      <c r="DNY17" s="737"/>
      <c r="DNZ17" s="737"/>
      <c r="DOA17" s="737"/>
      <c r="DOB17" s="737"/>
      <c r="DOC17" s="737"/>
      <c r="DOD17" s="737"/>
      <c r="DOE17" s="737"/>
      <c r="DOF17" s="737"/>
      <c r="DOG17" s="737"/>
      <c r="DOH17" s="737"/>
      <c r="DOI17" s="737"/>
      <c r="DOJ17" s="737"/>
      <c r="DOK17" s="737"/>
      <c r="DOL17" s="737"/>
      <c r="DOM17" s="737"/>
      <c r="DON17" s="737"/>
      <c r="DOO17" s="737"/>
      <c r="DOP17" s="737"/>
      <c r="DOQ17" s="737"/>
      <c r="DOR17" s="737"/>
      <c r="DOS17" s="737"/>
      <c r="DOT17" s="737"/>
      <c r="DOU17" s="737"/>
      <c r="DOV17" s="737"/>
      <c r="DOW17" s="737"/>
      <c r="DOX17" s="737"/>
      <c r="DOY17" s="737"/>
      <c r="DOZ17" s="737"/>
      <c r="DPA17" s="737"/>
      <c r="DPB17" s="737"/>
      <c r="DPC17" s="737"/>
      <c r="DPD17" s="737"/>
      <c r="DPE17" s="737"/>
      <c r="DPF17" s="737"/>
      <c r="DPG17" s="737"/>
      <c r="DPH17" s="737"/>
      <c r="DPI17" s="737"/>
      <c r="DPJ17" s="737"/>
      <c r="DPK17" s="737"/>
      <c r="DPL17" s="737"/>
      <c r="DPM17" s="737"/>
      <c r="DPN17" s="737"/>
      <c r="DPO17" s="737"/>
      <c r="DPP17" s="737"/>
      <c r="DPQ17" s="737"/>
      <c r="DPR17" s="737"/>
      <c r="DPS17" s="737"/>
      <c r="DPT17" s="737"/>
      <c r="DPU17" s="737"/>
      <c r="DPV17" s="737"/>
      <c r="DPW17" s="737"/>
      <c r="DPX17" s="737"/>
      <c r="DPY17" s="737"/>
      <c r="DPZ17" s="737"/>
      <c r="DQA17" s="737"/>
      <c r="DQB17" s="737"/>
      <c r="DQC17" s="737"/>
      <c r="DQD17" s="737"/>
      <c r="DQE17" s="737"/>
      <c r="DQF17" s="737"/>
      <c r="DQG17" s="737"/>
      <c r="DQH17" s="737"/>
      <c r="DQI17" s="737"/>
      <c r="DQJ17" s="737"/>
      <c r="DQK17" s="737"/>
      <c r="DQL17" s="737"/>
      <c r="DQM17" s="737"/>
      <c r="DQN17" s="737"/>
      <c r="DQO17" s="737"/>
      <c r="DQP17" s="737"/>
      <c r="DQQ17" s="737"/>
      <c r="DQR17" s="737"/>
      <c r="DQS17" s="737"/>
      <c r="DQT17" s="737"/>
      <c r="DQU17" s="737"/>
      <c r="DQV17" s="737"/>
      <c r="DQW17" s="737"/>
      <c r="DQX17" s="737"/>
      <c r="DQY17" s="737"/>
      <c r="DQZ17" s="737"/>
      <c r="DRA17" s="737"/>
      <c r="DRB17" s="737"/>
      <c r="DRC17" s="737"/>
      <c r="DRD17" s="737"/>
      <c r="DRE17" s="737"/>
      <c r="DRF17" s="737"/>
      <c r="DRG17" s="737"/>
      <c r="DRH17" s="737"/>
      <c r="DRI17" s="737"/>
      <c r="DRJ17" s="737"/>
      <c r="DRK17" s="737"/>
      <c r="DRL17" s="737"/>
      <c r="DRM17" s="737"/>
      <c r="DRN17" s="737"/>
      <c r="DRO17" s="737"/>
      <c r="DRP17" s="737"/>
      <c r="DRQ17" s="737"/>
      <c r="DRR17" s="737"/>
      <c r="DRS17" s="737"/>
      <c r="DRT17" s="737"/>
      <c r="DRU17" s="737"/>
      <c r="DRV17" s="737"/>
      <c r="DRW17" s="737"/>
      <c r="DRX17" s="737"/>
      <c r="DRY17" s="737"/>
      <c r="DRZ17" s="737"/>
      <c r="DSA17" s="737"/>
      <c r="DSB17" s="737"/>
      <c r="DSC17" s="737"/>
      <c r="DSD17" s="737"/>
      <c r="DSE17" s="737"/>
      <c r="DSF17" s="737"/>
      <c r="DSG17" s="737"/>
      <c r="DSH17" s="737"/>
      <c r="DSI17" s="737"/>
      <c r="DSJ17" s="737"/>
      <c r="DSK17" s="737"/>
      <c r="DSL17" s="737"/>
      <c r="DSM17" s="737"/>
      <c r="DSN17" s="737"/>
      <c r="DSO17" s="737"/>
      <c r="DSP17" s="737"/>
      <c r="DSQ17" s="737"/>
      <c r="DSR17" s="737"/>
      <c r="DSS17" s="737"/>
      <c r="DST17" s="737"/>
      <c r="DSU17" s="737"/>
      <c r="DSV17" s="737"/>
      <c r="DSW17" s="737"/>
      <c r="DSX17" s="737"/>
      <c r="DSY17" s="737"/>
      <c r="DSZ17" s="737"/>
      <c r="DTA17" s="737"/>
      <c r="DTB17" s="737"/>
      <c r="DTC17" s="737"/>
      <c r="DTD17" s="737"/>
      <c r="DTE17" s="737"/>
      <c r="DTF17" s="737"/>
      <c r="DTG17" s="737"/>
      <c r="DTH17" s="737"/>
      <c r="DTI17" s="737"/>
      <c r="DTJ17" s="737"/>
      <c r="DTK17" s="737"/>
      <c r="DTL17" s="737"/>
      <c r="DTM17" s="737"/>
      <c r="DTN17" s="737"/>
      <c r="DTO17" s="737"/>
      <c r="DTP17" s="737"/>
      <c r="DTQ17" s="737"/>
      <c r="DTR17" s="737"/>
      <c r="DTS17" s="737"/>
      <c r="DTT17" s="737"/>
      <c r="DTU17" s="737"/>
      <c r="DTV17" s="737"/>
      <c r="DTW17" s="737"/>
      <c r="DTX17" s="737"/>
      <c r="DTY17" s="737"/>
      <c r="DTZ17" s="737"/>
      <c r="DUA17" s="737"/>
      <c r="DUB17" s="737"/>
      <c r="DUC17" s="737"/>
      <c r="DUD17" s="737"/>
      <c r="DUE17" s="737"/>
      <c r="DUF17" s="737"/>
      <c r="DUG17" s="737"/>
      <c r="DUH17" s="737"/>
      <c r="DUI17" s="737"/>
      <c r="DUJ17" s="737"/>
      <c r="DUK17" s="737"/>
      <c r="DUL17" s="737"/>
      <c r="DUM17" s="737"/>
      <c r="DUN17" s="737"/>
      <c r="DUO17" s="737"/>
      <c r="DUP17" s="737"/>
      <c r="DUQ17" s="737"/>
      <c r="DUR17" s="737"/>
      <c r="DUS17" s="737"/>
      <c r="DUT17" s="737"/>
      <c r="DUU17" s="737"/>
      <c r="DUV17" s="737"/>
      <c r="DUW17" s="737"/>
      <c r="DUX17" s="737"/>
      <c r="DUY17" s="737"/>
      <c r="DUZ17" s="737"/>
      <c r="DVA17" s="737"/>
      <c r="DVB17" s="737"/>
      <c r="DVC17" s="737"/>
      <c r="DVD17" s="737"/>
      <c r="DVE17" s="737"/>
      <c r="DVF17" s="737"/>
      <c r="DVG17" s="737"/>
      <c r="DVH17" s="737"/>
      <c r="DVI17" s="737"/>
      <c r="DVJ17" s="737"/>
      <c r="DVK17" s="737"/>
      <c r="DVL17" s="737"/>
      <c r="DVM17" s="737"/>
      <c r="DVN17" s="737"/>
      <c r="DVO17" s="737"/>
      <c r="DVP17" s="737"/>
      <c r="DVQ17" s="737"/>
      <c r="DVR17" s="737"/>
      <c r="DVS17" s="737"/>
      <c r="DVT17" s="737"/>
      <c r="DVU17" s="737"/>
      <c r="DVV17" s="737"/>
      <c r="DVW17" s="737"/>
      <c r="DVX17" s="737"/>
      <c r="DVY17" s="737"/>
      <c r="DVZ17" s="737"/>
      <c r="DWA17" s="737"/>
      <c r="DWB17" s="737"/>
      <c r="DWC17" s="737"/>
      <c r="DWD17" s="737"/>
      <c r="DWE17" s="737"/>
      <c r="DWF17" s="737"/>
      <c r="DWG17" s="737"/>
      <c r="DWH17" s="737"/>
      <c r="DWI17" s="737"/>
      <c r="DWJ17" s="737"/>
      <c r="DWK17" s="737"/>
      <c r="DWL17" s="737"/>
      <c r="DWM17" s="737"/>
      <c r="DWN17" s="737"/>
      <c r="DWO17" s="737"/>
      <c r="DWP17" s="737"/>
      <c r="DWQ17" s="737"/>
      <c r="DWR17" s="737"/>
      <c r="DWS17" s="737"/>
      <c r="DWT17" s="737"/>
      <c r="DWU17" s="737"/>
      <c r="DWV17" s="737"/>
      <c r="DWW17" s="737"/>
      <c r="DWX17" s="737"/>
      <c r="DWY17" s="737"/>
      <c r="DWZ17" s="737"/>
      <c r="DXA17" s="737"/>
      <c r="DXB17" s="737"/>
      <c r="DXC17" s="737"/>
      <c r="DXD17" s="737"/>
      <c r="DXE17" s="737"/>
      <c r="DXF17" s="737"/>
      <c r="DXG17" s="737"/>
      <c r="DXH17" s="737"/>
      <c r="DXI17" s="737"/>
      <c r="DXJ17" s="737"/>
      <c r="DXK17" s="737"/>
      <c r="DXL17" s="737"/>
      <c r="DXM17" s="737"/>
      <c r="DXN17" s="737"/>
      <c r="DXO17" s="737"/>
      <c r="DXP17" s="737"/>
      <c r="DXQ17" s="737"/>
      <c r="DXR17" s="737"/>
      <c r="DXS17" s="737"/>
      <c r="DXT17" s="737"/>
      <c r="DXU17" s="737"/>
      <c r="DXV17" s="737"/>
      <c r="DXW17" s="737"/>
      <c r="DXX17" s="737"/>
      <c r="DXY17" s="737"/>
      <c r="DXZ17" s="737"/>
      <c r="DYA17" s="737"/>
      <c r="DYB17" s="737"/>
      <c r="DYC17" s="737"/>
      <c r="DYD17" s="737"/>
      <c r="DYE17" s="737"/>
      <c r="DYF17" s="737"/>
      <c r="DYG17" s="737"/>
      <c r="DYH17" s="737"/>
      <c r="DYI17" s="737"/>
      <c r="DYJ17" s="737"/>
      <c r="DYK17" s="737"/>
      <c r="DYL17" s="737"/>
      <c r="DYM17" s="737"/>
      <c r="DYN17" s="737"/>
      <c r="DYO17" s="737"/>
      <c r="DYP17" s="737"/>
      <c r="DYQ17" s="737"/>
      <c r="DYR17" s="737"/>
      <c r="DYS17" s="737"/>
      <c r="DYT17" s="737"/>
      <c r="DYU17" s="737"/>
      <c r="DYV17" s="737"/>
      <c r="DYW17" s="737"/>
      <c r="DYX17" s="737"/>
      <c r="DYY17" s="737"/>
      <c r="DYZ17" s="737"/>
      <c r="DZA17" s="737"/>
      <c r="DZB17" s="737"/>
      <c r="DZC17" s="737"/>
      <c r="DZD17" s="737"/>
      <c r="DZE17" s="737"/>
      <c r="DZF17" s="737"/>
      <c r="DZG17" s="737"/>
      <c r="DZH17" s="737"/>
      <c r="DZI17" s="737"/>
      <c r="DZJ17" s="737"/>
      <c r="DZK17" s="737"/>
      <c r="DZL17" s="737"/>
      <c r="DZM17" s="737"/>
      <c r="DZN17" s="737"/>
      <c r="DZO17" s="737"/>
      <c r="DZP17" s="737"/>
      <c r="DZQ17" s="737"/>
      <c r="DZR17" s="737"/>
      <c r="DZS17" s="737"/>
      <c r="DZT17" s="737"/>
      <c r="DZU17" s="737"/>
      <c r="DZV17" s="737"/>
      <c r="DZW17" s="737"/>
      <c r="DZX17" s="737"/>
      <c r="DZY17" s="737"/>
      <c r="DZZ17" s="737"/>
      <c r="EAA17" s="737"/>
      <c r="EAB17" s="737"/>
      <c r="EAC17" s="737"/>
      <c r="EAD17" s="737"/>
      <c r="EAE17" s="737"/>
      <c r="EAF17" s="737"/>
      <c r="EAG17" s="737"/>
      <c r="EAH17" s="737"/>
      <c r="EAI17" s="737"/>
      <c r="EAJ17" s="737"/>
      <c r="EAK17" s="737"/>
      <c r="EAL17" s="737"/>
      <c r="EAM17" s="737"/>
      <c r="EAN17" s="737"/>
      <c r="EAO17" s="737"/>
      <c r="EAP17" s="737"/>
      <c r="EAQ17" s="737"/>
      <c r="EAR17" s="737"/>
      <c r="EAS17" s="737"/>
      <c r="EAT17" s="737"/>
      <c r="EAU17" s="737"/>
      <c r="EAV17" s="737"/>
      <c r="EAW17" s="737"/>
      <c r="EAX17" s="737"/>
      <c r="EAY17" s="737"/>
      <c r="EAZ17" s="737"/>
      <c r="EBA17" s="737"/>
      <c r="EBB17" s="737"/>
      <c r="EBC17" s="737"/>
      <c r="EBD17" s="737"/>
      <c r="EBE17" s="737"/>
      <c r="EBF17" s="737"/>
      <c r="EBG17" s="737"/>
      <c r="EBH17" s="737"/>
      <c r="EBI17" s="737"/>
      <c r="EBJ17" s="737"/>
      <c r="EBK17" s="737"/>
      <c r="EBL17" s="737"/>
      <c r="EBM17" s="737"/>
      <c r="EBN17" s="737"/>
      <c r="EBO17" s="737"/>
      <c r="EBP17" s="737"/>
      <c r="EBQ17" s="737"/>
      <c r="EBR17" s="737"/>
      <c r="EBS17" s="737"/>
      <c r="EBT17" s="737"/>
      <c r="EBU17" s="737"/>
      <c r="EBV17" s="737"/>
      <c r="EBW17" s="737"/>
      <c r="EBX17" s="737"/>
      <c r="EBY17" s="737"/>
      <c r="EBZ17" s="737"/>
      <c r="ECA17" s="737"/>
      <c r="ECB17" s="737"/>
      <c r="ECC17" s="737"/>
      <c r="ECD17" s="737"/>
      <c r="ECE17" s="737"/>
      <c r="ECF17" s="737"/>
      <c r="ECG17" s="737"/>
      <c r="ECH17" s="737"/>
      <c r="ECI17" s="737"/>
      <c r="ECJ17" s="737"/>
      <c r="ECK17" s="737"/>
      <c r="ECL17" s="737"/>
      <c r="ECM17" s="737"/>
      <c r="ECN17" s="737"/>
      <c r="ECO17" s="737"/>
      <c r="ECP17" s="737"/>
      <c r="ECQ17" s="737"/>
      <c r="ECR17" s="737"/>
      <c r="ECS17" s="737"/>
      <c r="ECT17" s="737"/>
      <c r="ECU17" s="737"/>
      <c r="ECV17" s="737"/>
      <c r="ECW17" s="737"/>
      <c r="ECX17" s="737"/>
      <c r="ECY17" s="737"/>
      <c r="ECZ17" s="737"/>
      <c r="EDA17" s="737"/>
      <c r="EDB17" s="737"/>
      <c r="EDC17" s="737"/>
      <c r="EDD17" s="737"/>
      <c r="EDE17" s="737"/>
      <c r="EDF17" s="737"/>
      <c r="EDG17" s="737"/>
      <c r="EDH17" s="737"/>
      <c r="EDI17" s="737"/>
      <c r="EDJ17" s="737"/>
      <c r="EDK17" s="737"/>
      <c r="EDL17" s="737"/>
      <c r="EDM17" s="737"/>
      <c r="EDN17" s="737"/>
      <c r="EDO17" s="737"/>
      <c r="EDP17" s="737"/>
      <c r="EDQ17" s="737"/>
      <c r="EDR17" s="737"/>
      <c r="EDS17" s="737"/>
      <c r="EDT17" s="737"/>
      <c r="EDU17" s="737"/>
      <c r="EDV17" s="737"/>
      <c r="EDW17" s="737"/>
      <c r="EDX17" s="737"/>
      <c r="EDY17" s="737"/>
      <c r="EDZ17" s="737"/>
      <c r="EEA17" s="737"/>
      <c r="EEB17" s="737"/>
      <c r="EEC17" s="737"/>
      <c r="EED17" s="737"/>
      <c r="EEE17" s="737"/>
      <c r="EEF17" s="737"/>
      <c r="EEG17" s="737"/>
      <c r="EEH17" s="737"/>
      <c r="EEI17" s="737"/>
      <c r="EEJ17" s="737"/>
      <c r="EEK17" s="737"/>
      <c r="EEL17" s="737"/>
      <c r="EEM17" s="737"/>
      <c r="EEN17" s="737"/>
      <c r="EEO17" s="737"/>
      <c r="EEP17" s="737"/>
      <c r="EEQ17" s="737"/>
      <c r="EER17" s="737"/>
      <c r="EES17" s="737"/>
      <c r="EET17" s="737"/>
      <c r="EEU17" s="737"/>
      <c r="EEV17" s="737"/>
      <c r="EEW17" s="737"/>
      <c r="EEX17" s="737"/>
      <c r="EEY17" s="737"/>
      <c r="EEZ17" s="737"/>
      <c r="EFA17" s="737"/>
      <c r="EFB17" s="737"/>
      <c r="EFC17" s="737"/>
      <c r="EFD17" s="737"/>
      <c r="EFE17" s="737"/>
      <c r="EFF17" s="737"/>
      <c r="EFG17" s="737"/>
      <c r="EFH17" s="737"/>
      <c r="EFI17" s="737"/>
      <c r="EFJ17" s="737"/>
      <c r="EFK17" s="737"/>
      <c r="EFL17" s="737"/>
      <c r="EFM17" s="737"/>
      <c r="EFN17" s="737"/>
      <c r="EFO17" s="737"/>
      <c r="EFP17" s="737"/>
      <c r="EFQ17" s="737"/>
      <c r="EFR17" s="737"/>
      <c r="EFS17" s="737"/>
      <c r="EFT17" s="737"/>
      <c r="EFU17" s="737"/>
      <c r="EFV17" s="737"/>
      <c r="EFW17" s="737"/>
      <c r="EFX17" s="737"/>
      <c r="EFY17" s="737"/>
      <c r="EFZ17" s="737"/>
      <c r="EGA17" s="737"/>
      <c r="EGB17" s="737"/>
      <c r="EGC17" s="737"/>
      <c r="EGD17" s="737"/>
      <c r="EGE17" s="737"/>
      <c r="EGF17" s="737"/>
      <c r="EGG17" s="737"/>
      <c r="EGH17" s="737"/>
      <c r="EGI17" s="737"/>
      <c r="EGJ17" s="737"/>
      <c r="EGK17" s="737"/>
      <c r="EGL17" s="737"/>
      <c r="EGM17" s="737"/>
      <c r="EGN17" s="737"/>
      <c r="EGO17" s="737"/>
      <c r="EGP17" s="737"/>
      <c r="EGQ17" s="737"/>
      <c r="EGR17" s="737"/>
      <c r="EGS17" s="737"/>
      <c r="EGT17" s="737"/>
      <c r="EGU17" s="737"/>
      <c r="EGV17" s="737"/>
      <c r="EGW17" s="737"/>
      <c r="EGX17" s="737"/>
      <c r="EGY17" s="737"/>
      <c r="EGZ17" s="737"/>
      <c r="EHA17" s="737"/>
      <c r="EHB17" s="737"/>
      <c r="EHC17" s="737"/>
      <c r="EHD17" s="737"/>
      <c r="EHE17" s="737"/>
      <c r="EHF17" s="737"/>
      <c r="EHG17" s="737"/>
      <c r="EHH17" s="737"/>
      <c r="EHI17" s="737"/>
      <c r="EHJ17" s="737"/>
      <c r="EHK17" s="737"/>
      <c r="EHL17" s="737"/>
      <c r="EHM17" s="737"/>
      <c r="EHN17" s="737"/>
      <c r="EHO17" s="737"/>
      <c r="EHP17" s="737"/>
      <c r="EHQ17" s="737"/>
      <c r="EHR17" s="737"/>
      <c r="EHS17" s="737"/>
      <c r="EHT17" s="737"/>
      <c r="EHU17" s="737"/>
      <c r="EHV17" s="737"/>
      <c r="EHW17" s="737"/>
      <c r="EHX17" s="737"/>
      <c r="EHY17" s="737"/>
      <c r="EHZ17" s="737"/>
      <c r="EIA17" s="737"/>
      <c r="EIB17" s="737"/>
      <c r="EIC17" s="737"/>
      <c r="EID17" s="737"/>
      <c r="EIE17" s="737"/>
      <c r="EIF17" s="737"/>
      <c r="EIG17" s="737"/>
      <c r="EIH17" s="737"/>
      <c r="EII17" s="737"/>
      <c r="EIJ17" s="737"/>
      <c r="EIK17" s="737"/>
      <c r="EIL17" s="737"/>
      <c r="EIM17" s="737"/>
      <c r="EIN17" s="737"/>
      <c r="EIO17" s="737"/>
      <c r="EIP17" s="737"/>
      <c r="EIQ17" s="737"/>
      <c r="EIR17" s="737"/>
      <c r="EIS17" s="737"/>
      <c r="EIT17" s="737"/>
      <c r="EIU17" s="737"/>
      <c r="EIV17" s="737"/>
      <c r="EIW17" s="737"/>
      <c r="EIX17" s="737"/>
      <c r="EIY17" s="737"/>
      <c r="EIZ17" s="737"/>
      <c r="EJA17" s="737"/>
      <c r="EJB17" s="737"/>
      <c r="EJC17" s="737"/>
      <c r="EJD17" s="737"/>
      <c r="EJE17" s="737"/>
      <c r="EJF17" s="737"/>
      <c r="EJG17" s="737"/>
      <c r="EJH17" s="737"/>
      <c r="EJI17" s="737"/>
      <c r="EJJ17" s="737"/>
      <c r="EJK17" s="737"/>
      <c r="EJL17" s="737"/>
      <c r="EJM17" s="737"/>
      <c r="EJN17" s="737"/>
      <c r="EJO17" s="737"/>
      <c r="EJP17" s="737"/>
      <c r="EJQ17" s="737"/>
      <c r="EJR17" s="737"/>
      <c r="EJS17" s="737"/>
      <c r="EJT17" s="737"/>
      <c r="EJU17" s="737"/>
      <c r="EJV17" s="737"/>
      <c r="EJW17" s="737"/>
      <c r="EJX17" s="737"/>
      <c r="EJY17" s="737"/>
      <c r="EJZ17" s="737"/>
      <c r="EKA17" s="737"/>
      <c r="EKB17" s="737"/>
      <c r="EKC17" s="737"/>
      <c r="EKD17" s="737"/>
      <c r="EKE17" s="737"/>
      <c r="EKF17" s="737"/>
      <c r="EKG17" s="737"/>
      <c r="EKH17" s="737"/>
      <c r="EKI17" s="737"/>
      <c r="EKJ17" s="737"/>
      <c r="EKK17" s="737"/>
      <c r="EKL17" s="737"/>
      <c r="EKM17" s="737"/>
      <c r="EKN17" s="737"/>
      <c r="EKO17" s="737"/>
      <c r="EKP17" s="737"/>
      <c r="EKQ17" s="737"/>
      <c r="EKR17" s="737"/>
      <c r="EKS17" s="737"/>
      <c r="EKT17" s="737"/>
      <c r="EKU17" s="737"/>
      <c r="EKV17" s="737"/>
      <c r="EKW17" s="737"/>
      <c r="EKX17" s="737"/>
      <c r="EKY17" s="737"/>
      <c r="EKZ17" s="737"/>
      <c r="ELA17" s="737"/>
      <c r="ELB17" s="737"/>
      <c r="ELC17" s="737"/>
      <c r="ELD17" s="737"/>
      <c r="ELE17" s="737"/>
      <c r="ELF17" s="737"/>
      <c r="ELG17" s="737"/>
      <c r="ELH17" s="737"/>
      <c r="ELI17" s="737"/>
      <c r="ELJ17" s="737"/>
      <c r="ELK17" s="737"/>
      <c r="ELL17" s="737"/>
      <c r="ELM17" s="737"/>
      <c r="ELN17" s="737"/>
      <c r="ELO17" s="737"/>
      <c r="ELP17" s="737"/>
      <c r="ELQ17" s="737"/>
      <c r="ELR17" s="737"/>
      <c r="ELS17" s="737"/>
      <c r="ELT17" s="737"/>
      <c r="ELU17" s="737"/>
      <c r="ELV17" s="737"/>
      <c r="ELW17" s="737"/>
      <c r="ELX17" s="737"/>
      <c r="ELY17" s="737"/>
      <c r="ELZ17" s="737"/>
      <c r="EMA17" s="737"/>
      <c r="EMB17" s="737"/>
      <c r="EMC17" s="737"/>
      <c r="EMD17" s="737"/>
      <c r="EME17" s="737"/>
      <c r="EMF17" s="737"/>
      <c r="EMG17" s="737"/>
      <c r="EMH17" s="737"/>
      <c r="EMI17" s="737"/>
      <c r="EMJ17" s="737"/>
      <c r="EMK17" s="737"/>
      <c r="EML17" s="737"/>
      <c r="EMM17" s="737"/>
      <c r="EMN17" s="737"/>
      <c r="EMO17" s="737"/>
      <c r="EMP17" s="737"/>
      <c r="EMQ17" s="737"/>
      <c r="EMR17" s="737"/>
      <c r="EMS17" s="737"/>
      <c r="EMT17" s="737"/>
      <c r="EMU17" s="737"/>
      <c r="EMV17" s="737"/>
      <c r="EMW17" s="737"/>
      <c r="EMX17" s="737"/>
      <c r="EMY17" s="737"/>
      <c r="EMZ17" s="737"/>
      <c r="ENA17" s="737"/>
      <c r="ENB17" s="737"/>
      <c r="ENC17" s="737"/>
      <c r="END17" s="737"/>
      <c r="ENE17" s="737"/>
      <c r="ENF17" s="737"/>
      <c r="ENG17" s="737"/>
      <c r="ENH17" s="737"/>
      <c r="ENI17" s="737"/>
      <c r="ENJ17" s="737"/>
      <c r="ENK17" s="737"/>
      <c r="ENL17" s="737"/>
      <c r="ENM17" s="737"/>
      <c r="ENN17" s="737"/>
      <c r="ENO17" s="737"/>
      <c r="ENP17" s="737"/>
      <c r="ENQ17" s="737"/>
      <c r="ENR17" s="737"/>
      <c r="ENS17" s="737"/>
      <c r="ENT17" s="737"/>
      <c r="ENU17" s="737"/>
      <c r="ENV17" s="737"/>
      <c r="ENW17" s="737"/>
      <c r="ENX17" s="737"/>
      <c r="ENY17" s="737"/>
      <c r="ENZ17" s="737"/>
      <c r="EOA17" s="737"/>
      <c r="EOB17" s="737"/>
      <c r="EOC17" s="737"/>
      <c r="EOD17" s="737"/>
      <c r="EOE17" s="737"/>
      <c r="EOF17" s="737"/>
      <c r="EOG17" s="737"/>
      <c r="EOH17" s="737"/>
      <c r="EOI17" s="737"/>
      <c r="EOJ17" s="737"/>
      <c r="EOK17" s="737"/>
      <c r="EOL17" s="737"/>
      <c r="EOM17" s="737"/>
      <c r="EON17" s="737"/>
      <c r="EOO17" s="737"/>
      <c r="EOP17" s="737"/>
      <c r="EOQ17" s="737"/>
      <c r="EOR17" s="737"/>
      <c r="EOS17" s="737"/>
      <c r="EOT17" s="737"/>
      <c r="EOU17" s="737"/>
      <c r="EOV17" s="737"/>
      <c r="EOW17" s="737"/>
      <c r="EOX17" s="737"/>
      <c r="EOY17" s="737"/>
      <c r="EOZ17" s="737"/>
      <c r="EPA17" s="737"/>
      <c r="EPB17" s="737"/>
      <c r="EPC17" s="737"/>
      <c r="EPD17" s="737"/>
      <c r="EPE17" s="737"/>
      <c r="EPF17" s="737"/>
      <c r="EPG17" s="737"/>
      <c r="EPH17" s="737"/>
      <c r="EPI17" s="737"/>
      <c r="EPJ17" s="737"/>
      <c r="EPK17" s="737"/>
      <c r="EPL17" s="737"/>
      <c r="EPM17" s="737"/>
      <c r="EPN17" s="737"/>
      <c r="EPO17" s="737"/>
      <c r="EPP17" s="737"/>
      <c r="EPQ17" s="737"/>
      <c r="EPR17" s="737"/>
      <c r="EPS17" s="737"/>
      <c r="EPT17" s="737"/>
      <c r="EPU17" s="737"/>
      <c r="EPV17" s="737"/>
      <c r="EPW17" s="737"/>
      <c r="EPX17" s="737"/>
      <c r="EPY17" s="737"/>
      <c r="EPZ17" s="737"/>
      <c r="EQA17" s="737"/>
      <c r="EQB17" s="737"/>
      <c r="EQC17" s="737"/>
      <c r="EQD17" s="737"/>
      <c r="EQE17" s="737"/>
      <c r="EQF17" s="737"/>
      <c r="EQG17" s="737"/>
      <c r="EQH17" s="737"/>
      <c r="EQI17" s="737"/>
      <c r="EQJ17" s="737"/>
      <c r="EQK17" s="737"/>
      <c r="EQL17" s="737"/>
      <c r="EQM17" s="737"/>
      <c r="EQN17" s="737"/>
      <c r="EQO17" s="737"/>
      <c r="EQP17" s="737"/>
      <c r="EQQ17" s="737"/>
      <c r="EQR17" s="737"/>
      <c r="EQS17" s="737"/>
      <c r="EQT17" s="737"/>
      <c r="EQU17" s="737"/>
      <c r="EQV17" s="737"/>
      <c r="EQW17" s="737"/>
      <c r="EQX17" s="737"/>
      <c r="EQY17" s="737"/>
      <c r="EQZ17" s="737"/>
      <c r="ERA17" s="737"/>
      <c r="ERB17" s="737"/>
      <c r="ERC17" s="737"/>
      <c r="ERD17" s="737"/>
      <c r="ERE17" s="737"/>
      <c r="ERF17" s="737"/>
      <c r="ERG17" s="737"/>
      <c r="ERH17" s="737"/>
      <c r="ERI17" s="737"/>
      <c r="ERJ17" s="737"/>
      <c r="ERK17" s="737"/>
      <c r="ERL17" s="737"/>
      <c r="ERM17" s="737"/>
      <c r="ERN17" s="737"/>
      <c r="ERO17" s="737"/>
      <c r="ERP17" s="737"/>
      <c r="ERQ17" s="737"/>
      <c r="ERR17" s="737"/>
      <c r="ERS17" s="737"/>
      <c r="ERT17" s="737"/>
      <c r="ERU17" s="737"/>
      <c r="ERV17" s="737"/>
      <c r="ERW17" s="737"/>
      <c r="ERX17" s="737"/>
      <c r="ERY17" s="737"/>
      <c r="ERZ17" s="737"/>
      <c r="ESA17" s="737"/>
      <c r="ESB17" s="737"/>
      <c r="ESC17" s="737"/>
      <c r="ESD17" s="737"/>
      <c r="ESE17" s="737"/>
      <c r="ESF17" s="737"/>
      <c r="ESG17" s="737"/>
      <c r="ESH17" s="737"/>
      <c r="ESI17" s="737"/>
      <c r="ESJ17" s="737"/>
      <c r="ESK17" s="737"/>
      <c r="ESL17" s="737"/>
      <c r="ESM17" s="737"/>
      <c r="ESN17" s="737"/>
      <c r="ESO17" s="737"/>
      <c r="ESP17" s="737"/>
      <c r="ESQ17" s="737"/>
      <c r="ESR17" s="737"/>
      <c r="ESS17" s="737"/>
      <c r="EST17" s="737"/>
      <c r="ESU17" s="737"/>
      <c r="ESV17" s="737"/>
      <c r="ESW17" s="737"/>
      <c r="ESX17" s="737"/>
      <c r="ESY17" s="737"/>
      <c r="ESZ17" s="737"/>
      <c r="ETA17" s="737"/>
      <c r="ETB17" s="737"/>
      <c r="ETC17" s="737"/>
      <c r="ETD17" s="737"/>
      <c r="ETE17" s="737"/>
      <c r="ETF17" s="737"/>
      <c r="ETG17" s="737"/>
      <c r="ETH17" s="737"/>
      <c r="ETI17" s="737"/>
      <c r="ETJ17" s="737"/>
      <c r="ETK17" s="737"/>
      <c r="ETL17" s="737"/>
      <c r="ETM17" s="737"/>
      <c r="ETN17" s="737"/>
      <c r="ETO17" s="737"/>
      <c r="ETP17" s="737"/>
      <c r="ETQ17" s="737"/>
      <c r="ETR17" s="737"/>
      <c r="ETS17" s="737"/>
      <c r="ETT17" s="737"/>
      <c r="ETU17" s="737"/>
      <c r="ETV17" s="737"/>
      <c r="ETW17" s="737"/>
      <c r="ETX17" s="737"/>
      <c r="ETY17" s="737"/>
      <c r="ETZ17" s="737"/>
      <c r="EUA17" s="737"/>
      <c r="EUB17" s="737"/>
      <c r="EUC17" s="737"/>
      <c r="EUD17" s="737"/>
      <c r="EUE17" s="737"/>
      <c r="EUF17" s="737"/>
      <c r="EUG17" s="737"/>
      <c r="EUH17" s="737"/>
      <c r="EUI17" s="737"/>
      <c r="EUJ17" s="737"/>
      <c r="EUK17" s="737"/>
      <c r="EUL17" s="737"/>
      <c r="EUM17" s="737"/>
      <c r="EUN17" s="737"/>
      <c r="EUO17" s="737"/>
      <c r="EUP17" s="737"/>
      <c r="EUQ17" s="737"/>
      <c r="EUR17" s="737"/>
      <c r="EUS17" s="737"/>
      <c r="EUT17" s="737"/>
      <c r="EUU17" s="737"/>
      <c r="EUV17" s="737"/>
      <c r="EUW17" s="737"/>
      <c r="EUX17" s="737"/>
      <c r="EUY17" s="737"/>
      <c r="EUZ17" s="737"/>
      <c r="EVA17" s="737"/>
      <c r="EVB17" s="737"/>
      <c r="EVC17" s="737"/>
      <c r="EVD17" s="737"/>
      <c r="EVE17" s="737"/>
      <c r="EVF17" s="737"/>
      <c r="EVG17" s="737"/>
      <c r="EVH17" s="737"/>
      <c r="EVI17" s="737"/>
      <c r="EVJ17" s="737"/>
      <c r="EVK17" s="737"/>
      <c r="EVL17" s="737"/>
      <c r="EVM17" s="737"/>
      <c r="EVN17" s="737"/>
      <c r="EVO17" s="737"/>
      <c r="EVP17" s="737"/>
      <c r="EVQ17" s="737"/>
      <c r="EVR17" s="737"/>
      <c r="EVS17" s="737"/>
      <c r="EVT17" s="737"/>
      <c r="EVU17" s="737"/>
      <c r="EVV17" s="737"/>
      <c r="EVW17" s="737"/>
      <c r="EVX17" s="737"/>
      <c r="EVY17" s="737"/>
      <c r="EVZ17" s="737"/>
      <c r="EWA17" s="737"/>
      <c r="EWB17" s="737"/>
      <c r="EWC17" s="737"/>
      <c r="EWD17" s="737"/>
      <c r="EWE17" s="737"/>
      <c r="EWF17" s="737"/>
      <c r="EWG17" s="737"/>
      <c r="EWH17" s="737"/>
      <c r="EWI17" s="737"/>
      <c r="EWJ17" s="737"/>
      <c r="EWK17" s="737"/>
      <c r="EWL17" s="737"/>
      <c r="EWM17" s="737"/>
      <c r="EWN17" s="737"/>
      <c r="EWO17" s="737"/>
      <c r="EWP17" s="737"/>
      <c r="EWQ17" s="737"/>
      <c r="EWR17" s="737"/>
      <c r="EWS17" s="737"/>
      <c r="EWT17" s="737"/>
      <c r="EWU17" s="737"/>
      <c r="EWV17" s="737"/>
      <c r="EWW17" s="737"/>
      <c r="EWX17" s="737"/>
      <c r="EWY17" s="737"/>
      <c r="EWZ17" s="737"/>
      <c r="EXA17" s="737"/>
      <c r="EXB17" s="737"/>
      <c r="EXC17" s="737"/>
      <c r="EXD17" s="737"/>
      <c r="EXE17" s="737"/>
      <c r="EXF17" s="737"/>
      <c r="EXG17" s="737"/>
      <c r="EXH17" s="737"/>
      <c r="EXI17" s="737"/>
      <c r="EXJ17" s="737"/>
      <c r="EXK17" s="737"/>
      <c r="EXL17" s="737"/>
      <c r="EXM17" s="737"/>
      <c r="EXN17" s="737"/>
      <c r="EXO17" s="737"/>
      <c r="EXP17" s="737"/>
      <c r="EXQ17" s="737"/>
      <c r="EXR17" s="737"/>
      <c r="EXS17" s="737"/>
      <c r="EXT17" s="737"/>
      <c r="EXU17" s="737"/>
      <c r="EXV17" s="737"/>
      <c r="EXW17" s="737"/>
      <c r="EXX17" s="737"/>
      <c r="EXY17" s="737"/>
      <c r="EXZ17" s="737"/>
      <c r="EYA17" s="737"/>
      <c r="EYB17" s="737"/>
      <c r="EYC17" s="737"/>
      <c r="EYD17" s="737"/>
      <c r="EYE17" s="737"/>
      <c r="EYF17" s="737"/>
      <c r="EYG17" s="737"/>
      <c r="EYH17" s="737"/>
      <c r="EYI17" s="737"/>
      <c r="EYJ17" s="737"/>
      <c r="EYK17" s="737"/>
      <c r="EYL17" s="737"/>
      <c r="EYM17" s="737"/>
      <c r="EYN17" s="737"/>
      <c r="EYO17" s="737"/>
      <c r="EYP17" s="737"/>
      <c r="EYQ17" s="737"/>
      <c r="EYR17" s="737"/>
      <c r="EYS17" s="737"/>
      <c r="EYT17" s="737"/>
      <c r="EYU17" s="737"/>
      <c r="EYV17" s="737"/>
      <c r="EYW17" s="737"/>
      <c r="EYX17" s="737"/>
      <c r="EYY17" s="737"/>
      <c r="EYZ17" s="737"/>
      <c r="EZA17" s="737"/>
      <c r="EZB17" s="737"/>
      <c r="EZC17" s="737"/>
      <c r="EZD17" s="737"/>
      <c r="EZE17" s="737"/>
      <c r="EZF17" s="737"/>
      <c r="EZG17" s="737"/>
      <c r="EZH17" s="737"/>
      <c r="EZI17" s="737"/>
      <c r="EZJ17" s="737"/>
      <c r="EZK17" s="737"/>
      <c r="EZL17" s="737"/>
      <c r="EZM17" s="737"/>
      <c r="EZN17" s="737"/>
      <c r="EZO17" s="737"/>
      <c r="EZP17" s="737"/>
      <c r="EZQ17" s="737"/>
      <c r="EZR17" s="737"/>
      <c r="EZS17" s="737"/>
      <c r="EZT17" s="737"/>
      <c r="EZU17" s="737"/>
      <c r="EZV17" s="737"/>
      <c r="EZW17" s="737"/>
      <c r="EZX17" s="737"/>
      <c r="EZY17" s="737"/>
      <c r="EZZ17" s="737"/>
      <c r="FAA17" s="737"/>
      <c r="FAB17" s="737"/>
      <c r="FAC17" s="737"/>
      <c r="FAD17" s="737"/>
      <c r="FAE17" s="737"/>
      <c r="FAF17" s="737"/>
      <c r="FAG17" s="737"/>
      <c r="FAH17" s="737"/>
      <c r="FAI17" s="737"/>
      <c r="FAJ17" s="737"/>
      <c r="FAK17" s="737"/>
      <c r="FAL17" s="737"/>
      <c r="FAM17" s="737"/>
      <c r="FAN17" s="737"/>
      <c r="FAO17" s="737"/>
      <c r="FAP17" s="737"/>
      <c r="FAQ17" s="737"/>
      <c r="FAR17" s="737"/>
      <c r="FAS17" s="737"/>
      <c r="FAT17" s="737"/>
      <c r="FAU17" s="737"/>
      <c r="FAV17" s="737"/>
      <c r="FAW17" s="737"/>
      <c r="FAX17" s="737"/>
      <c r="FAY17" s="737"/>
      <c r="FAZ17" s="737"/>
      <c r="FBA17" s="737"/>
      <c r="FBB17" s="737"/>
      <c r="FBC17" s="737"/>
      <c r="FBD17" s="737"/>
      <c r="FBE17" s="737"/>
      <c r="FBF17" s="737"/>
      <c r="FBG17" s="737"/>
      <c r="FBH17" s="737"/>
      <c r="FBI17" s="737"/>
      <c r="FBJ17" s="737"/>
      <c r="FBK17" s="737"/>
      <c r="FBL17" s="737"/>
      <c r="FBM17" s="737"/>
      <c r="FBN17" s="737"/>
      <c r="FBO17" s="737"/>
      <c r="FBP17" s="737"/>
      <c r="FBQ17" s="737"/>
      <c r="FBR17" s="737"/>
      <c r="FBS17" s="737"/>
      <c r="FBT17" s="737"/>
      <c r="FBU17" s="737"/>
      <c r="FBV17" s="737"/>
      <c r="FBW17" s="737"/>
      <c r="FBX17" s="737"/>
      <c r="FBY17" s="737"/>
      <c r="FBZ17" s="737"/>
      <c r="FCA17" s="737"/>
      <c r="FCB17" s="737"/>
      <c r="FCC17" s="737"/>
      <c r="FCD17" s="737"/>
      <c r="FCE17" s="737"/>
      <c r="FCF17" s="737"/>
      <c r="FCG17" s="737"/>
      <c r="FCH17" s="737"/>
      <c r="FCI17" s="737"/>
      <c r="FCJ17" s="737"/>
      <c r="FCK17" s="737"/>
      <c r="FCL17" s="737"/>
      <c r="FCM17" s="737"/>
      <c r="FCN17" s="737"/>
      <c r="FCO17" s="737"/>
      <c r="FCP17" s="737"/>
      <c r="FCQ17" s="737"/>
      <c r="FCR17" s="737"/>
      <c r="FCS17" s="737"/>
      <c r="FCT17" s="737"/>
      <c r="FCU17" s="737"/>
      <c r="FCV17" s="737"/>
      <c r="FCW17" s="737"/>
      <c r="FCX17" s="737"/>
      <c r="FCY17" s="737"/>
      <c r="FCZ17" s="737"/>
      <c r="FDA17" s="737"/>
      <c r="FDB17" s="737"/>
      <c r="FDC17" s="737"/>
      <c r="FDD17" s="737"/>
      <c r="FDE17" s="737"/>
      <c r="FDF17" s="737"/>
      <c r="FDG17" s="737"/>
      <c r="FDH17" s="737"/>
      <c r="FDI17" s="737"/>
      <c r="FDJ17" s="737"/>
      <c r="FDK17" s="737"/>
      <c r="FDL17" s="737"/>
      <c r="FDM17" s="737"/>
      <c r="FDN17" s="737"/>
      <c r="FDO17" s="737"/>
      <c r="FDP17" s="737"/>
      <c r="FDQ17" s="737"/>
      <c r="FDR17" s="737"/>
      <c r="FDS17" s="737"/>
      <c r="FDT17" s="737"/>
      <c r="FDU17" s="737"/>
      <c r="FDV17" s="737"/>
      <c r="FDW17" s="737"/>
      <c r="FDX17" s="737"/>
      <c r="FDY17" s="737"/>
      <c r="FDZ17" s="737"/>
      <c r="FEA17" s="737"/>
      <c r="FEB17" s="737"/>
      <c r="FEC17" s="737"/>
      <c r="FED17" s="737"/>
      <c r="FEE17" s="737"/>
      <c r="FEF17" s="737"/>
      <c r="FEG17" s="737"/>
      <c r="FEH17" s="737"/>
      <c r="FEI17" s="737"/>
      <c r="FEJ17" s="737"/>
      <c r="FEK17" s="737"/>
      <c r="FEL17" s="737"/>
      <c r="FEM17" s="737"/>
      <c r="FEN17" s="737"/>
      <c r="FEO17" s="737"/>
      <c r="FEP17" s="737"/>
      <c r="FEQ17" s="737"/>
      <c r="FER17" s="737"/>
      <c r="FES17" s="737"/>
      <c r="FET17" s="737"/>
      <c r="FEU17" s="737"/>
      <c r="FEV17" s="737"/>
      <c r="FEW17" s="737"/>
      <c r="FEX17" s="737"/>
      <c r="FEY17" s="737"/>
      <c r="FEZ17" s="737"/>
      <c r="FFA17" s="737"/>
      <c r="FFB17" s="737"/>
      <c r="FFC17" s="737"/>
      <c r="FFD17" s="737"/>
      <c r="FFE17" s="737"/>
      <c r="FFF17" s="737"/>
      <c r="FFG17" s="737"/>
      <c r="FFH17" s="737"/>
      <c r="FFI17" s="737"/>
      <c r="FFJ17" s="737"/>
      <c r="FFK17" s="737"/>
      <c r="FFL17" s="737"/>
      <c r="FFM17" s="737"/>
      <c r="FFN17" s="737"/>
      <c r="FFO17" s="737"/>
      <c r="FFP17" s="737"/>
      <c r="FFQ17" s="737"/>
      <c r="FFR17" s="737"/>
      <c r="FFS17" s="737"/>
      <c r="FFT17" s="737"/>
      <c r="FFU17" s="737"/>
      <c r="FFV17" s="737"/>
      <c r="FFW17" s="737"/>
      <c r="FFX17" s="737"/>
      <c r="FFY17" s="737"/>
      <c r="FFZ17" s="737"/>
      <c r="FGA17" s="737"/>
      <c r="FGB17" s="737"/>
      <c r="FGC17" s="737"/>
      <c r="FGD17" s="737"/>
      <c r="FGE17" s="737"/>
      <c r="FGF17" s="737"/>
      <c r="FGG17" s="737"/>
      <c r="FGH17" s="737"/>
      <c r="FGI17" s="737"/>
      <c r="FGJ17" s="737"/>
      <c r="FGK17" s="737"/>
      <c r="FGL17" s="737"/>
      <c r="FGM17" s="737"/>
      <c r="FGN17" s="737"/>
      <c r="FGO17" s="737"/>
      <c r="FGP17" s="737"/>
      <c r="FGQ17" s="737"/>
      <c r="FGR17" s="737"/>
      <c r="FGS17" s="737"/>
      <c r="FGT17" s="737"/>
      <c r="FGU17" s="737"/>
      <c r="FGV17" s="737"/>
      <c r="FGW17" s="737"/>
      <c r="FGX17" s="737"/>
      <c r="FGY17" s="737"/>
      <c r="FGZ17" s="737"/>
      <c r="FHA17" s="737"/>
      <c r="FHB17" s="737"/>
      <c r="FHC17" s="737"/>
      <c r="FHD17" s="737"/>
      <c r="FHE17" s="737"/>
      <c r="FHF17" s="737"/>
      <c r="FHG17" s="737"/>
      <c r="FHH17" s="737"/>
      <c r="FHI17" s="737"/>
      <c r="FHJ17" s="737"/>
      <c r="FHK17" s="737"/>
      <c r="FHL17" s="737"/>
      <c r="FHM17" s="737"/>
      <c r="FHN17" s="737"/>
      <c r="FHO17" s="737"/>
      <c r="FHP17" s="737"/>
      <c r="FHQ17" s="737"/>
      <c r="FHR17" s="737"/>
      <c r="FHS17" s="737"/>
      <c r="FHT17" s="737"/>
      <c r="FHU17" s="737"/>
      <c r="FHV17" s="737"/>
      <c r="FHW17" s="737"/>
      <c r="FHX17" s="737"/>
      <c r="FHY17" s="737"/>
      <c r="FHZ17" s="737"/>
      <c r="FIA17" s="737"/>
      <c r="FIB17" s="737"/>
      <c r="FIC17" s="737"/>
      <c r="FID17" s="737"/>
      <c r="FIE17" s="737"/>
      <c r="FIF17" s="737"/>
      <c r="FIG17" s="737"/>
      <c r="FIH17" s="737"/>
      <c r="FII17" s="737"/>
      <c r="FIJ17" s="737"/>
      <c r="FIK17" s="737"/>
      <c r="FIL17" s="737"/>
      <c r="FIM17" s="737"/>
      <c r="FIN17" s="737"/>
      <c r="FIO17" s="737"/>
      <c r="FIP17" s="737"/>
      <c r="FIQ17" s="737"/>
      <c r="FIR17" s="737"/>
      <c r="FIS17" s="737"/>
      <c r="FIT17" s="737"/>
      <c r="FIU17" s="737"/>
      <c r="FIV17" s="737"/>
      <c r="FIW17" s="737"/>
      <c r="FIX17" s="737"/>
      <c r="FIY17" s="737"/>
      <c r="FIZ17" s="737"/>
      <c r="FJA17" s="737"/>
      <c r="FJB17" s="737"/>
      <c r="FJC17" s="737"/>
      <c r="FJD17" s="737"/>
      <c r="FJE17" s="737"/>
      <c r="FJF17" s="737"/>
      <c r="FJG17" s="737"/>
      <c r="FJH17" s="737"/>
      <c r="FJI17" s="737"/>
      <c r="FJJ17" s="737"/>
      <c r="FJK17" s="737"/>
      <c r="FJL17" s="737"/>
      <c r="FJM17" s="737"/>
      <c r="FJN17" s="737"/>
      <c r="FJO17" s="737"/>
      <c r="FJP17" s="737"/>
      <c r="FJQ17" s="737"/>
      <c r="FJR17" s="737"/>
      <c r="FJS17" s="737"/>
      <c r="FJT17" s="737"/>
      <c r="FJU17" s="737"/>
      <c r="FJV17" s="737"/>
      <c r="FJW17" s="737"/>
      <c r="FJX17" s="737"/>
      <c r="FJY17" s="737"/>
      <c r="FJZ17" s="737"/>
      <c r="FKA17" s="737"/>
      <c r="FKB17" s="737"/>
      <c r="FKC17" s="737"/>
      <c r="FKD17" s="737"/>
      <c r="FKE17" s="737"/>
      <c r="FKF17" s="737"/>
      <c r="FKG17" s="737"/>
      <c r="FKH17" s="737"/>
      <c r="FKI17" s="737"/>
      <c r="FKJ17" s="737"/>
      <c r="FKK17" s="737"/>
      <c r="FKL17" s="737"/>
      <c r="FKM17" s="737"/>
      <c r="FKN17" s="737"/>
      <c r="FKO17" s="737"/>
      <c r="FKP17" s="737"/>
      <c r="FKQ17" s="737"/>
      <c r="FKR17" s="737"/>
      <c r="FKS17" s="737"/>
      <c r="FKT17" s="737"/>
      <c r="FKU17" s="737"/>
      <c r="FKV17" s="737"/>
      <c r="FKW17" s="737"/>
      <c r="FKX17" s="737"/>
      <c r="FKY17" s="737"/>
      <c r="FKZ17" s="737"/>
      <c r="FLA17" s="737"/>
      <c r="FLB17" s="737"/>
      <c r="FLC17" s="737"/>
      <c r="FLD17" s="737"/>
      <c r="FLE17" s="737"/>
      <c r="FLF17" s="737"/>
      <c r="FLG17" s="737"/>
      <c r="FLH17" s="737"/>
      <c r="FLI17" s="737"/>
      <c r="FLJ17" s="737"/>
      <c r="FLK17" s="737"/>
      <c r="FLL17" s="737"/>
      <c r="FLM17" s="737"/>
      <c r="FLN17" s="737"/>
      <c r="FLO17" s="737"/>
      <c r="FLP17" s="737"/>
      <c r="FLQ17" s="737"/>
      <c r="FLR17" s="737"/>
      <c r="FLS17" s="737"/>
      <c r="FLT17" s="737"/>
      <c r="FLU17" s="737"/>
      <c r="FLV17" s="737"/>
      <c r="FLW17" s="737"/>
      <c r="FLX17" s="737"/>
      <c r="FLY17" s="737"/>
      <c r="FLZ17" s="737"/>
      <c r="FMA17" s="737"/>
      <c r="FMB17" s="737"/>
      <c r="FMC17" s="737"/>
      <c r="FMD17" s="737"/>
      <c r="FME17" s="737"/>
      <c r="FMF17" s="737"/>
      <c r="FMG17" s="737"/>
      <c r="FMH17" s="737"/>
      <c r="FMI17" s="737"/>
      <c r="FMJ17" s="737"/>
      <c r="FMK17" s="737"/>
      <c r="FML17" s="737"/>
      <c r="FMM17" s="737"/>
      <c r="FMN17" s="737"/>
      <c r="FMO17" s="737"/>
      <c r="FMP17" s="737"/>
      <c r="FMQ17" s="737"/>
      <c r="FMR17" s="737"/>
      <c r="FMS17" s="737"/>
      <c r="FMT17" s="737"/>
      <c r="FMU17" s="737"/>
      <c r="FMV17" s="737"/>
      <c r="FMW17" s="737"/>
      <c r="FMX17" s="737"/>
      <c r="FMY17" s="737"/>
      <c r="FMZ17" s="737"/>
      <c r="FNA17" s="737"/>
      <c r="FNB17" s="737"/>
      <c r="FNC17" s="737"/>
      <c r="FND17" s="737"/>
      <c r="FNE17" s="737"/>
      <c r="FNF17" s="737"/>
      <c r="FNG17" s="737"/>
      <c r="FNH17" s="737"/>
      <c r="FNI17" s="737"/>
      <c r="FNJ17" s="737"/>
      <c r="FNK17" s="737"/>
      <c r="FNL17" s="737"/>
      <c r="FNM17" s="737"/>
      <c r="FNN17" s="737"/>
      <c r="FNO17" s="737"/>
      <c r="FNP17" s="737"/>
      <c r="FNQ17" s="737"/>
      <c r="FNR17" s="737"/>
      <c r="FNS17" s="737"/>
      <c r="FNT17" s="737"/>
      <c r="FNU17" s="737"/>
      <c r="FNV17" s="737"/>
      <c r="FNW17" s="737"/>
      <c r="FNX17" s="737"/>
      <c r="FNY17" s="737"/>
      <c r="FNZ17" s="737"/>
      <c r="FOA17" s="737"/>
      <c r="FOB17" s="737"/>
      <c r="FOC17" s="737"/>
      <c r="FOD17" s="737"/>
      <c r="FOE17" s="737"/>
      <c r="FOF17" s="737"/>
      <c r="FOG17" s="737"/>
      <c r="FOH17" s="737"/>
      <c r="FOI17" s="737"/>
      <c r="FOJ17" s="737"/>
      <c r="FOK17" s="737"/>
      <c r="FOL17" s="737"/>
      <c r="FOM17" s="737"/>
      <c r="FON17" s="737"/>
      <c r="FOO17" s="737"/>
      <c r="FOP17" s="737"/>
      <c r="FOQ17" s="737"/>
      <c r="FOR17" s="737"/>
      <c r="FOS17" s="737"/>
      <c r="FOT17" s="737"/>
      <c r="FOU17" s="737"/>
      <c r="FOV17" s="737"/>
      <c r="FOW17" s="737"/>
      <c r="FOX17" s="737"/>
      <c r="FOY17" s="737"/>
      <c r="FOZ17" s="737"/>
      <c r="FPA17" s="737"/>
      <c r="FPB17" s="737"/>
      <c r="FPC17" s="737"/>
      <c r="FPD17" s="737"/>
      <c r="FPE17" s="737"/>
      <c r="FPF17" s="737"/>
      <c r="FPG17" s="737"/>
      <c r="FPH17" s="737"/>
      <c r="FPI17" s="737"/>
      <c r="FPJ17" s="737"/>
      <c r="FPK17" s="737"/>
      <c r="FPL17" s="737"/>
      <c r="FPM17" s="737"/>
      <c r="FPN17" s="737"/>
      <c r="FPO17" s="737"/>
      <c r="FPP17" s="737"/>
      <c r="FPQ17" s="737"/>
      <c r="FPR17" s="737"/>
      <c r="FPS17" s="737"/>
      <c r="FPT17" s="737"/>
      <c r="FPU17" s="737"/>
      <c r="FPV17" s="737"/>
      <c r="FPW17" s="737"/>
      <c r="FPX17" s="737"/>
      <c r="FPY17" s="737"/>
      <c r="FPZ17" s="737"/>
      <c r="FQA17" s="737"/>
      <c r="FQB17" s="737"/>
      <c r="FQC17" s="737"/>
      <c r="FQD17" s="737"/>
      <c r="FQE17" s="737"/>
      <c r="FQF17" s="737"/>
      <c r="FQG17" s="737"/>
      <c r="FQH17" s="737"/>
      <c r="FQI17" s="737"/>
      <c r="FQJ17" s="737"/>
      <c r="FQK17" s="737"/>
      <c r="FQL17" s="737"/>
      <c r="FQM17" s="737"/>
      <c r="FQN17" s="737"/>
      <c r="FQO17" s="737"/>
      <c r="FQP17" s="737"/>
      <c r="FQQ17" s="737"/>
      <c r="FQR17" s="737"/>
      <c r="FQS17" s="737"/>
      <c r="FQT17" s="737"/>
      <c r="FQU17" s="737"/>
      <c r="FQV17" s="737"/>
      <c r="FQW17" s="737"/>
      <c r="FQX17" s="737"/>
      <c r="FQY17" s="737"/>
      <c r="FQZ17" s="737"/>
      <c r="FRA17" s="737"/>
      <c r="FRB17" s="737"/>
      <c r="FRC17" s="737"/>
      <c r="FRD17" s="737"/>
      <c r="FRE17" s="737"/>
      <c r="FRF17" s="737"/>
      <c r="FRG17" s="737"/>
      <c r="FRH17" s="737"/>
      <c r="FRI17" s="737"/>
      <c r="FRJ17" s="737"/>
      <c r="FRK17" s="737"/>
      <c r="FRL17" s="737"/>
      <c r="FRM17" s="737"/>
      <c r="FRN17" s="737"/>
      <c r="FRO17" s="737"/>
      <c r="FRP17" s="737"/>
      <c r="FRQ17" s="737"/>
      <c r="FRR17" s="737"/>
      <c r="FRS17" s="737"/>
      <c r="FRT17" s="737"/>
      <c r="FRU17" s="737"/>
      <c r="FRV17" s="737"/>
      <c r="FRW17" s="737"/>
      <c r="FRX17" s="737"/>
      <c r="FRY17" s="737"/>
      <c r="FRZ17" s="737"/>
      <c r="FSA17" s="737"/>
      <c r="FSB17" s="737"/>
      <c r="FSC17" s="737"/>
      <c r="FSD17" s="737"/>
      <c r="FSE17" s="737"/>
      <c r="FSF17" s="737"/>
      <c r="FSG17" s="737"/>
      <c r="FSH17" s="737"/>
      <c r="FSI17" s="737"/>
      <c r="FSJ17" s="737"/>
      <c r="FSK17" s="737"/>
      <c r="FSL17" s="737"/>
      <c r="FSM17" s="737"/>
      <c r="FSN17" s="737"/>
      <c r="FSO17" s="737"/>
      <c r="FSP17" s="737"/>
      <c r="FSQ17" s="737"/>
      <c r="FSR17" s="737"/>
      <c r="FSS17" s="737"/>
      <c r="FST17" s="737"/>
      <c r="FSU17" s="737"/>
      <c r="FSV17" s="737"/>
      <c r="FSW17" s="737"/>
      <c r="FSX17" s="737"/>
      <c r="FSY17" s="737"/>
      <c r="FSZ17" s="737"/>
      <c r="FTA17" s="737"/>
      <c r="FTB17" s="737"/>
      <c r="FTC17" s="737"/>
      <c r="FTD17" s="737"/>
      <c r="FTE17" s="737"/>
      <c r="FTF17" s="737"/>
      <c r="FTG17" s="737"/>
      <c r="FTH17" s="737"/>
      <c r="FTI17" s="737"/>
      <c r="FTJ17" s="737"/>
      <c r="FTK17" s="737"/>
      <c r="FTL17" s="737"/>
      <c r="FTM17" s="737"/>
      <c r="FTN17" s="737"/>
      <c r="FTO17" s="737"/>
      <c r="FTP17" s="737"/>
      <c r="FTQ17" s="737"/>
      <c r="FTR17" s="737"/>
      <c r="FTS17" s="737"/>
      <c r="FTT17" s="737"/>
      <c r="FTU17" s="737"/>
      <c r="FTV17" s="737"/>
      <c r="FTW17" s="737"/>
      <c r="FTX17" s="737"/>
      <c r="FTY17" s="737"/>
      <c r="FTZ17" s="737"/>
      <c r="FUA17" s="737"/>
      <c r="FUB17" s="737"/>
      <c r="FUC17" s="737"/>
      <c r="FUD17" s="737"/>
      <c r="FUE17" s="737"/>
      <c r="FUF17" s="737"/>
      <c r="FUG17" s="737"/>
      <c r="FUH17" s="737"/>
      <c r="FUI17" s="737"/>
      <c r="FUJ17" s="737"/>
      <c r="FUK17" s="737"/>
      <c r="FUL17" s="737"/>
      <c r="FUM17" s="737"/>
      <c r="FUN17" s="737"/>
      <c r="FUO17" s="737"/>
      <c r="FUP17" s="737"/>
      <c r="FUQ17" s="737"/>
      <c r="FUR17" s="737"/>
      <c r="FUS17" s="737"/>
      <c r="FUT17" s="737"/>
      <c r="FUU17" s="737"/>
      <c r="FUV17" s="737"/>
      <c r="FUW17" s="737"/>
      <c r="FUX17" s="737"/>
      <c r="FUY17" s="737"/>
      <c r="FUZ17" s="737"/>
      <c r="FVA17" s="737"/>
      <c r="FVB17" s="737"/>
      <c r="FVC17" s="737"/>
      <c r="FVD17" s="737"/>
      <c r="FVE17" s="737"/>
      <c r="FVF17" s="737"/>
      <c r="FVG17" s="737"/>
      <c r="FVH17" s="737"/>
      <c r="FVI17" s="737"/>
      <c r="FVJ17" s="737"/>
      <c r="FVK17" s="737"/>
      <c r="FVL17" s="737"/>
      <c r="FVM17" s="737"/>
      <c r="FVN17" s="737"/>
      <c r="FVO17" s="737"/>
      <c r="FVP17" s="737"/>
      <c r="FVQ17" s="737"/>
      <c r="FVR17" s="737"/>
      <c r="FVS17" s="737"/>
      <c r="FVT17" s="737"/>
      <c r="FVU17" s="737"/>
      <c r="FVV17" s="737"/>
      <c r="FVW17" s="737"/>
      <c r="FVX17" s="737"/>
      <c r="FVY17" s="737"/>
      <c r="FVZ17" s="737"/>
      <c r="FWA17" s="737"/>
      <c r="FWB17" s="737"/>
      <c r="FWC17" s="737"/>
      <c r="FWD17" s="737"/>
      <c r="FWE17" s="737"/>
      <c r="FWF17" s="737"/>
      <c r="FWG17" s="737"/>
      <c r="FWH17" s="737"/>
      <c r="FWI17" s="737"/>
      <c r="FWJ17" s="737"/>
      <c r="FWK17" s="737"/>
      <c r="FWL17" s="737"/>
      <c r="FWM17" s="737"/>
      <c r="FWN17" s="737"/>
      <c r="FWO17" s="737"/>
      <c r="FWP17" s="737"/>
      <c r="FWQ17" s="737"/>
      <c r="FWR17" s="737"/>
      <c r="FWS17" s="737"/>
      <c r="FWT17" s="737"/>
      <c r="FWU17" s="737"/>
      <c r="FWV17" s="737"/>
      <c r="FWW17" s="737"/>
      <c r="FWX17" s="737"/>
      <c r="FWY17" s="737"/>
      <c r="FWZ17" s="737"/>
      <c r="FXA17" s="737"/>
      <c r="FXB17" s="737"/>
      <c r="FXC17" s="737"/>
      <c r="FXD17" s="737"/>
      <c r="FXE17" s="737"/>
      <c r="FXF17" s="737"/>
      <c r="FXG17" s="737"/>
      <c r="FXH17" s="737"/>
      <c r="FXI17" s="737"/>
      <c r="FXJ17" s="737"/>
      <c r="FXK17" s="737"/>
      <c r="FXL17" s="737"/>
      <c r="FXM17" s="737"/>
      <c r="FXN17" s="737"/>
      <c r="FXO17" s="737"/>
      <c r="FXP17" s="737"/>
      <c r="FXQ17" s="737"/>
      <c r="FXR17" s="737"/>
      <c r="FXS17" s="737"/>
      <c r="FXT17" s="737"/>
      <c r="FXU17" s="737"/>
      <c r="FXV17" s="737"/>
      <c r="FXW17" s="737"/>
      <c r="FXX17" s="737"/>
      <c r="FXY17" s="737"/>
      <c r="FXZ17" s="737"/>
      <c r="FYA17" s="737"/>
      <c r="FYB17" s="737"/>
      <c r="FYC17" s="737"/>
      <c r="FYD17" s="737"/>
      <c r="FYE17" s="737"/>
      <c r="FYF17" s="737"/>
      <c r="FYG17" s="737"/>
      <c r="FYH17" s="737"/>
      <c r="FYI17" s="737"/>
      <c r="FYJ17" s="737"/>
      <c r="FYK17" s="737"/>
      <c r="FYL17" s="737"/>
      <c r="FYM17" s="737"/>
      <c r="FYN17" s="737"/>
      <c r="FYO17" s="737"/>
      <c r="FYP17" s="737"/>
      <c r="FYQ17" s="737"/>
      <c r="FYR17" s="737"/>
      <c r="FYS17" s="737"/>
      <c r="FYT17" s="737"/>
      <c r="FYU17" s="737"/>
      <c r="FYV17" s="737"/>
      <c r="FYW17" s="737"/>
      <c r="FYX17" s="737"/>
      <c r="FYY17" s="737"/>
      <c r="FYZ17" s="737"/>
      <c r="FZA17" s="737"/>
      <c r="FZB17" s="737"/>
      <c r="FZC17" s="737"/>
      <c r="FZD17" s="737"/>
      <c r="FZE17" s="737"/>
      <c r="FZF17" s="737"/>
      <c r="FZG17" s="737"/>
      <c r="FZH17" s="737"/>
      <c r="FZI17" s="737"/>
      <c r="FZJ17" s="737"/>
      <c r="FZK17" s="737"/>
      <c r="FZL17" s="737"/>
      <c r="FZM17" s="737"/>
      <c r="FZN17" s="737"/>
      <c r="FZO17" s="737"/>
      <c r="FZP17" s="737"/>
      <c r="FZQ17" s="737"/>
      <c r="FZR17" s="737"/>
      <c r="FZS17" s="737"/>
      <c r="FZT17" s="737"/>
      <c r="FZU17" s="737"/>
      <c r="FZV17" s="737"/>
      <c r="FZW17" s="737"/>
      <c r="FZX17" s="737"/>
      <c r="FZY17" s="737"/>
      <c r="FZZ17" s="737"/>
      <c r="GAA17" s="737"/>
      <c r="GAB17" s="737"/>
      <c r="GAC17" s="737"/>
      <c r="GAD17" s="737"/>
      <c r="GAE17" s="737"/>
      <c r="GAF17" s="737"/>
      <c r="GAG17" s="737"/>
      <c r="GAH17" s="737"/>
      <c r="GAI17" s="737"/>
      <c r="GAJ17" s="737"/>
      <c r="GAK17" s="737"/>
      <c r="GAL17" s="737"/>
      <c r="GAM17" s="737"/>
      <c r="GAN17" s="737"/>
      <c r="GAO17" s="737"/>
      <c r="GAP17" s="737"/>
      <c r="GAQ17" s="737"/>
      <c r="GAR17" s="737"/>
      <c r="GAS17" s="737"/>
      <c r="GAT17" s="737"/>
      <c r="GAU17" s="737"/>
      <c r="GAV17" s="737"/>
      <c r="GAW17" s="737"/>
      <c r="GAX17" s="737"/>
      <c r="GAY17" s="737"/>
      <c r="GAZ17" s="737"/>
      <c r="GBA17" s="737"/>
      <c r="GBB17" s="737"/>
      <c r="GBC17" s="737"/>
      <c r="GBD17" s="737"/>
      <c r="GBE17" s="737"/>
      <c r="GBF17" s="737"/>
      <c r="GBG17" s="737"/>
      <c r="GBH17" s="737"/>
      <c r="GBI17" s="737"/>
      <c r="GBJ17" s="737"/>
      <c r="GBK17" s="737"/>
      <c r="GBL17" s="737"/>
      <c r="GBM17" s="737"/>
      <c r="GBN17" s="737"/>
      <c r="GBO17" s="737"/>
      <c r="GBP17" s="737"/>
      <c r="GBQ17" s="737"/>
      <c r="GBR17" s="737"/>
      <c r="GBS17" s="737"/>
      <c r="GBT17" s="737"/>
      <c r="GBU17" s="737"/>
      <c r="GBV17" s="737"/>
      <c r="GBW17" s="737"/>
      <c r="GBX17" s="737"/>
      <c r="GBY17" s="737"/>
      <c r="GBZ17" s="737"/>
      <c r="GCA17" s="737"/>
      <c r="GCB17" s="737"/>
      <c r="GCC17" s="737"/>
      <c r="GCD17" s="737"/>
      <c r="GCE17" s="737"/>
      <c r="GCF17" s="737"/>
      <c r="GCG17" s="737"/>
      <c r="GCH17" s="737"/>
      <c r="GCI17" s="737"/>
      <c r="GCJ17" s="737"/>
      <c r="GCK17" s="737"/>
      <c r="GCL17" s="737"/>
      <c r="GCM17" s="737"/>
      <c r="GCN17" s="737"/>
      <c r="GCO17" s="737"/>
      <c r="GCP17" s="737"/>
      <c r="GCQ17" s="737"/>
      <c r="GCR17" s="737"/>
      <c r="GCS17" s="737"/>
      <c r="GCT17" s="737"/>
      <c r="GCU17" s="737"/>
      <c r="GCV17" s="737"/>
      <c r="GCW17" s="737"/>
      <c r="GCX17" s="737"/>
      <c r="GCY17" s="737"/>
      <c r="GCZ17" s="737"/>
      <c r="GDA17" s="737"/>
      <c r="GDB17" s="737"/>
      <c r="GDC17" s="737"/>
      <c r="GDD17" s="737"/>
      <c r="GDE17" s="737"/>
      <c r="GDF17" s="737"/>
      <c r="GDG17" s="737"/>
      <c r="GDH17" s="737"/>
      <c r="GDI17" s="737"/>
      <c r="GDJ17" s="737"/>
      <c r="GDK17" s="737"/>
      <c r="GDL17" s="737"/>
      <c r="GDM17" s="737"/>
      <c r="GDN17" s="737"/>
      <c r="GDO17" s="737"/>
      <c r="GDP17" s="737"/>
      <c r="GDQ17" s="737"/>
      <c r="GDR17" s="737"/>
      <c r="GDS17" s="737"/>
      <c r="GDT17" s="737"/>
      <c r="GDU17" s="737"/>
      <c r="GDV17" s="737"/>
      <c r="GDW17" s="737"/>
      <c r="GDX17" s="737"/>
      <c r="GDY17" s="737"/>
      <c r="GDZ17" s="737"/>
      <c r="GEA17" s="737"/>
      <c r="GEB17" s="737"/>
      <c r="GEC17" s="737"/>
      <c r="GED17" s="737"/>
      <c r="GEE17" s="737"/>
      <c r="GEF17" s="737"/>
      <c r="GEG17" s="737"/>
      <c r="GEH17" s="737"/>
      <c r="GEI17" s="737"/>
      <c r="GEJ17" s="737"/>
      <c r="GEK17" s="737"/>
      <c r="GEL17" s="737"/>
      <c r="GEM17" s="737"/>
      <c r="GEN17" s="737"/>
      <c r="GEO17" s="737"/>
      <c r="GEP17" s="737"/>
      <c r="GEQ17" s="737"/>
      <c r="GER17" s="737"/>
      <c r="GES17" s="737"/>
      <c r="GET17" s="737"/>
      <c r="GEU17" s="737"/>
      <c r="GEV17" s="737"/>
      <c r="GEW17" s="737"/>
      <c r="GEX17" s="737"/>
      <c r="GEY17" s="737"/>
      <c r="GEZ17" s="737"/>
      <c r="GFA17" s="737"/>
      <c r="GFB17" s="737"/>
      <c r="GFC17" s="737"/>
      <c r="GFD17" s="737"/>
      <c r="GFE17" s="737"/>
      <c r="GFF17" s="737"/>
      <c r="GFG17" s="737"/>
      <c r="GFH17" s="737"/>
      <c r="GFI17" s="737"/>
      <c r="GFJ17" s="737"/>
      <c r="GFK17" s="737"/>
      <c r="GFL17" s="737"/>
      <c r="GFM17" s="737"/>
      <c r="GFN17" s="737"/>
      <c r="GFO17" s="737"/>
      <c r="GFP17" s="737"/>
      <c r="GFQ17" s="737"/>
      <c r="GFR17" s="737"/>
      <c r="GFS17" s="737"/>
      <c r="GFT17" s="737"/>
      <c r="GFU17" s="737"/>
      <c r="GFV17" s="737"/>
      <c r="GFW17" s="737"/>
      <c r="GFX17" s="737"/>
      <c r="GFY17" s="737"/>
      <c r="GFZ17" s="737"/>
      <c r="GGA17" s="737"/>
      <c r="GGB17" s="737"/>
      <c r="GGC17" s="737"/>
      <c r="GGD17" s="737"/>
      <c r="GGE17" s="737"/>
      <c r="GGF17" s="737"/>
      <c r="GGG17" s="737"/>
      <c r="GGH17" s="737"/>
      <c r="GGI17" s="737"/>
      <c r="GGJ17" s="737"/>
      <c r="GGK17" s="737"/>
      <c r="GGL17" s="737"/>
      <c r="GGM17" s="737"/>
      <c r="GGN17" s="737"/>
      <c r="GGO17" s="737"/>
      <c r="GGP17" s="737"/>
      <c r="GGQ17" s="737"/>
      <c r="GGR17" s="737"/>
      <c r="GGS17" s="737"/>
      <c r="GGT17" s="737"/>
      <c r="GGU17" s="737"/>
      <c r="GGV17" s="737"/>
      <c r="GGW17" s="737"/>
      <c r="GGX17" s="737"/>
      <c r="GGY17" s="737"/>
      <c r="GGZ17" s="737"/>
      <c r="GHA17" s="737"/>
      <c r="GHB17" s="737"/>
      <c r="GHC17" s="737"/>
      <c r="GHD17" s="737"/>
      <c r="GHE17" s="737"/>
      <c r="GHF17" s="737"/>
      <c r="GHG17" s="737"/>
      <c r="GHH17" s="737"/>
      <c r="GHI17" s="737"/>
      <c r="GHJ17" s="737"/>
      <c r="GHK17" s="737"/>
      <c r="GHL17" s="737"/>
      <c r="GHM17" s="737"/>
      <c r="GHN17" s="737"/>
      <c r="GHO17" s="737"/>
      <c r="GHP17" s="737"/>
      <c r="GHQ17" s="737"/>
      <c r="GHR17" s="737"/>
      <c r="GHS17" s="737"/>
      <c r="GHT17" s="737"/>
      <c r="GHU17" s="737"/>
      <c r="GHV17" s="737"/>
      <c r="GHW17" s="737"/>
      <c r="GHX17" s="737"/>
      <c r="GHY17" s="737"/>
      <c r="GHZ17" s="737"/>
      <c r="GIA17" s="737"/>
      <c r="GIB17" s="737"/>
      <c r="GIC17" s="737"/>
      <c r="GID17" s="737"/>
      <c r="GIE17" s="737"/>
      <c r="GIF17" s="737"/>
      <c r="GIG17" s="737"/>
      <c r="GIH17" s="737"/>
      <c r="GII17" s="737"/>
      <c r="GIJ17" s="737"/>
      <c r="GIK17" s="737"/>
      <c r="GIL17" s="737"/>
      <c r="GIM17" s="737"/>
      <c r="GIN17" s="737"/>
      <c r="GIO17" s="737"/>
      <c r="GIP17" s="737"/>
      <c r="GIQ17" s="737"/>
      <c r="GIR17" s="737"/>
      <c r="GIS17" s="737"/>
      <c r="GIT17" s="737"/>
      <c r="GIU17" s="737"/>
      <c r="GIV17" s="737"/>
      <c r="GIW17" s="737"/>
      <c r="GIX17" s="737"/>
      <c r="GIY17" s="737"/>
      <c r="GIZ17" s="737"/>
      <c r="GJA17" s="737"/>
      <c r="GJB17" s="737"/>
      <c r="GJC17" s="737"/>
      <c r="GJD17" s="737"/>
      <c r="GJE17" s="737"/>
      <c r="GJF17" s="737"/>
      <c r="GJG17" s="737"/>
      <c r="GJH17" s="737"/>
      <c r="GJI17" s="737"/>
      <c r="GJJ17" s="737"/>
      <c r="GJK17" s="737"/>
      <c r="GJL17" s="737"/>
      <c r="GJM17" s="737"/>
      <c r="GJN17" s="737"/>
      <c r="GJO17" s="737"/>
      <c r="GJP17" s="737"/>
      <c r="GJQ17" s="737"/>
      <c r="GJR17" s="737"/>
      <c r="GJS17" s="737"/>
      <c r="GJT17" s="737"/>
      <c r="GJU17" s="737"/>
      <c r="GJV17" s="737"/>
      <c r="GJW17" s="737"/>
      <c r="GJX17" s="737"/>
      <c r="GJY17" s="737"/>
      <c r="GJZ17" s="737"/>
      <c r="GKA17" s="737"/>
      <c r="GKB17" s="737"/>
      <c r="GKC17" s="737"/>
      <c r="GKD17" s="737"/>
      <c r="GKE17" s="737"/>
      <c r="GKF17" s="737"/>
      <c r="GKG17" s="737"/>
      <c r="GKH17" s="737"/>
      <c r="GKI17" s="737"/>
      <c r="GKJ17" s="737"/>
      <c r="GKK17" s="737"/>
      <c r="GKL17" s="737"/>
      <c r="GKM17" s="737"/>
      <c r="GKN17" s="737"/>
      <c r="GKO17" s="737"/>
      <c r="GKP17" s="737"/>
      <c r="GKQ17" s="737"/>
      <c r="GKR17" s="737"/>
      <c r="GKS17" s="737"/>
      <c r="GKT17" s="737"/>
      <c r="GKU17" s="737"/>
      <c r="GKV17" s="737"/>
      <c r="GKW17" s="737"/>
      <c r="GKX17" s="737"/>
      <c r="GKY17" s="737"/>
      <c r="GKZ17" s="737"/>
      <c r="GLA17" s="737"/>
      <c r="GLB17" s="737"/>
      <c r="GLC17" s="737"/>
      <c r="GLD17" s="737"/>
      <c r="GLE17" s="737"/>
      <c r="GLF17" s="737"/>
      <c r="GLG17" s="737"/>
      <c r="GLH17" s="737"/>
      <c r="GLI17" s="737"/>
      <c r="GLJ17" s="737"/>
      <c r="GLK17" s="737"/>
      <c r="GLL17" s="737"/>
      <c r="GLM17" s="737"/>
      <c r="GLN17" s="737"/>
      <c r="GLO17" s="737"/>
      <c r="GLP17" s="737"/>
      <c r="GLQ17" s="737"/>
      <c r="GLR17" s="737"/>
      <c r="GLS17" s="737"/>
      <c r="GLT17" s="737"/>
      <c r="GLU17" s="737"/>
      <c r="GLV17" s="737"/>
      <c r="GLW17" s="737"/>
      <c r="GLX17" s="737"/>
      <c r="GLY17" s="737"/>
      <c r="GLZ17" s="737"/>
      <c r="GMA17" s="737"/>
      <c r="GMB17" s="737"/>
      <c r="GMC17" s="737"/>
      <c r="GMD17" s="737"/>
      <c r="GME17" s="737"/>
      <c r="GMF17" s="737"/>
      <c r="GMG17" s="737"/>
      <c r="GMH17" s="737"/>
      <c r="GMI17" s="737"/>
      <c r="GMJ17" s="737"/>
      <c r="GMK17" s="737"/>
      <c r="GML17" s="737"/>
      <c r="GMM17" s="737"/>
      <c r="GMN17" s="737"/>
      <c r="GMO17" s="737"/>
      <c r="GMP17" s="737"/>
      <c r="GMQ17" s="737"/>
      <c r="GMR17" s="737"/>
      <c r="GMS17" s="737"/>
      <c r="GMT17" s="737"/>
      <c r="GMU17" s="737"/>
      <c r="GMV17" s="737"/>
      <c r="GMW17" s="737"/>
      <c r="GMX17" s="737"/>
      <c r="GMY17" s="737"/>
      <c r="GMZ17" s="737"/>
      <c r="GNA17" s="737"/>
      <c r="GNB17" s="737"/>
      <c r="GNC17" s="737"/>
      <c r="GND17" s="737"/>
      <c r="GNE17" s="737"/>
      <c r="GNF17" s="737"/>
      <c r="GNG17" s="737"/>
      <c r="GNH17" s="737"/>
      <c r="GNI17" s="737"/>
      <c r="GNJ17" s="737"/>
      <c r="GNK17" s="737"/>
      <c r="GNL17" s="737"/>
      <c r="GNM17" s="737"/>
      <c r="GNN17" s="737"/>
      <c r="GNO17" s="737"/>
      <c r="GNP17" s="737"/>
      <c r="GNQ17" s="737"/>
      <c r="GNR17" s="737"/>
      <c r="GNS17" s="737"/>
      <c r="GNT17" s="737"/>
      <c r="GNU17" s="737"/>
      <c r="GNV17" s="737"/>
      <c r="GNW17" s="737"/>
      <c r="GNX17" s="737"/>
      <c r="GNY17" s="737"/>
      <c r="GNZ17" s="737"/>
      <c r="GOA17" s="737"/>
      <c r="GOB17" s="737"/>
      <c r="GOC17" s="737"/>
      <c r="GOD17" s="737"/>
      <c r="GOE17" s="737"/>
      <c r="GOF17" s="737"/>
      <c r="GOG17" s="737"/>
      <c r="GOH17" s="737"/>
      <c r="GOI17" s="737"/>
      <c r="GOJ17" s="737"/>
      <c r="GOK17" s="737"/>
      <c r="GOL17" s="737"/>
      <c r="GOM17" s="737"/>
      <c r="GON17" s="737"/>
      <c r="GOO17" s="737"/>
      <c r="GOP17" s="737"/>
      <c r="GOQ17" s="737"/>
      <c r="GOR17" s="737"/>
      <c r="GOS17" s="737"/>
      <c r="GOT17" s="737"/>
      <c r="GOU17" s="737"/>
      <c r="GOV17" s="737"/>
      <c r="GOW17" s="737"/>
      <c r="GOX17" s="737"/>
      <c r="GOY17" s="737"/>
      <c r="GOZ17" s="737"/>
      <c r="GPA17" s="737"/>
      <c r="GPB17" s="737"/>
      <c r="GPC17" s="737"/>
      <c r="GPD17" s="737"/>
      <c r="GPE17" s="737"/>
      <c r="GPF17" s="737"/>
      <c r="GPG17" s="737"/>
      <c r="GPH17" s="737"/>
      <c r="GPI17" s="737"/>
      <c r="GPJ17" s="737"/>
      <c r="GPK17" s="737"/>
      <c r="GPL17" s="737"/>
      <c r="GPM17" s="737"/>
      <c r="GPN17" s="737"/>
      <c r="GPO17" s="737"/>
      <c r="GPP17" s="737"/>
      <c r="GPQ17" s="737"/>
      <c r="GPR17" s="737"/>
      <c r="GPS17" s="737"/>
      <c r="GPT17" s="737"/>
      <c r="GPU17" s="737"/>
      <c r="GPV17" s="737"/>
      <c r="GPW17" s="737"/>
      <c r="GPX17" s="737"/>
      <c r="GPY17" s="737"/>
      <c r="GPZ17" s="737"/>
      <c r="GQA17" s="737"/>
      <c r="GQB17" s="737"/>
      <c r="GQC17" s="737"/>
      <c r="GQD17" s="737"/>
      <c r="GQE17" s="737"/>
      <c r="GQF17" s="737"/>
      <c r="GQG17" s="737"/>
      <c r="GQH17" s="737"/>
      <c r="GQI17" s="737"/>
      <c r="GQJ17" s="737"/>
      <c r="GQK17" s="737"/>
      <c r="GQL17" s="737"/>
      <c r="GQM17" s="737"/>
      <c r="GQN17" s="737"/>
      <c r="GQO17" s="737"/>
      <c r="GQP17" s="737"/>
      <c r="GQQ17" s="737"/>
      <c r="GQR17" s="737"/>
      <c r="GQS17" s="737"/>
      <c r="GQT17" s="737"/>
      <c r="GQU17" s="737"/>
      <c r="GQV17" s="737"/>
      <c r="GQW17" s="737"/>
      <c r="GQX17" s="737"/>
      <c r="GQY17" s="737"/>
      <c r="GQZ17" s="737"/>
      <c r="GRA17" s="737"/>
      <c r="GRB17" s="737"/>
      <c r="GRC17" s="737"/>
      <c r="GRD17" s="737"/>
      <c r="GRE17" s="737"/>
      <c r="GRF17" s="737"/>
      <c r="GRG17" s="737"/>
      <c r="GRH17" s="737"/>
      <c r="GRI17" s="737"/>
      <c r="GRJ17" s="737"/>
      <c r="GRK17" s="737"/>
      <c r="GRL17" s="737"/>
      <c r="GRM17" s="737"/>
      <c r="GRN17" s="737"/>
      <c r="GRO17" s="737"/>
      <c r="GRP17" s="737"/>
      <c r="GRQ17" s="737"/>
      <c r="GRR17" s="737"/>
      <c r="GRS17" s="737"/>
      <c r="GRT17" s="737"/>
      <c r="GRU17" s="737"/>
      <c r="GRV17" s="737"/>
      <c r="GRW17" s="737"/>
      <c r="GRX17" s="737"/>
      <c r="GRY17" s="737"/>
      <c r="GRZ17" s="737"/>
      <c r="GSA17" s="737"/>
      <c r="GSB17" s="737"/>
      <c r="GSC17" s="737"/>
      <c r="GSD17" s="737"/>
      <c r="GSE17" s="737"/>
      <c r="GSF17" s="737"/>
      <c r="GSG17" s="737"/>
      <c r="GSH17" s="737"/>
      <c r="GSI17" s="737"/>
      <c r="GSJ17" s="737"/>
      <c r="GSK17" s="737"/>
      <c r="GSL17" s="737"/>
      <c r="GSM17" s="737"/>
      <c r="GSN17" s="737"/>
      <c r="GSO17" s="737"/>
      <c r="GSP17" s="737"/>
      <c r="GSQ17" s="737"/>
      <c r="GSR17" s="737"/>
      <c r="GSS17" s="737"/>
      <c r="GST17" s="737"/>
      <c r="GSU17" s="737"/>
      <c r="GSV17" s="737"/>
      <c r="GSW17" s="737"/>
      <c r="GSX17" s="737"/>
      <c r="GSY17" s="737"/>
      <c r="GSZ17" s="737"/>
      <c r="GTA17" s="737"/>
      <c r="GTB17" s="737"/>
      <c r="GTC17" s="737"/>
      <c r="GTD17" s="737"/>
      <c r="GTE17" s="737"/>
      <c r="GTF17" s="737"/>
      <c r="GTG17" s="737"/>
      <c r="GTH17" s="737"/>
      <c r="GTI17" s="737"/>
      <c r="GTJ17" s="737"/>
      <c r="GTK17" s="737"/>
      <c r="GTL17" s="737"/>
      <c r="GTM17" s="737"/>
      <c r="GTN17" s="737"/>
      <c r="GTO17" s="737"/>
      <c r="GTP17" s="737"/>
      <c r="GTQ17" s="737"/>
      <c r="GTR17" s="737"/>
      <c r="GTS17" s="737"/>
      <c r="GTT17" s="737"/>
      <c r="GTU17" s="737"/>
      <c r="GTV17" s="737"/>
      <c r="GTW17" s="737"/>
      <c r="GTX17" s="737"/>
      <c r="GTY17" s="737"/>
      <c r="GTZ17" s="737"/>
      <c r="GUA17" s="737"/>
      <c r="GUB17" s="737"/>
      <c r="GUC17" s="737"/>
      <c r="GUD17" s="737"/>
      <c r="GUE17" s="737"/>
      <c r="GUF17" s="737"/>
      <c r="GUG17" s="737"/>
      <c r="GUH17" s="737"/>
      <c r="GUI17" s="737"/>
      <c r="GUJ17" s="737"/>
      <c r="GUK17" s="737"/>
      <c r="GUL17" s="737"/>
      <c r="GUM17" s="737"/>
      <c r="GUN17" s="737"/>
      <c r="GUO17" s="737"/>
      <c r="GUP17" s="737"/>
      <c r="GUQ17" s="737"/>
      <c r="GUR17" s="737"/>
      <c r="GUS17" s="737"/>
      <c r="GUT17" s="737"/>
      <c r="GUU17" s="737"/>
      <c r="GUV17" s="737"/>
      <c r="GUW17" s="737"/>
      <c r="GUX17" s="737"/>
      <c r="GUY17" s="737"/>
      <c r="GUZ17" s="737"/>
      <c r="GVA17" s="737"/>
      <c r="GVB17" s="737"/>
      <c r="GVC17" s="737"/>
      <c r="GVD17" s="737"/>
      <c r="GVE17" s="737"/>
      <c r="GVF17" s="737"/>
      <c r="GVG17" s="737"/>
      <c r="GVH17" s="737"/>
      <c r="GVI17" s="737"/>
      <c r="GVJ17" s="737"/>
      <c r="GVK17" s="737"/>
      <c r="GVL17" s="737"/>
      <c r="GVM17" s="737"/>
      <c r="GVN17" s="737"/>
      <c r="GVO17" s="737"/>
      <c r="GVP17" s="737"/>
      <c r="GVQ17" s="737"/>
      <c r="GVR17" s="737"/>
      <c r="GVS17" s="737"/>
      <c r="GVT17" s="737"/>
      <c r="GVU17" s="737"/>
      <c r="GVV17" s="737"/>
      <c r="GVW17" s="737"/>
      <c r="GVX17" s="737"/>
      <c r="GVY17" s="737"/>
      <c r="GVZ17" s="737"/>
      <c r="GWA17" s="737"/>
      <c r="GWB17" s="737"/>
      <c r="GWC17" s="737"/>
      <c r="GWD17" s="737"/>
      <c r="GWE17" s="737"/>
      <c r="GWF17" s="737"/>
      <c r="GWG17" s="737"/>
      <c r="GWH17" s="737"/>
      <c r="GWI17" s="737"/>
      <c r="GWJ17" s="737"/>
      <c r="GWK17" s="737"/>
      <c r="GWL17" s="737"/>
      <c r="GWM17" s="737"/>
      <c r="GWN17" s="737"/>
      <c r="GWO17" s="737"/>
      <c r="GWP17" s="737"/>
      <c r="GWQ17" s="737"/>
      <c r="GWR17" s="737"/>
      <c r="GWS17" s="737"/>
      <c r="GWT17" s="737"/>
      <c r="GWU17" s="737"/>
      <c r="GWV17" s="737"/>
      <c r="GWW17" s="737"/>
      <c r="GWX17" s="737"/>
      <c r="GWY17" s="737"/>
      <c r="GWZ17" s="737"/>
      <c r="GXA17" s="737"/>
      <c r="GXB17" s="737"/>
      <c r="GXC17" s="737"/>
      <c r="GXD17" s="737"/>
      <c r="GXE17" s="737"/>
      <c r="GXF17" s="737"/>
      <c r="GXG17" s="737"/>
      <c r="GXH17" s="737"/>
      <c r="GXI17" s="737"/>
      <c r="GXJ17" s="737"/>
      <c r="GXK17" s="737"/>
      <c r="GXL17" s="737"/>
      <c r="GXM17" s="737"/>
      <c r="GXN17" s="737"/>
      <c r="GXO17" s="737"/>
      <c r="GXP17" s="737"/>
      <c r="GXQ17" s="737"/>
      <c r="GXR17" s="737"/>
      <c r="GXS17" s="737"/>
      <c r="GXT17" s="737"/>
      <c r="GXU17" s="737"/>
      <c r="GXV17" s="737"/>
      <c r="GXW17" s="737"/>
      <c r="GXX17" s="737"/>
      <c r="GXY17" s="737"/>
      <c r="GXZ17" s="737"/>
      <c r="GYA17" s="737"/>
      <c r="GYB17" s="737"/>
      <c r="GYC17" s="737"/>
      <c r="GYD17" s="737"/>
      <c r="GYE17" s="737"/>
      <c r="GYF17" s="737"/>
      <c r="GYG17" s="737"/>
      <c r="GYH17" s="737"/>
      <c r="GYI17" s="737"/>
      <c r="GYJ17" s="737"/>
      <c r="GYK17" s="737"/>
      <c r="GYL17" s="737"/>
      <c r="GYM17" s="737"/>
      <c r="GYN17" s="737"/>
      <c r="GYO17" s="737"/>
      <c r="GYP17" s="737"/>
      <c r="GYQ17" s="737"/>
      <c r="GYR17" s="737"/>
      <c r="GYS17" s="737"/>
      <c r="GYT17" s="737"/>
      <c r="GYU17" s="737"/>
      <c r="GYV17" s="737"/>
      <c r="GYW17" s="737"/>
      <c r="GYX17" s="737"/>
      <c r="GYY17" s="737"/>
      <c r="GYZ17" s="737"/>
      <c r="GZA17" s="737"/>
      <c r="GZB17" s="737"/>
      <c r="GZC17" s="737"/>
      <c r="GZD17" s="737"/>
      <c r="GZE17" s="737"/>
      <c r="GZF17" s="737"/>
      <c r="GZG17" s="737"/>
      <c r="GZH17" s="737"/>
      <c r="GZI17" s="737"/>
      <c r="GZJ17" s="737"/>
      <c r="GZK17" s="737"/>
      <c r="GZL17" s="737"/>
      <c r="GZM17" s="737"/>
      <c r="GZN17" s="737"/>
      <c r="GZO17" s="737"/>
      <c r="GZP17" s="737"/>
      <c r="GZQ17" s="737"/>
      <c r="GZR17" s="737"/>
      <c r="GZS17" s="737"/>
      <c r="GZT17" s="737"/>
      <c r="GZU17" s="737"/>
      <c r="GZV17" s="737"/>
      <c r="GZW17" s="737"/>
      <c r="GZX17" s="737"/>
      <c r="GZY17" s="737"/>
      <c r="GZZ17" s="737"/>
      <c r="HAA17" s="737"/>
      <c r="HAB17" s="737"/>
      <c r="HAC17" s="737"/>
      <c r="HAD17" s="737"/>
      <c r="HAE17" s="737"/>
      <c r="HAF17" s="737"/>
      <c r="HAG17" s="737"/>
      <c r="HAH17" s="737"/>
      <c r="HAI17" s="737"/>
      <c r="HAJ17" s="737"/>
      <c r="HAK17" s="737"/>
      <c r="HAL17" s="737"/>
      <c r="HAM17" s="737"/>
      <c r="HAN17" s="737"/>
      <c r="HAO17" s="737"/>
      <c r="HAP17" s="737"/>
      <c r="HAQ17" s="737"/>
      <c r="HAR17" s="737"/>
      <c r="HAS17" s="737"/>
      <c r="HAT17" s="737"/>
      <c r="HAU17" s="737"/>
      <c r="HAV17" s="737"/>
      <c r="HAW17" s="737"/>
      <c r="HAX17" s="737"/>
      <c r="HAY17" s="737"/>
      <c r="HAZ17" s="737"/>
      <c r="HBA17" s="737"/>
      <c r="HBB17" s="737"/>
      <c r="HBC17" s="737"/>
      <c r="HBD17" s="737"/>
      <c r="HBE17" s="737"/>
      <c r="HBF17" s="737"/>
      <c r="HBG17" s="737"/>
      <c r="HBH17" s="737"/>
      <c r="HBI17" s="737"/>
      <c r="HBJ17" s="737"/>
      <c r="HBK17" s="737"/>
      <c r="HBL17" s="737"/>
      <c r="HBM17" s="737"/>
      <c r="HBN17" s="737"/>
      <c r="HBO17" s="737"/>
      <c r="HBP17" s="737"/>
      <c r="HBQ17" s="737"/>
      <c r="HBR17" s="737"/>
      <c r="HBS17" s="737"/>
      <c r="HBT17" s="737"/>
      <c r="HBU17" s="737"/>
      <c r="HBV17" s="737"/>
      <c r="HBW17" s="737"/>
      <c r="HBX17" s="737"/>
      <c r="HBY17" s="737"/>
      <c r="HBZ17" s="737"/>
      <c r="HCA17" s="737"/>
      <c r="HCB17" s="737"/>
      <c r="HCC17" s="737"/>
      <c r="HCD17" s="737"/>
      <c r="HCE17" s="737"/>
      <c r="HCF17" s="737"/>
      <c r="HCG17" s="737"/>
      <c r="HCH17" s="737"/>
      <c r="HCI17" s="737"/>
      <c r="HCJ17" s="737"/>
      <c r="HCK17" s="737"/>
      <c r="HCL17" s="737"/>
      <c r="HCM17" s="737"/>
      <c r="HCN17" s="737"/>
      <c r="HCO17" s="737"/>
      <c r="HCP17" s="737"/>
      <c r="HCQ17" s="737"/>
      <c r="HCR17" s="737"/>
      <c r="HCS17" s="737"/>
      <c r="HCT17" s="737"/>
      <c r="HCU17" s="737"/>
      <c r="HCV17" s="737"/>
      <c r="HCW17" s="737"/>
      <c r="HCX17" s="737"/>
      <c r="HCY17" s="737"/>
      <c r="HCZ17" s="737"/>
      <c r="HDA17" s="737"/>
      <c r="HDB17" s="737"/>
      <c r="HDC17" s="737"/>
      <c r="HDD17" s="737"/>
      <c r="HDE17" s="737"/>
      <c r="HDF17" s="737"/>
      <c r="HDG17" s="737"/>
      <c r="HDH17" s="737"/>
      <c r="HDI17" s="737"/>
      <c r="HDJ17" s="737"/>
      <c r="HDK17" s="737"/>
      <c r="HDL17" s="737"/>
      <c r="HDM17" s="737"/>
      <c r="HDN17" s="737"/>
      <c r="HDO17" s="737"/>
      <c r="HDP17" s="737"/>
      <c r="HDQ17" s="737"/>
      <c r="HDR17" s="737"/>
      <c r="HDS17" s="737"/>
      <c r="HDT17" s="737"/>
      <c r="HDU17" s="737"/>
      <c r="HDV17" s="737"/>
      <c r="HDW17" s="737"/>
      <c r="HDX17" s="737"/>
      <c r="HDY17" s="737"/>
      <c r="HDZ17" s="737"/>
      <c r="HEA17" s="737"/>
      <c r="HEB17" s="737"/>
      <c r="HEC17" s="737"/>
      <c r="HED17" s="737"/>
      <c r="HEE17" s="737"/>
      <c r="HEF17" s="737"/>
      <c r="HEG17" s="737"/>
      <c r="HEH17" s="737"/>
      <c r="HEI17" s="737"/>
      <c r="HEJ17" s="737"/>
      <c r="HEK17" s="737"/>
      <c r="HEL17" s="737"/>
      <c r="HEM17" s="737"/>
      <c r="HEN17" s="737"/>
      <c r="HEO17" s="737"/>
      <c r="HEP17" s="737"/>
      <c r="HEQ17" s="737"/>
      <c r="HER17" s="737"/>
      <c r="HES17" s="737"/>
      <c r="HET17" s="737"/>
      <c r="HEU17" s="737"/>
      <c r="HEV17" s="737"/>
      <c r="HEW17" s="737"/>
      <c r="HEX17" s="737"/>
      <c r="HEY17" s="737"/>
      <c r="HEZ17" s="737"/>
      <c r="HFA17" s="737"/>
      <c r="HFB17" s="737"/>
      <c r="HFC17" s="737"/>
      <c r="HFD17" s="737"/>
      <c r="HFE17" s="737"/>
      <c r="HFF17" s="737"/>
      <c r="HFG17" s="737"/>
      <c r="HFH17" s="737"/>
      <c r="HFI17" s="737"/>
      <c r="HFJ17" s="737"/>
      <c r="HFK17" s="737"/>
      <c r="HFL17" s="737"/>
      <c r="HFM17" s="737"/>
      <c r="HFN17" s="737"/>
      <c r="HFO17" s="737"/>
      <c r="HFP17" s="737"/>
      <c r="HFQ17" s="737"/>
      <c r="HFR17" s="737"/>
      <c r="HFS17" s="737"/>
      <c r="HFT17" s="737"/>
      <c r="HFU17" s="737"/>
      <c r="HFV17" s="737"/>
      <c r="HFW17" s="737"/>
      <c r="HFX17" s="737"/>
      <c r="HFY17" s="737"/>
      <c r="HFZ17" s="737"/>
      <c r="HGA17" s="737"/>
      <c r="HGB17" s="737"/>
      <c r="HGC17" s="737"/>
      <c r="HGD17" s="737"/>
      <c r="HGE17" s="737"/>
      <c r="HGF17" s="737"/>
      <c r="HGG17" s="737"/>
      <c r="HGH17" s="737"/>
      <c r="HGI17" s="737"/>
      <c r="HGJ17" s="737"/>
      <c r="HGK17" s="737"/>
      <c r="HGL17" s="737"/>
      <c r="HGM17" s="737"/>
      <c r="HGN17" s="737"/>
      <c r="HGO17" s="737"/>
      <c r="HGP17" s="737"/>
      <c r="HGQ17" s="737"/>
      <c r="HGR17" s="737"/>
      <c r="HGS17" s="737"/>
      <c r="HGT17" s="737"/>
      <c r="HGU17" s="737"/>
      <c r="HGV17" s="737"/>
      <c r="HGW17" s="737"/>
      <c r="HGX17" s="737"/>
      <c r="HGY17" s="737"/>
      <c r="HGZ17" s="737"/>
      <c r="HHA17" s="737"/>
      <c r="HHB17" s="737"/>
      <c r="HHC17" s="737"/>
      <c r="HHD17" s="737"/>
      <c r="HHE17" s="737"/>
      <c r="HHF17" s="737"/>
      <c r="HHG17" s="737"/>
      <c r="HHH17" s="737"/>
      <c r="HHI17" s="737"/>
      <c r="HHJ17" s="737"/>
      <c r="HHK17" s="737"/>
      <c r="HHL17" s="737"/>
      <c r="HHM17" s="737"/>
      <c r="HHN17" s="737"/>
      <c r="HHO17" s="737"/>
      <c r="HHP17" s="737"/>
      <c r="HHQ17" s="737"/>
      <c r="HHR17" s="737"/>
      <c r="HHS17" s="737"/>
      <c r="HHT17" s="737"/>
      <c r="HHU17" s="737"/>
      <c r="HHV17" s="737"/>
      <c r="HHW17" s="737"/>
      <c r="HHX17" s="737"/>
      <c r="HHY17" s="737"/>
      <c r="HHZ17" s="737"/>
      <c r="HIA17" s="737"/>
      <c r="HIB17" s="737"/>
      <c r="HIC17" s="737"/>
      <c r="HID17" s="737"/>
      <c r="HIE17" s="737"/>
      <c r="HIF17" s="737"/>
      <c r="HIG17" s="737"/>
      <c r="HIH17" s="737"/>
      <c r="HII17" s="737"/>
      <c r="HIJ17" s="737"/>
      <c r="HIK17" s="737"/>
      <c r="HIL17" s="737"/>
      <c r="HIM17" s="737"/>
      <c r="HIN17" s="737"/>
      <c r="HIO17" s="737"/>
      <c r="HIP17" s="737"/>
      <c r="HIQ17" s="737"/>
      <c r="HIR17" s="737"/>
      <c r="HIS17" s="737"/>
      <c r="HIT17" s="737"/>
      <c r="HIU17" s="737"/>
      <c r="HIV17" s="737"/>
      <c r="HIW17" s="737"/>
      <c r="HIX17" s="737"/>
      <c r="HIY17" s="737"/>
      <c r="HIZ17" s="737"/>
      <c r="HJA17" s="737"/>
      <c r="HJB17" s="737"/>
      <c r="HJC17" s="737"/>
      <c r="HJD17" s="737"/>
      <c r="HJE17" s="737"/>
      <c r="HJF17" s="737"/>
      <c r="HJG17" s="737"/>
      <c r="HJH17" s="737"/>
      <c r="HJI17" s="737"/>
      <c r="HJJ17" s="737"/>
      <c r="HJK17" s="737"/>
      <c r="HJL17" s="737"/>
      <c r="HJM17" s="737"/>
      <c r="HJN17" s="737"/>
      <c r="HJO17" s="737"/>
      <c r="HJP17" s="737"/>
      <c r="HJQ17" s="737"/>
      <c r="HJR17" s="737"/>
      <c r="HJS17" s="737"/>
      <c r="HJT17" s="737"/>
      <c r="HJU17" s="737"/>
      <c r="HJV17" s="737"/>
      <c r="HJW17" s="737"/>
      <c r="HJX17" s="737"/>
      <c r="HJY17" s="737"/>
      <c r="HJZ17" s="737"/>
      <c r="HKA17" s="737"/>
      <c r="HKB17" s="737"/>
      <c r="HKC17" s="737"/>
      <c r="HKD17" s="737"/>
      <c r="HKE17" s="737"/>
      <c r="HKF17" s="737"/>
      <c r="HKG17" s="737"/>
      <c r="HKH17" s="737"/>
      <c r="HKI17" s="737"/>
      <c r="HKJ17" s="737"/>
      <c r="HKK17" s="737"/>
      <c r="HKL17" s="737"/>
      <c r="HKM17" s="737"/>
      <c r="HKN17" s="737"/>
      <c r="HKO17" s="737"/>
      <c r="HKP17" s="737"/>
      <c r="HKQ17" s="737"/>
      <c r="HKR17" s="737"/>
      <c r="HKS17" s="737"/>
      <c r="HKT17" s="737"/>
      <c r="HKU17" s="737"/>
      <c r="HKV17" s="737"/>
      <c r="HKW17" s="737"/>
      <c r="HKX17" s="737"/>
      <c r="HKY17" s="737"/>
      <c r="HKZ17" s="737"/>
      <c r="HLA17" s="737"/>
      <c r="HLB17" s="737"/>
      <c r="HLC17" s="737"/>
      <c r="HLD17" s="737"/>
      <c r="HLE17" s="737"/>
      <c r="HLF17" s="737"/>
      <c r="HLG17" s="737"/>
      <c r="HLH17" s="737"/>
      <c r="HLI17" s="737"/>
      <c r="HLJ17" s="737"/>
      <c r="HLK17" s="737"/>
      <c r="HLL17" s="737"/>
      <c r="HLM17" s="737"/>
      <c r="HLN17" s="737"/>
      <c r="HLO17" s="737"/>
      <c r="HLP17" s="737"/>
      <c r="HLQ17" s="737"/>
      <c r="HLR17" s="737"/>
      <c r="HLS17" s="737"/>
      <c r="HLT17" s="737"/>
      <c r="HLU17" s="737"/>
      <c r="HLV17" s="737"/>
      <c r="HLW17" s="737"/>
      <c r="HLX17" s="737"/>
      <c r="HLY17" s="737"/>
      <c r="HLZ17" s="737"/>
      <c r="HMA17" s="737"/>
      <c r="HMB17" s="737"/>
      <c r="HMC17" s="737"/>
      <c r="HMD17" s="737"/>
      <c r="HME17" s="737"/>
      <c r="HMF17" s="737"/>
      <c r="HMG17" s="737"/>
      <c r="HMH17" s="737"/>
      <c r="HMI17" s="737"/>
      <c r="HMJ17" s="737"/>
      <c r="HMK17" s="737"/>
      <c r="HML17" s="737"/>
      <c r="HMM17" s="737"/>
      <c r="HMN17" s="737"/>
      <c r="HMO17" s="737"/>
      <c r="HMP17" s="737"/>
      <c r="HMQ17" s="737"/>
      <c r="HMR17" s="737"/>
      <c r="HMS17" s="737"/>
      <c r="HMT17" s="737"/>
      <c r="HMU17" s="737"/>
      <c r="HMV17" s="737"/>
      <c r="HMW17" s="737"/>
      <c r="HMX17" s="737"/>
      <c r="HMY17" s="737"/>
      <c r="HMZ17" s="737"/>
      <c r="HNA17" s="737"/>
      <c r="HNB17" s="737"/>
      <c r="HNC17" s="737"/>
      <c r="HND17" s="737"/>
      <c r="HNE17" s="737"/>
      <c r="HNF17" s="737"/>
      <c r="HNG17" s="737"/>
      <c r="HNH17" s="737"/>
      <c r="HNI17" s="737"/>
      <c r="HNJ17" s="737"/>
      <c r="HNK17" s="737"/>
      <c r="HNL17" s="737"/>
      <c r="HNM17" s="737"/>
      <c r="HNN17" s="737"/>
      <c r="HNO17" s="737"/>
      <c r="HNP17" s="737"/>
      <c r="HNQ17" s="737"/>
      <c r="HNR17" s="737"/>
      <c r="HNS17" s="737"/>
      <c r="HNT17" s="737"/>
      <c r="HNU17" s="737"/>
      <c r="HNV17" s="737"/>
      <c r="HNW17" s="737"/>
      <c r="HNX17" s="737"/>
      <c r="HNY17" s="737"/>
      <c r="HNZ17" s="737"/>
      <c r="HOA17" s="737"/>
      <c r="HOB17" s="737"/>
      <c r="HOC17" s="737"/>
      <c r="HOD17" s="737"/>
      <c r="HOE17" s="737"/>
      <c r="HOF17" s="737"/>
      <c r="HOG17" s="737"/>
      <c r="HOH17" s="737"/>
      <c r="HOI17" s="737"/>
      <c r="HOJ17" s="737"/>
      <c r="HOK17" s="737"/>
      <c r="HOL17" s="737"/>
      <c r="HOM17" s="737"/>
      <c r="HON17" s="737"/>
      <c r="HOO17" s="737"/>
      <c r="HOP17" s="737"/>
      <c r="HOQ17" s="737"/>
      <c r="HOR17" s="737"/>
      <c r="HOS17" s="737"/>
      <c r="HOT17" s="737"/>
      <c r="HOU17" s="737"/>
      <c r="HOV17" s="737"/>
      <c r="HOW17" s="737"/>
      <c r="HOX17" s="737"/>
      <c r="HOY17" s="737"/>
      <c r="HOZ17" s="737"/>
      <c r="HPA17" s="737"/>
      <c r="HPB17" s="737"/>
      <c r="HPC17" s="737"/>
      <c r="HPD17" s="737"/>
      <c r="HPE17" s="737"/>
      <c r="HPF17" s="737"/>
      <c r="HPG17" s="737"/>
      <c r="HPH17" s="737"/>
      <c r="HPI17" s="737"/>
      <c r="HPJ17" s="737"/>
      <c r="HPK17" s="737"/>
      <c r="HPL17" s="737"/>
      <c r="HPM17" s="737"/>
      <c r="HPN17" s="737"/>
      <c r="HPO17" s="737"/>
      <c r="HPP17" s="737"/>
      <c r="HPQ17" s="737"/>
      <c r="HPR17" s="737"/>
      <c r="HPS17" s="737"/>
      <c r="HPT17" s="737"/>
      <c r="HPU17" s="737"/>
      <c r="HPV17" s="737"/>
      <c r="HPW17" s="737"/>
      <c r="HPX17" s="737"/>
      <c r="HPY17" s="737"/>
      <c r="HPZ17" s="737"/>
      <c r="HQA17" s="737"/>
      <c r="HQB17" s="737"/>
      <c r="HQC17" s="737"/>
      <c r="HQD17" s="737"/>
      <c r="HQE17" s="737"/>
      <c r="HQF17" s="737"/>
      <c r="HQG17" s="737"/>
      <c r="HQH17" s="737"/>
      <c r="HQI17" s="737"/>
      <c r="HQJ17" s="737"/>
      <c r="HQK17" s="737"/>
      <c r="HQL17" s="737"/>
      <c r="HQM17" s="737"/>
      <c r="HQN17" s="737"/>
      <c r="HQO17" s="737"/>
      <c r="HQP17" s="737"/>
      <c r="HQQ17" s="737"/>
      <c r="HQR17" s="737"/>
      <c r="HQS17" s="737"/>
      <c r="HQT17" s="737"/>
      <c r="HQU17" s="737"/>
      <c r="HQV17" s="737"/>
      <c r="HQW17" s="737"/>
      <c r="HQX17" s="737"/>
      <c r="HQY17" s="737"/>
      <c r="HQZ17" s="737"/>
      <c r="HRA17" s="737"/>
      <c r="HRB17" s="737"/>
      <c r="HRC17" s="737"/>
      <c r="HRD17" s="737"/>
      <c r="HRE17" s="737"/>
      <c r="HRF17" s="737"/>
      <c r="HRG17" s="737"/>
      <c r="HRH17" s="737"/>
      <c r="HRI17" s="737"/>
      <c r="HRJ17" s="737"/>
      <c r="HRK17" s="737"/>
      <c r="HRL17" s="737"/>
      <c r="HRM17" s="737"/>
      <c r="HRN17" s="737"/>
      <c r="HRO17" s="737"/>
      <c r="HRP17" s="737"/>
      <c r="HRQ17" s="737"/>
      <c r="HRR17" s="737"/>
      <c r="HRS17" s="737"/>
      <c r="HRT17" s="737"/>
      <c r="HRU17" s="737"/>
      <c r="HRV17" s="737"/>
      <c r="HRW17" s="737"/>
      <c r="HRX17" s="737"/>
      <c r="HRY17" s="737"/>
      <c r="HRZ17" s="737"/>
      <c r="HSA17" s="737"/>
      <c r="HSB17" s="737"/>
      <c r="HSC17" s="737"/>
      <c r="HSD17" s="737"/>
      <c r="HSE17" s="737"/>
      <c r="HSF17" s="737"/>
      <c r="HSG17" s="737"/>
      <c r="HSH17" s="737"/>
      <c r="HSI17" s="737"/>
      <c r="HSJ17" s="737"/>
      <c r="HSK17" s="737"/>
      <c r="HSL17" s="737"/>
      <c r="HSM17" s="737"/>
      <c r="HSN17" s="737"/>
      <c r="HSO17" s="737"/>
      <c r="HSP17" s="737"/>
      <c r="HSQ17" s="737"/>
      <c r="HSR17" s="737"/>
      <c r="HSS17" s="737"/>
      <c r="HST17" s="737"/>
      <c r="HSU17" s="737"/>
      <c r="HSV17" s="737"/>
      <c r="HSW17" s="737"/>
      <c r="HSX17" s="737"/>
      <c r="HSY17" s="737"/>
      <c r="HSZ17" s="737"/>
      <c r="HTA17" s="737"/>
      <c r="HTB17" s="737"/>
      <c r="HTC17" s="737"/>
      <c r="HTD17" s="737"/>
      <c r="HTE17" s="737"/>
      <c r="HTF17" s="737"/>
      <c r="HTG17" s="737"/>
      <c r="HTH17" s="737"/>
      <c r="HTI17" s="737"/>
      <c r="HTJ17" s="737"/>
      <c r="HTK17" s="737"/>
      <c r="HTL17" s="737"/>
      <c r="HTM17" s="737"/>
      <c r="HTN17" s="737"/>
      <c r="HTO17" s="737"/>
      <c r="HTP17" s="737"/>
      <c r="HTQ17" s="737"/>
      <c r="HTR17" s="737"/>
      <c r="HTS17" s="737"/>
      <c r="HTT17" s="737"/>
      <c r="HTU17" s="737"/>
      <c r="HTV17" s="737"/>
      <c r="HTW17" s="737"/>
      <c r="HTX17" s="737"/>
      <c r="HTY17" s="737"/>
      <c r="HTZ17" s="737"/>
      <c r="HUA17" s="737"/>
      <c r="HUB17" s="737"/>
      <c r="HUC17" s="737"/>
      <c r="HUD17" s="737"/>
      <c r="HUE17" s="737"/>
      <c r="HUF17" s="737"/>
      <c r="HUG17" s="737"/>
      <c r="HUH17" s="737"/>
      <c r="HUI17" s="737"/>
      <c r="HUJ17" s="737"/>
      <c r="HUK17" s="737"/>
      <c r="HUL17" s="737"/>
      <c r="HUM17" s="737"/>
      <c r="HUN17" s="737"/>
      <c r="HUO17" s="737"/>
      <c r="HUP17" s="737"/>
      <c r="HUQ17" s="737"/>
      <c r="HUR17" s="737"/>
      <c r="HUS17" s="737"/>
      <c r="HUT17" s="737"/>
      <c r="HUU17" s="737"/>
      <c r="HUV17" s="737"/>
      <c r="HUW17" s="737"/>
      <c r="HUX17" s="737"/>
      <c r="HUY17" s="737"/>
      <c r="HUZ17" s="737"/>
      <c r="HVA17" s="737"/>
      <c r="HVB17" s="737"/>
      <c r="HVC17" s="737"/>
      <c r="HVD17" s="737"/>
      <c r="HVE17" s="737"/>
      <c r="HVF17" s="737"/>
      <c r="HVG17" s="737"/>
      <c r="HVH17" s="737"/>
      <c r="HVI17" s="737"/>
      <c r="HVJ17" s="737"/>
      <c r="HVK17" s="737"/>
      <c r="HVL17" s="737"/>
      <c r="HVM17" s="737"/>
      <c r="HVN17" s="737"/>
      <c r="HVO17" s="737"/>
      <c r="HVP17" s="737"/>
      <c r="HVQ17" s="737"/>
      <c r="HVR17" s="737"/>
      <c r="HVS17" s="737"/>
      <c r="HVT17" s="737"/>
      <c r="HVU17" s="737"/>
      <c r="HVV17" s="737"/>
      <c r="HVW17" s="737"/>
      <c r="HVX17" s="737"/>
      <c r="HVY17" s="737"/>
      <c r="HVZ17" s="737"/>
      <c r="HWA17" s="737"/>
      <c r="HWB17" s="737"/>
      <c r="HWC17" s="737"/>
      <c r="HWD17" s="737"/>
      <c r="HWE17" s="737"/>
      <c r="HWF17" s="737"/>
      <c r="HWG17" s="737"/>
      <c r="HWH17" s="737"/>
      <c r="HWI17" s="737"/>
      <c r="HWJ17" s="737"/>
      <c r="HWK17" s="737"/>
      <c r="HWL17" s="737"/>
      <c r="HWM17" s="737"/>
      <c r="HWN17" s="737"/>
      <c r="HWO17" s="737"/>
      <c r="HWP17" s="737"/>
      <c r="HWQ17" s="737"/>
      <c r="HWR17" s="737"/>
      <c r="HWS17" s="737"/>
      <c r="HWT17" s="737"/>
      <c r="HWU17" s="737"/>
      <c r="HWV17" s="737"/>
      <c r="HWW17" s="737"/>
      <c r="HWX17" s="737"/>
      <c r="HWY17" s="737"/>
      <c r="HWZ17" s="737"/>
      <c r="HXA17" s="737"/>
      <c r="HXB17" s="737"/>
      <c r="HXC17" s="737"/>
      <c r="HXD17" s="737"/>
      <c r="HXE17" s="737"/>
      <c r="HXF17" s="737"/>
      <c r="HXG17" s="737"/>
      <c r="HXH17" s="737"/>
      <c r="HXI17" s="737"/>
      <c r="HXJ17" s="737"/>
      <c r="HXK17" s="737"/>
      <c r="HXL17" s="737"/>
      <c r="HXM17" s="737"/>
      <c r="HXN17" s="737"/>
      <c r="HXO17" s="737"/>
      <c r="HXP17" s="737"/>
      <c r="HXQ17" s="737"/>
      <c r="HXR17" s="737"/>
      <c r="HXS17" s="737"/>
      <c r="HXT17" s="737"/>
      <c r="HXU17" s="737"/>
      <c r="HXV17" s="737"/>
      <c r="HXW17" s="737"/>
      <c r="HXX17" s="737"/>
      <c r="HXY17" s="737"/>
      <c r="HXZ17" s="737"/>
      <c r="HYA17" s="737"/>
      <c r="HYB17" s="737"/>
      <c r="HYC17" s="737"/>
      <c r="HYD17" s="737"/>
      <c r="HYE17" s="737"/>
      <c r="HYF17" s="737"/>
      <c r="HYG17" s="737"/>
      <c r="HYH17" s="737"/>
      <c r="HYI17" s="737"/>
      <c r="HYJ17" s="737"/>
      <c r="HYK17" s="737"/>
      <c r="HYL17" s="737"/>
      <c r="HYM17" s="737"/>
      <c r="HYN17" s="737"/>
      <c r="HYO17" s="737"/>
      <c r="HYP17" s="737"/>
      <c r="HYQ17" s="737"/>
      <c r="HYR17" s="737"/>
      <c r="HYS17" s="737"/>
      <c r="HYT17" s="737"/>
      <c r="HYU17" s="737"/>
      <c r="HYV17" s="737"/>
      <c r="HYW17" s="737"/>
      <c r="HYX17" s="737"/>
      <c r="HYY17" s="737"/>
      <c r="HYZ17" s="737"/>
      <c r="HZA17" s="737"/>
      <c r="HZB17" s="737"/>
      <c r="HZC17" s="737"/>
      <c r="HZD17" s="737"/>
      <c r="HZE17" s="737"/>
      <c r="HZF17" s="737"/>
      <c r="HZG17" s="737"/>
      <c r="HZH17" s="737"/>
      <c r="HZI17" s="737"/>
      <c r="HZJ17" s="737"/>
      <c r="HZK17" s="737"/>
      <c r="HZL17" s="737"/>
      <c r="HZM17" s="737"/>
      <c r="HZN17" s="737"/>
      <c r="HZO17" s="737"/>
      <c r="HZP17" s="737"/>
      <c r="HZQ17" s="737"/>
      <c r="HZR17" s="737"/>
      <c r="HZS17" s="737"/>
      <c r="HZT17" s="737"/>
      <c r="HZU17" s="737"/>
      <c r="HZV17" s="737"/>
      <c r="HZW17" s="737"/>
      <c r="HZX17" s="737"/>
      <c r="HZY17" s="737"/>
      <c r="HZZ17" s="737"/>
      <c r="IAA17" s="737"/>
      <c r="IAB17" s="737"/>
      <c r="IAC17" s="737"/>
      <c r="IAD17" s="737"/>
      <c r="IAE17" s="737"/>
      <c r="IAF17" s="737"/>
      <c r="IAG17" s="737"/>
      <c r="IAH17" s="737"/>
      <c r="IAI17" s="737"/>
      <c r="IAJ17" s="737"/>
      <c r="IAK17" s="737"/>
      <c r="IAL17" s="737"/>
      <c r="IAM17" s="737"/>
      <c r="IAN17" s="737"/>
      <c r="IAO17" s="737"/>
      <c r="IAP17" s="737"/>
      <c r="IAQ17" s="737"/>
      <c r="IAR17" s="737"/>
      <c r="IAS17" s="737"/>
      <c r="IAT17" s="737"/>
      <c r="IAU17" s="737"/>
      <c r="IAV17" s="737"/>
      <c r="IAW17" s="737"/>
      <c r="IAX17" s="737"/>
      <c r="IAY17" s="737"/>
      <c r="IAZ17" s="737"/>
      <c r="IBA17" s="737"/>
      <c r="IBB17" s="737"/>
      <c r="IBC17" s="737"/>
      <c r="IBD17" s="737"/>
      <c r="IBE17" s="737"/>
      <c r="IBF17" s="737"/>
      <c r="IBG17" s="737"/>
      <c r="IBH17" s="737"/>
      <c r="IBI17" s="737"/>
      <c r="IBJ17" s="737"/>
      <c r="IBK17" s="737"/>
      <c r="IBL17" s="737"/>
      <c r="IBM17" s="737"/>
      <c r="IBN17" s="737"/>
      <c r="IBO17" s="737"/>
      <c r="IBP17" s="737"/>
      <c r="IBQ17" s="737"/>
      <c r="IBR17" s="737"/>
      <c r="IBS17" s="737"/>
      <c r="IBT17" s="737"/>
      <c r="IBU17" s="737"/>
      <c r="IBV17" s="737"/>
      <c r="IBW17" s="737"/>
      <c r="IBX17" s="737"/>
      <c r="IBY17" s="737"/>
      <c r="IBZ17" s="737"/>
      <c r="ICA17" s="737"/>
      <c r="ICB17" s="737"/>
      <c r="ICC17" s="737"/>
      <c r="ICD17" s="737"/>
      <c r="ICE17" s="737"/>
      <c r="ICF17" s="737"/>
      <c r="ICG17" s="737"/>
      <c r="ICH17" s="737"/>
      <c r="ICI17" s="737"/>
      <c r="ICJ17" s="737"/>
      <c r="ICK17" s="737"/>
      <c r="ICL17" s="737"/>
      <c r="ICM17" s="737"/>
      <c r="ICN17" s="737"/>
      <c r="ICO17" s="737"/>
      <c r="ICP17" s="737"/>
      <c r="ICQ17" s="737"/>
      <c r="ICR17" s="737"/>
      <c r="ICS17" s="737"/>
      <c r="ICT17" s="737"/>
      <c r="ICU17" s="737"/>
      <c r="ICV17" s="737"/>
      <c r="ICW17" s="737"/>
      <c r="ICX17" s="737"/>
      <c r="ICY17" s="737"/>
      <c r="ICZ17" s="737"/>
      <c r="IDA17" s="737"/>
      <c r="IDB17" s="737"/>
      <c r="IDC17" s="737"/>
      <c r="IDD17" s="737"/>
      <c r="IDE17" s="737"/>
      <c r="IDF17" s="737"/>
      <c r="IDG17" s="737"/>
      <c r="IDH17" s="737"/>
      <c r="IDI17" s="737"/>
      <c r="IDJ17" s="737"/>
      <c r="IDK17" s="737"/>
      <c r="IDL17" s="737"/>
      <c r="IDM17" s="737"/>
      <c r="IDN17" s="737"/>
      <c r="IDO17" s="737"/>
      <c r="IDP17" s="737"/>
      <c r="IDQ17" s="737"/>
      <c r="IDR17" s="737"/>
      <c r="IDS17" s="737"/>
      <c r="IDT17" s="737"/>
      <c r="IDU17" s="737"/>
      <c r="IDV17" s="737"/>
      <c r="IDW17" s="737"/>
      <c r="IDX17" s="737"/>
      <c r="IDY17" s="737"/>
      <c r="IDZ17" s="737"/>
      <c r="IEA17" s="737"/>
      <c r="IEB17" s="737"/>
      <c r="IEC17" s="737"/>
      <c r="IED17" s="737"/>
      <c r="IEE17" s="737"/>
      <c r="IEF17" s="737"/>
      <c r="IEG17" s="737"/>
      <c r="IEH17" s="737"/>
      <c r="IEI17" s="737"/>
      <c r="IEJ17" s="737"/>
      <c r="IEK17" s="737"/>
      <c r="IEL17" s="737"/>
      <c r="IEM17" s="737"/>
      <c r="IEN17" s="737"/>
      <c r="IEO17" s="737"/>
      <c r="IEP17" s="737"/>
      <c r="IEQ17" s="737"/>
      <c r="IER17" s="737"/>
      <c r="IES17" s="737"/>
      <c r="IET17" s="737"/>
      <c r="IEU17" s="737"/>
      <c r="IEV17" s="737"/>
      <c r="IEW17" s="737"/>
      <c r="IEX17" s="737"/>
      <c r="IEY17" s="737"/>
      <c r="IEZ17" s="737"/>
      <c r="IFA17" s="737"/>
      <c r="IFB17" s="737"/>
      <c r="IFC17" s="737"/>
      <c r="IFD17" s="737"/>
      <c r="IFE17" s="737"/>
      <c r="IFF17" s="737"/>
      <c r="IFG17" s="737"/>
      <c r="IFH17" s="737"/>
      <c r="IFI17" s="737"/>
      <c r="IFJ17" s="737"/>
      <c r="IFK17" s="737"/>
      <c r="IFL17" s="737"/>
      <c r="IFM17" s="737"/>
      <c r="IFN17" s="737"/>
      <c r="IFO17" s="737"/>
      <c r="IFP17" s="737"/>
      <c r="IFQ17" s="737"/>
      <c r="IFR17" s="737"/>
      <c r="IFS17" s="737"/>
      <c r="IFT17" s="737"/>
      <c r="IFU17" s="737"/>
      <c r="IFV17" s="737"/>
      <c r="IFW17" s="737"/>
      <c r="IFX17" s="737"/>
      <c r="IFY17" s="737"/>
      <c r="IFZ17" s="737"/>
      <c r="IGA17" s="737"/>
      <c r="IGB17" s="737"/>
      <c r="IGC17" s="737"/>
      <c r="IGD17" s="737"/>
      <c r="IGE17" s="737"/>
      <c r="IGF17" s="737"/>
      <c r="IGG17" s="737"/>
      <c r="IGH17" s="737"/>
      <c r="IGI17" s="737"/>
      <c r="IGJ17" s="737"/>
      <c r="IGK17" s="737"/>
      <c r="IGL17" s="737"/>
      <c r="IGM17" s="737"/>
      <c r="IGN17" s="737"/>
      <c r="IGO17" s="737"/>
      <c r="IGP17" s="737"/>
      <c r="IGQ17" s="737"/>
      <c r="IGR17" s="737"/>
      <c r="IGS17" s="737"/>
      <c r="IGT17" s="737"/>
      <c r="IGU17" s="737"/>
      <c r="IGV17" s="737"/>
      <c r="IGW17" s="737"/>
      <c r="IGX17" s="737"/>
      <c r="IGY17" s="737"/>
      <c r="IGZ17" s="737"/>
      <c r="IHA17" s="737"/>
      <c r="IHB17" s="737"/>
      <c r="IHC17" s="737"/>
      <c r="IHD17" s="737"/>
      <c r="IHE17" s="737"/>
      <c r="IHF17" s="737"/>
      <c r="IHG17" s="737"/>
      <c r="IHH17" s="737"/>
      <c r="IHI17" s="737"/>
      <c r="IHJ17" s="737"/>
      <c r="IHK17" s="737"/>
      <c r="IHL17" s="737"/>
      <c r="IHM17" s="737"/>
      <c r="IHN17" s="737"/>
      <c r="IHO17" s="737"/>
      <c r="IHP17" s="737"/>
      <c r="IHQ17" s="737"/>
      <c r="IHR17" s="737"/>
      <c r="IHS17" s="737"/>
      <c r="IHT17" s="737"/>
      <c r="IHU17" s="737"/>
      <c r="IHV17" s="737"/>
      <c r="IHW17" s="737"/>
      <c r="IHX17" s="737"/>
      <c r="IHY17" s="737"/>
      <c r="IHZ17" s="737"/>
      <c r="IIA17" s="737"/>
      <c r="IIB17" s="737"/>
      <c r="IIC17" s="737"/>
      <c r="IID17" s="737"/>
      <c r="IIE17" s="737"/>
      <c r="IIF17" s="737"/>
      <c r="IIG17" s="737"/>
      <c r="IIH17" s="737"/>
      <c r="III17" s="737"/>
      <c r="IIJ17" s="737"/>
      <c r="IIK17" s="737"/>
      <c r="IIL17" s="737"/>
      <c r="IIM17" s="737"/>
      <c r="IIN17" s="737"/>
      <c r="IIO17" s="737"/>
      <c r="IIP17" s="737"/>
      <c r="IIQ17" s="737"/>
      <c r="IIR17" s="737"/>
      <c r="IIS17" s="737"/>
      <c r="IIT17" s="737"/>
      <c r="IIU17" s="737"/>
      <c r="IIV17" s="737"/>
      <c r="IIW17" s="737"/>
      <c r="IIX17" s="737"/>
      <c r="IIY17" s="737"/>
      <c r="IIZ17" s="737"/>
      <c r="IJA17" s="737"/>
      <c r="IJB17" s="737"/>
      <c r="IJC17" s="737"/>
      <c r="IJD17" s="737"/>
      <c r="IJE17" s="737"/>
      <c r="IJF17" s="737"/>
      <c r="IJG17" s="737"/>
      <c r="IJH17" s="737"/>
      <c r="IJI17" s="737"/>
      <c r="IJJ17" s="737"/>
      <c r="IJK17" s="737"/>
      <c r="IJL17" s="737"/>
      <c r="IJM17" s="737"/>
      <c r="IJN17" s="737"/>
      <c r="IJO17" s="737"/>
      <c r="IJP17" s="737"/>
      <c r="IJQ17" s="737"/>
      <c r="IJR17" s="737"/>
      <c r="IJS17" s="737"/>
      <c r="IJT17" s="737"/>
      <c r="IJU17" s="737"/>
      <c r="IJV17" s="737"/>
      <c r="IJW17" s="737"/>
      <c r="IJX17" s="737"/>
      <c r="IJY17" s="737"/>
      <c r="IJZ17" s="737"/>
      <c r="IKA17" s="737"/>
      <c r="IKB17" s="737"/>
      <c r="IKC17" s="737"/>
      <c r="IKD17" s="737"/>
      <c r="IKE17" s="737"/>
      <c r="IKF17" s="737"/>
      <c r="IKG17" s="737"/>
      <c r="IKH17" s="737"/>
      <c r="IKI17" s="737"/>
      <c r="IKJ17" s="737"/>
      <c r="IKK17" s="737"/>
      <c r="IKL17" s="737"/>
      <c r="IKM17" s="737"/>
      <c r="IKN17" s="737"/>
      <c r="IKO17" s="737"/>
      <c r="IKP17" s="737"/>
      <c r="IKQ17" s="737"/>
      <c r="IKR17" s="737"/>
      <c r="IKS17" s="737"/>
      <c r="IKT17" s="737"/>
      <c r="IKU17" s="737"/>
      <c r="IKV17" s="737"/>
      <c r="IKW17" s="737"/>
      <c r="IKX17" s="737"/>
      <c r="IKY17" s="737"/>
      <c r="IKZ17" s="737"/>
      <c r="ILA17" s="737"/>
      <c r="ILB17" s="737"/>
      <c r="ILC17" s="737"/>
      <c r="ILD17" s="737"/>
      <c r="ILE17" s="737"/>
      <c r="ILF17" s="737"/>
      <c r="ILG17" s="737"/>
      <c r="ILH17" s="737"/>
      <c r="ILI17" s="737"/>
      <c r="ILJ17" s="737"/>
      <c r="ILK17" s="737"/>
      <c r="ILL17" s="737"/>
      <c r="ILM17" s="737"/>
      <c r="ILN17" s="737"/>
      <c r="ILO17" s="737"/>
      <c r="ILP17" s="737"/>
      <c r="ILQ17" s="737"/>
      <c r="ILR17" s="737"/>
      <c r="ILS17" s="737"/>
      <c r="ILT17" s="737"/>
      <c r="ILU17" s="737"/>
      <c r="ILV17" s="737"/>
      <c r="ILW17" s="737"/>
      <c r="ILX17" s="737"/>
      <c r="ILY17" s="737"/>
      <c r="ILZ17" s="737"/>
      <c r="IMA17" s="737"/>
      <c r="IMB17" s="737"/>
      <c r="IMC17" s="737"/>
      <c r="IMD17" s="737"/>
      <c r="IME17" s="737"/>
      <c r="IMF17" s="737"/>
      <c r="IMG17" s="737"/>
      <c r="IMH17" s="737"/>
      <c r="IMI17" s="737"/>
      <c r="IMJ17" s="737"/>
      <c r="IMK17" s="737"/>
      <c r="IML17" s="737"/>
      <c r="IMM17" s="737"/>
      <c r="IMN17" s="737"/>
      <c r="IMO17" s="737"/>
      <c r="IMP17" s="737"/>
      <c r="IMQ17" s="737"/>
      <c r="IMR17" s="737"/>
      <c r="IMS17" s="737"/>
      <c r="IMT17" s="737"/>
      <c r="IMU17" s="737"/>
      <c r="IMV17" s="737"/>
      <c r="IMW17" s="737"/>
      <c r="IMX17" s="737"/>
      <c r="IMY17" s="737"/>
      <c r="IMZ17" s="737"/>
      <c r="INA17" s="737"/>
      <c r="INB17" s="737"/>
      <c r="INC17" s="737"/>
      <c r="IND17" s="737"/>
      <c r="INE17" s="737"/>
      <c r="INF17" s="737"/>
      <c r="ING17" s="737"/>
      <c r="INH17" s="737"/>
      <c r="INI17" s="737"/>
      <c r="INJ17" s="737"/>
      <c r="INK17" s="737"/>
      <c r="INL17" s="737"/>
      <c r="INM17" s="737"/>
      <c r="INN17" s="737"/>
      <c r="INO17" s="737"/>
      <c r="INP17" s="737"/>
      <c r="INQ17" s="737"/>
      <c r="INR17" s="737"/>
      <c r="INS17" s="737"/>
      <c r="INT17" s="737"/>
      <c r="INU17" s="737"/>
      <c r="INV17" s="737"/>
      <c r="INW17" s="737"/>
      <c r="INX17" s="737"/>
      <c r="INY17" s="737"/>
      <c r="INZ17" s="737"/>
      <c r="IOA17" s="737"/>
      <c r="IOB17" s="737"/>
      <c r="IOC17" s="737"/>
      <c r="IOD17" s="737"/>
      <c r="IOE17" s="737"/>
      <c r="IOF17" s="737"/>
      <c r="IOG17" s="737"/>
      <c r="IOH17" s="737"/>
      <c r="IOI17" s="737"/>
      <c r="IOJ17" s="737"/>
      <c r="IOK17" s="737"/>
      <c r="IOL17" s="737"/>
      <c r="IOM17" s="737"/>
      <c r="ION17" s="737"/>
      <c r="IOO17" s="737"/>
      <c r="IOP17" s="737"/>
      <c r="IOQ17" s="737"/>
      <c r="IOR17" s="737"/>
      <c r="IOS17" s="737"/>
      <c r="IOT17" s="737"/>
      <c r="IOU17" s="737"/>
      <c r="IOV17" s="737"/>
      <c r="IOW17" s="737"/>
      <c r="IOX17" s="737"/>
      <c r="IOY17" s="737"/>
      <c r="IOZ17" s="737"/>
      <c r="IPA17" s="737"/>
      <c r="IPB17" s="737"/>
      <c r="IPC17" s="737"/>
      <c r="IPD17" s="737"/>
      <c r="IPE17" s="737"/>
      <c r="IPF17" s="737"/>
      <c r="IPG17" s="737"/>
      <c r="IPH17" s="737"/>
      <c r="IPI17" s="737"/>
      <c r="IPJ17" s="737"/>
      <c r="IPK17" s="737"/>
      <c r="IPL17" s="737"/>
      <c r="IPM17" s="737"/>
      <c r="IPN17" s="737"/>
      <c r="IPO17" s="737"/>
      <c r="IPP17" s="737"/>
      <c r="IPQ17" s="737"/>
      <c r="IPR17" s="737"/>
      <c r="IPS17" s="737"/>
      <c r="IPT17" s="737"/>
      <c r="IPU17" s="737"/>
      <c r="IPV17" s="737"/>
      <c r="IPW17" s="737"/>
      <c r="IPX17" s="737"/>
      <c r="IPY17" s="737"/>
      <c r="IPZ17" s="737"/>
      <c r="IQA17" s="737"/>
      <c r="IQB17" s="737"/>
      <c r="IQC17" s="737"/>
      <c r="IQD17" s="737"/>
      <c r="IQE17" s="737"/>
      <c r="IQF17" s="737"/>
      <c r="IQG17" s="737"/>
      <c r="IQH17" s="737"/>
      <c r="IQI17" s="737"/>
      <c r="IQJ17" s="737"/>
      <c r="IQK17" s="737"/>
      <c r="IQL17" s="737"/>
      <c r="IQM17" s="737"/>
      <c r="IQN17" s="737"/>
      <c r="IQO17" s="737"/>
      <c r="IQP17" s="737"/>
      <c r="IQQ17" s="737"/>
      <c r="IQR17" s="737"/>
      <c r="IQS17" s="737"/>
      <c r="IQT17" s="737"/>
      <c r="IQU17" s="737"/>
      <c r="IQV17" s="737"/>
      <c r="IQW17" s="737"/>
      <c r="IQX17" s="737"/>
      <c r="IQY17" s="737"/>
      <c r="IQZ17" s="737"/>
      <c r="IRA17" s="737"/>
      <c r="IRB17" s="737"/>
      <c r="IRC17" s="737"/>
      <c r="IRD17" s="737"/>
      <c r="IRE17" s="737"/>
      <c r="IRF17" s="737"/>
      <c r="IRG17" s="737"/>
      <c r="IRH17" s="737"/>
      <c r="IRI17" s="737"/>
      <c r="IRJ17" s="737"/>
      <c r="IRK17" s="737"/>
      <c r="IRL17" s="737"/>
      <c r="IRM17" s="737"/>
      <c r="IRN17" s="737"/>
      <c r="IRO17" s="737"/>
      <c r="IRP17" s="737"/>
      <c r="IRQ17" s="737"/>
      <c r="IRR17" s="737"/>
      <c r="IRS17" s="737"/>
      <c r="IRT17" s="737"/>
      <c r="IRU17" s="737"/>
      <c r="IRV17" s="737"/>
      <c r="IRW17" s="737"/>
      <c r="IRX17" s="737"/>
      <c r="IRY17" s="737"/>
      <c r="IRZ17" s="737"/>
      <c r="ISA17" s="737"/>
      <c r="ISB17" s="737"/>
      <c r="ISC17" s="737"/>
      <c r="ISD17" s="737"/>
      <c r="ISE17" s="737"/>
      <c r="ISF17" s="737"/>
      <c r="ISG17" s="737"/>
      <c r="ISH17" s="737"/>
      <c r="ISI17" s="737"/>
      <c r="ISJ17" s="737"/>
      <c r="ISK17" s="737"/>
      <c r="ISL17" s="737"/>
      <c r="ISM17" s="737"/>
      <c r="ISN17" s="737"/>
      <c r="ISO17" s="737"/>
      <c r="ISP17" s="737"/>
      <c r="ISQ17" s="737"/>
      <c r="ISR17" s="737"/>
      <c r="ISS17" s="737"/>
      <c r="IST17" s="737"/>
      <c r="ISU17" s="737"/>
      <c r="ISV17" s="737"/>
      <c r="ISW17" s="737"/>
      <c r="ISX17" s="737"/>
      <c r="ISY17" s="737"/>
      <c r="ISZ17" s="737"/>
      <c r="ITA17" s="737"/>
      <c r="ITB17" s="737"/>
      <c r="ITC17" s="737"/>
      <c r="ITD17" s="737"/>
      <c r="ITE17" s="737"/>
      <c r="ITF17" s="737"/>
      <c r="ITG17" s="737"/>
      <c r="ITH17" s="737"/>
      <c r="ITI17" s="737"/>
      <c r="ITJ17" s="737"/>
      <c r="ITK17" s="737"/>
      <c r="ITL17" s="737"/>
      <c r="ITM17" s="737"/>
      <c r="ITN17" s="737"/>
      <c r="ITO17" s="737"/>
      <c r="ITP17" s="737"/>
      <c r="ITQ17" s="737"/>
      <c r="ITR17" s="737"/>
      <c r="ITS17" s="737"/>
      <c r="ITT17" s="737"/>
      <c r="ITU17" s="737"/>
      <c r="ITV17" s="737"/>
      <c r="ITW17" s="737"/>
      <c r="ITX17" s="737"/>
      <c r="ITY17" s="737"/>
      <c r="ITZ17" s="737"/>
      <c r="IUA17" s="737"/>
      <c r="IUB17" s="737"/>
      <c r="IUC17" s="737"/>
      <c r="IUD17" s="737"/>
      <c r="IUE17" s="737"/>
      <c r="IUF17" s="737"/>
      <c r="IUG17" s="737"/>
      <c r="IUH17" s="737"/>
      <c r="IUI17" s="737"/>
      <c r="IUJ17" s="737"/>
      <c r="IUK17" s="737"/>
      <c r="IUL17" s="737"/>
      <c r="IUM17" s="737"/>
      <c r="IUN17" s="737"/>
      <c r="IUO17" s="737"/>
      <c r="IUP17" s="737"/>
      <c r="IUQ17" s="737"/>
      <c r="IUR17" s="737"/>
      <c r="IUS17" s="737"/>
      <c r="IUT17" s="737"/>
      <c r="IUU17" s="737"/>
      <c r="IUV17" s="737"/>
      <c r="IUW17" s="737"/>
      <c r="IUX17" s="737"/>
      <c r="IUY17" s="737"/>
      <c r="IUZ17" s="737"/>
      <c r="IVA17" s="737"/>
      <c r="IVB17" s="737"/>
      <c r="IVC17" s="737"/>
      <c r="IVD17" s="737"/>
      <c r="IVE17" s="737"/>
      <c r="IVF17" s="737"/>
      <c r="IVG17" s="737"/>
      <c r="IVH17" s="737"/>
      <c r="IVI17" s="737"/>
      <c r="IVJ17" s="737"/>
      <c r="IVK17" s="737"/>
      <c r="IVL17" s="737"/>
      <c r="IVM17" s="737"/>
      <c r="IVN17" s="737"/>
      <c r="IVO17" s="737"/>
      <c r="IVP17" s="737"/>
      <c r="IVQ17" s="737"/>
      <c r="IVR17" s="737"/>
      <c r="IVS17" s="737"/>
      <c r="IVT17" s="737"/>
      <c r="IVU17" s="737"/>
      <c r="IVV17" s="737"/>
      <c r="IVW17" s="737"/>
      <c r="IVX17" s="737"/>
      <c r="IVY17" s="737"/>
      <c r="IVZ17" s="737"/>
      <c r="IWA17" s="737"/>
      <c r="IWB17" s="737"/>
      <c r="IWC17" s="737"/>
      <c r="IWD17" s="737"/>
      <c r="IWE17" s="737"/>
      <c r="IWF17" s="737"/>
      <c r="IWG17" s="737"/>
      <c r="IWH17" s="737"/>
      <c r="IWI17" s="737"/>
      <c r="IWJ17" s="737"/>
      <c r="IWK17" s="737"/>
      <c r="IWL17" s="737"/>
      <c r="IWM17" s="737"/>
      <c r="IWN17" s="737"/>
      <c r="IWO17" s="737"/>
      <c r="IWP17" s="737"/>
      <c r="IWQ17" s="737"/>
      <c r="IWR17" s="737"/>
      <c r="IWS17" s="737"/>
      <c r="IWT17" s="737"/>
      <c r="IWU17" s="737"/>
      <c r="IWV17" s="737"/>
      <c r="IWW17" s="737"/>
      <c r="IWX17" s="737"/>
      <c r="IWY17" s="737"/>
      <c r="IWZ17" s="737"/>
      <c r="IXA17" s="737"/>
      <c r="IXB17" s="737"/>
      <c r="IXC17" s="737"/>
      <c r="IXD17" s="737"/>
      <c r="IXE17" s="737"/>
      <c r="IXF17" s="737"/>
      <c r="IXG17" s="737"/>
      <c r="IXH17" s="737"/>
      <c r="IXI17" s="737"/>
      <c r="IXJ17" s="737"/>
      <c r="IXK17" s="737"/>
      <c r="IXL17" s="737"/>
      <c r="IXM17" s="737"/>
      <c r="IXN17" s="737"/>
      <c r="IXO17" s="737"/>
      <c r="IXP17" s="737"/>
      <c r="IXQ17" s="737"/>
      <c r="IXR17" s="737"/>
      <c r="IXS17" s="737"/>
      <c r="IXT17" s="737"/>
      <c r="IXU17" s="737"/>
      <c r="IXV17" s="737"/>
      <c r="IXW17" s="737"/>
      <c r="IXX17" s="737"/>
      <c r="IXY17" s="737"/>
      <c r="IXZ17" s="737"/>
      <c r="IYA17" s="737"/>
      <c r="IYB17" s="737"/>
      <c r="IYC17" s="737"/>
      <c r="IYD17" s="737"/>
      <c r="IYE17" s="737"/>
      <c r="IYF17" s="737"/>
      <c r="IYG17" s="737"/>
      <c r="IYH17" s="737"/>
      <c r="IYI17" s="737"/>
      <c r="IYJ17" s="737"/>
      <c r="IYK17" s="737"/>
      <c r="IYL17" s="737"/>
      <c r="IYM17" s="737"/>
      <c r="IYN17" s="737"/>
      <c r="IYO17" s="737"/>
      <c r="IYP17" s="737"/>
      <c r="IYQ17" s="737"/>
      <c r="IYR17" s="737"/>
      <c r="IYS17" s="737"/>
      <c r="IYT17" s="737"/>
      <c r="IYU17" s="737"/>
      <c r="IYV17" s="737"/>
      <c r="IYW17" s="737"/>
      <c r="IYX17" s="737"/>
      <c r="IYY17" s="737"/>
      <c r="IYZ17" s="737"/>
      <c r="IZA17" s="737"/>
      <c r="IZB17" s="737"/>
      <c r="IZC17" s="737"/>
      <c r="IZD17" s="737"/>
      <c r="IZE17" s="737"/>
      <c r="IZF17" s="737"/>
      <c r="IZG17" s="737"/>
      <c r="IZH17" s="737"/>
      <c r="IZI17" s="737"/>
      <c r="IZJ17" s="737"/>
      <c r="IZK17" s="737"/>
      <c r="IZL17" s="737"/>
      <c r="IZM17" s="737"/>
      <c r="IZN17" s="737"/>
      <c r="IZO17" s="737"/>
      <c r="IZP17" s="737"/>
      <c r="IZQ17" s="737"/>
      <c r="IZR17" s="737"/>
      <c r="IZS17" s="737"/>
      <c r="IZT17" s="737"/>
      <c r="IZU17" s="737"/>
      <c r="IZV17" s="737"/>
      <c r="IZW17" s="737"/>
      <c r="IZX17" s="737"/>
      <c r="IZY17" s="737"/>
      <c r="IZZ17" s="737"/>
      <c r="JAA17" s="737"/>
      <c r="JAB17" s="737"/>
      <c r="JAC17" s="737"/>
      <c r="JAD17" s="737"/>
      <c r="JAE17" s="737"/>
      <c r="JAF17" s="737"/>
      <c r="JAG17" s="737"/>
      <c r="JAH17" s="737"/>
      <c r="JAI17" s="737"/>
      <c r="JAJ17" s="737"/>
      <c r="JAK17" s="737"/>
      <c r="JAL17" s="737"/>
      <c r="JAM17" s="737"/>
      <c r="JAN17" s="737"/>
      <c r="JAO17" s="737"/>
      <c r="JAP17" s="737"/>
      <c r="JAQ17" s="737"/>
      <c r="JAR17" s="737"/>
      <c r="JAS17" s="737"/>
      <c r="JAT17" s="737"/>
      <c r="JAU17" s="737"/>
      <c r="JAV17" s="737"/>
      <c r="JAW17" s="737"/>
      <c r="JAX17" s="737"/>
      <c r="JAY17" s="737"/>
      <c r="JAZ17" s="737"/>
      <c r="JBA17" s="737"/>
      <c r="JBB17" s="737"/>
      <c r="JBC17" s="737"/>
      <c r="JBD17" s="737"/>
      <c r="JBE17" s="737"/>
      <c r="JBF17" s="737"/>
      <c r="JBG17" s="737"/>
      <c r="JBH17" s="737"/>
      <c r="JBI17" s="737"/>
      <c r="JBJ17" s="737"/>
      <c r="JBK17" s="737"/>
      <c r="JBL17" s="737"/>
      <c r="JBM17" s="737"/>
      <c r="JBN17" s="737"/>
      <c r="JBO17" s="737"/>
      <c r="JBP17" s="737"/>
      <c r="JBQ17" s="737"/>
      <c r="JBR17" s="737"/>
      <c r="JBS17" s="737"/>
      <c r="JBT17" s="737"/>
      <c r="JBU17" s="737"/>
      <c r="JBV17" s="737"/>
      <c r="JBW17" s="737"/>
      <c r="JBX17" s="737"/>
      <c r="JBY17" s="737"/>
      <c r="JBZ17" s="737"/>
      <c r="JCA17" s="737"/>
      <c r="JCB17" s="737"/>
      <c r="JCC17" s="737"/>
      <c r="JCD17" s="737"/>
      <c r="JCE17" s="737"/>
      <c r="JCF17" s="737"/>
      <c r="JCG17" s="737"/>
      <c r="JCH17" s="737"/>
      <c r="JCI17" s="737"/>
      <c r="JCJ17" s="737"/>
      <c r="JCK17" s="737"/>
      <c r="JCL17" s="737"/>
      <c r="JCM17" s="737"/>
      <c r="JCN17" s="737"/>
      <c r="JCO17" s="737"/>
      <c r="JCP17" s="737"/>
      <c r="JCQ17" s="737"/>
      <c r="JCR17" s="737"/>
      <c r="JCS17" s="737"/>
      <c r="JCT17" s="737"/>
      <c r="JCU17" s="737"/>
      <c r="JCV17" s="737"/>
      <c r="JCW17" s="737"/>
      <c r="JCX17" s="737"/>
      <c r="JCY17" s="737"/>
      <c r="JCZ17" s="737"/>
      <c r="JDA17" s="737"/>
      <c r="JDB17" s="737"/>
      <c r="JDC17" s="737"/>
      <c r="JDD17" s="737"/>
      <c r="JDE17" s="737"/>
      <c r="JDF17" s="737"/>
      <c r="JDG17" s="737"/>
      <c r="JDH17" s="737"/>
      <c r="JDI17" s="737"/>
      <c r="JDJ17" s="737"/>
      <c r="JDK17" s="737"/>
      <c r="JDL17" s="737"/>
      <c r="JDM17" s="737"/>
      <c r="JDN17" s="737"/>
      <c r="JDO17" s="737"/>
      <c r="JDP17" s="737"/>
      <c r="JDQ17" s="737"/>
      <c r="JDR17" s="737"/>
      <c r="JDS17" s="737"/>
      <c r="JDT17" s="737"/>
      <c r="JDU17" s="737"/>
      <c r="JDV17" s="737"/>
      <c r="JDW17" s="737"/>
      <c r="JDX17" s="737"/>
      <c r="JDY17" s="737"/>
      <c r="JDZ17" s="737"/>
      <c r="JEA17" s="737"/>
      <c r="JEB17" s="737"/>
      <c r="JEC17" s="737"/>
      <c r="JED17" s="737"/>
      <c r="JEE17" s="737"/>
      <c r="JEF17" s="737"/>
      <c r="JEG17" s="737"/>
      <c r="JEH17" s="737"/>
      <c r="JEI17" s="737"/>
      <c r="JEJ17" s="737"/>
      <c r="JEK17" s="737"/>
      <c r="JEL17" s="737"/>
      <c r="JEM17" s="737"/>
      <c r="JEN17" s="737"/>
      <c r="JEO17" s="737"/>
      <c r="JEP17" s="737"/>
      <c r="JEQ17" s="737"/>
      <c r="JER17" s="737"/>
      <c r="JES17" s="737"/>
      <c r="JET17" s="737"/>
      <c r="JEU17" s="737"/>
      <c r="JEV17" s="737"/>
      <c r="JEW17" s="737"/>
      <c r="JEX17" s="737"/>
      <c r="JEY17" s="737"/>
      <c r="JEZ17" s="737"/>
      <c r="JFA17" s="737"/>
      <c r="JFB17" s="737"/>
      <c r="JFC17" s="737"/>
      <c r="JFD17" s="737"/>
      <c r="JFE17" s="737"/>
      <c r="JFF17" s="737"/>
      <c r="JFG17" s="737"/>
      <c r="JFH17" s="737"/>
      <c r="JFI17" s="737"/>
      <c r="JFJ17" s="737"/>
      <c r="JFK17" s="737"/>
      <c r="JFL17" s="737"/>
      <c r="JFM17" s="737"/>
      <c r="JFN17" s="737"/>
      <c r="JFO17" s="737"/>
      <c r="JFP17" s="737"/>
      <c r="JFQ17" s="737"/>
      <c r="JFR17" s="737"/>
      <c r="JFS17" s="737"/>
      <c r="JFT17" s="737"/>
      <c r="JFU17" s="737"/>
      <c r="JFV17" s="737"/>
      <c r="JFW17" s="737"/>
      <c r="JFX17" s="737"/>
      <c r="JFY17" s="737"/>
      <c r="JFZ17" s="737"/>
      <c r="JGA17" s="737"/>
      <c r="JGB17" s="737"/>
      <c r="JGC17" s="737"/>
      <c r="JGD17" s="737"/>
      <c r="JGE17" s="737"/>
      <c r="JGF17" s="737"/>
      <c r="JGG17" s="737"/>
      <c r="JGH17" s="737"/>
      <c r="JGI17" s="737"/>
      <c r="JGJ17" s="737"/>
      <c r="JGK17" s="737"/>
      <c r="JGL17" s="737"/>
      <c r="JGM17" s="737"/>
      <c r="JGN17" s="737"/>
      <c r="JGO17" s="737"/>
      <c r="JGP17" s="737"/>
      <c r="JGQ17" s="737"/>
      <c r="JGR17" s="737"/>
      <c r="JGS17" s="737"/>
      <c r="JGT17" s="737"/>
      <c r="JGU17" s="737"/>
      <c r="JGV17" s="737"/>
      <c r="JGW17" s="737"/>
      <c r="JGX17" s="737"/>
      <c r="JGY17" s="737"/>
      <c r="JGZ17" s="737"/>
      <c r="JHA17" s="737"/>
      <c r="JHB17" s="737"/>
      <c r="JHC17" s="737"/>
      <c r="JHD17" s="737"/>
      <c r="JHE17" s="737"/>
      <c r="JHF17" s="737"/>
      <c r="JHG17" s="737"/>
      <c r="JHH17" s="737"/>
      <c r="JHI17" s="737"/>
      <c r="JHJ17" s="737"/>
      <c r="JHK17" s="737"/>
      <c r="JHL17" s="737"/>
      <c r="JHM17" s="737"/>
      <c r="JHN17" s="737"/>
      <c r="JHO17" s="737"/>
      <c r="JHP17" s="737"/>
      <c r="JHQ17" s="737"/>
      <c r="JHR17" s="737"/>
      <c r="JHS17" s="737"/>
      <c r="JHT17" s="737"/>
      <c r="JHU17" s="737"/>
      <c r="JHV17" s="737"/>
      <c r="JHW17" s="737"/>
      <c r="JHX17" s="737"/>
      <c r="JHY17" s="737"/>
      <c r="JHZ17" s="737"/>
      <c r="JIA17" s="737"/>
      <c r="JIB17" s="737"/>
      <c r="JIC17" s="737"/>
      <c r="JID17" s="737"/>
      <c r="JIE17" s="737"/>
      <c r="JIF17" s="737"/>
      <c r="JIG17" s="737"/>
      <c r="JIH17" s="737"/>
      <c r="JII17" s="737"/>
      <c r="JIJ17" s="737"/>
      <c r="JIK17" s="737"/>
      <c r="JIL17" s="737"/>
      <c r="JIM17" s="737"/>
      <c r="JIN17" s="737"/>
      <c r="JIO17" s="737"/>
      <c r="JIP17" s="737"/>
      <c r="JIQ17" s="737"/>
      <c r="JIR17" s="737"/>
      <c r="JIS17" s="737"/>
      <c r="JIT17" s="737"/>
      <c r="JIU17" s="737"/>
      <c r="JIV17" s="737"/>
      <c r="JIW17" s="737"/>
      <c r="JIX17" s="737"/>
      <c r="JIY17" s="737"/>
      <c r="JIZ17" s="737"/>
      <c r="JJA17" s="737"/>
      <c r="JJB17" s="737"/>
      <c r="JJC17" s="737"/>
      <c r="JJD17" s="737"/>
      <c r="JJE17" s="737"/>
      <c r="JJF17" s="737"/>
      <c r="JJG17" s="737"/>
      <c r="JJH17" s="737"/>
      <c r="JJI17" s="737"/>
      <c r="JJJ17" s="737"/>
      <c r="JJK17" s="737"/>
      <c r="JJL17" s="737"/>
      <c r="JJM17" s="737"/>
      <c r="JJN17" s="737"/>
      <c r="JJO17" s="737"/>
      <c r="JJP17" s="737"/>
      <c r="JJQ17" s="737"/>
      <c r="JJR17" s="737"/>
      <c r="JJS17" s="737"/>
      <c r="JJT17" s="737"/>
      <c r="JJU17" s="737"/>
      <c r="JJV17" s="737"/>
      <c r="JJW17" s="737"/>
      <c r="JJX17" s="737"/>
      <c r="JJY17" s="737"/>
      <c r="JJZ17" s="737"/>
      <c r="JKA17" s="737"/>
      <c r="JKB17" s="737"/>
      <c r="JKC17" s="737"/>
      <c r="JKD17" s="737"/>
      <c r="JKE17" s="737"/>
      <c r="JKF17" s="737"/>
      <c r="JKG17" s="737"/>
      <c r="JKH17" s="737"/>
      <c r="JKI17" s="737"/>
      <c r="JKJ17" s="737"/>
      <c r="JKK17" s="737"/>
      <c r="JKL17" s="737"/>
      <c r="JKM17" s="737"/>
      <c r="JKN17" s="737"/>
      <c r="JKO17" s="737"/>
      <c r="JKP17" s="737"/>
      <c r="JKQ17" s="737"/>
      <c r="JKR17" s="737"/>
      <c r="JKS17" s="737"/>
      <c r="JKT17" s="737"/>
      <c r="JKU17" s="737"/>
      <c r="JKV17" s="737"/>
      <c r="JKW17" s="737"/>
      <c r="JKX17" s="737"/>
      <c r="JKY17" s="737"/>
      <c r="JKZ17" s="737"/>
      <c r="JLA17" s="737"/>
      <c r="JLB17" s="737"/>
      <c r="JLC17" s="737"/>
      <c r="JLD17" s="737"/>
      <c r="JLE17" s="737"/>
      <c r="JLF17" s="737"/>
      <c r="JLG17" s="737"/>
      <c r="JLH17" s="737"/>
      <c r="JLI17" s="737"/>
      <c r="JLJ17" s="737"/>
      <c r="JLK17" s="737"/>
      <c r="JLL17" s="737"/>
      <c r="JLM17" s="737"/>
      <c r="JLN17" s="737"/>
      <c r="JLO17" s="737"/>
      <c r="JLP17" s="737"/>
      <c r="JLQ17" s="737"/>
      <c r="JLR17" s="737"/>
      <c r="JLS17" s="737"/>
      <c r="JLT17" s="737"/>
      <c r="JLU17" s="737"/>
      <c r="JLV17" s="737"/>
      <c r="JLW17" s="737"/>
      <c r="JLX17" s="737"/>
      <c r="JLY17" s="737"/>
      <c r="JLZ17" s="737"/>
      <c r="JMA17" s="737"/>
      <c r="JMB17" s="737"/>
      <c r="JMC17" s="737"/>
      <c r="JMD17" s="737"/>
      <c r="JME17" s="737"/>
      <c r="JMF17" s="737"/>
      <c r="JMG17" s="737"/>
      <c r="JMH17" s="737"/>
      <c r="JMI17" s="737"/>
      <c r="JMJ17" s="737"/>
      <c r="JMK17" s="737"/>
      <c r="JML17" s="737"/>
      <c r="JMM17" s="737"/>
      <c r="JMN17" s="737"/>
      <c r="JMO17" s="737"/>
      <c r="JMP17" s="737"/>
      <c r="JMQ17" s="737"/>
      <c r="JMR17" s="737"/>
      <c r="JMS17" s="737"/>
      <c r="JMT17" s="737"/>
      <c r="JMU17" s="737"/>
      <c r="JMV17" s="737"/>
      <c r="JMW17" s="737"/>
      <c r="JMX17" s="737"/>
      <c r="JMY17" s="737"/>
      <c r="JMZ17" s="737"/>
      <c r="JNA17" s="737"/>
      <c r="JNB17" s="737"/>
      <c r="JNC17" s="737"/>
      <c r="JND17" s="737"/>
      <c r="JNE17" s="737"/>
      <c r="JNF17" s="737"/>
      <c r="JNG17" s="737"/>
      <c r="JNH17" s="737"/>
      <c r="JNI17" s="737"/>
      <c r="JNJ17" s="737"/>
      <c r="JNK17" s="737"/>
      <c r="JNL17" s="737"/>
      <c r="JNM17" s="737"/>
      <c r="JNN17" s="737"/>
      <c r="JNO17" s="737"/>
      <c r="JNP17" s="737"/>
      <c r="JNQ17" s="737"/>
      <c r="JNR17" s="737"/>
      <c r="JNS17" s="737"/>
      <c r="JNT17" s="737"/>
      <c r="JNU17" s="737"/>
      <c r="JNV17" s="737"/>
      <c r="JNW17" s="737"/>
      <c r="JNX17" s="737"/>
      <c r="JNY17" s="737"/>
      <c r="JNZ17" s="737"/>
      <c r="JOA17" s="737"/>
      <c r="JOB17" s="737"/>
      <c r="JOC17" s="737"/>
      <c r="JOD17" s="737"/>
      <c r="JOE17" s="737"/>
      <c r="JOF17" s="737"/>
      <c r="JOG17" s="737"/>
      <c r="JOH17" s="737"/>
      <c r="JOI17" s="737"/>
      <c r="JOJ17" s="737"/>
      <c r="JOK17" s="737"/>
      <c r="JOL17" s="737"/>
      <c r="JOM17" s="737"/>
      <c r="JON17" s="737"/>
      <c r="JOO17" s="737"/>
      <c r="JOP17" s="737"/>
      <c r="JOQ17" s="737"/>
      <c r="JOR17" s="737"/>
      <c r="JOS17" s="737"/>
      <c r="JOT17" s="737"/>
      <c r="JOU17" s="737"/>
      <c r="JOV17" s="737"/>
      <c r="JOW17" s="737"/>
      <c r="JOX17" s="737"/>
      <c r="JOY17" s="737"/>
      <c r="JOZ17" s="737"/>
      <c r="JPA17" s="737"/>
      <c r="JPB17" s="737"/>
      <c r="JPC17" s="737"/>
      <c r="JPD17" s="737"/>
      <c r="JPE17" s="737"/>
      <c r="JPF17" s="737"/>
      <c r="JPG17" s="737"/>
      <c r="JPH17" s="737"/>
      <c r="JPI17" s="737"/>
      <c r="JPJ17" s="737"/>
      <c r="JPK17" s="737"/>
      <c r="JPL17" s="737"/>
      <c r="JPM17" s="737"/>
      <c r="JPN17" s="737"/>
      <c r="JPO17" s="737"/>
      <c r="JPP17" s="737"/>
      <c r="JPQ17" s="737"/>
      <c r="JPR17" s="737"/>
      <c r="JPS17" s="737"/>
      <c r="JPT17" s="737"/>
      <c r="JPU17" s="737"/>
      <c r="JPV17" s="737"/>
      <c r="JPW17" s="737"/>
      <c r="JPX17" s="737"/>
      <c r="JPY17" s="737"/>
      <c r="JPZ17" s="737"/>
      <c r="JQA17" s="737"/>
      <c r="JQB17" s="737"/>
      <c r="JQC17" s="737"/>
      <c r="JQD17" s="737"/>
      <c r="JQE17" s="737"/>
      <c r="JQF17" s="737"/>
      <c r="JQG17" s="737"/>
      <c r="JQH17" s="737"/>
      <c r="JQI17" s="737"/>
      <c r="JQJ17" s="737"/>
      <c r="JQK17" s="737"/>
      <c r="JQL17" s="737"/>
      <c r="JQM17" s="737"/>
      <c r="JQN17" s="737"/>
      <c r="JQO17" s="737"/>
      <c r="JQP17" s="737"/>
      <c r="JQQ17" s="737"/>
      <c r="JQR17" s="737"/>
      <c r="JQS17" s="737"/>
      <c r="JQT17" s="737"/>
      <c r="JQU17" s="737"/>
      <c r="JQV17" s="737"/>
      <c r="JQW17" s="737"/>
      <c r="JQX17" s="737"/>
      <c r="JQY17" s="737"/>
      <c r="JQZ17" s="737"/>
      <c r="JRA17" s="737"/>
      <c r="JRB17" s="737"/>
      <c r="JRC17" s="737"/>
      <c r="JRD17" s="737"/>
      <c r="JRE17" s="737"/>
      <c r="JRF17" s="737"/>
      <c r="JRG17" s="737"/>
      <c r="JRH17" s="737"/>
      <c r="JRI17" s="737"/>
      <c r="JRJ17" s="737"/>
      <c r="JRK17" s="737"/>
      <c r="JRL17" s="737"/>
      <c r="JRM17" s="737"/>
      <c r="JRN17" s="737"/>
      <c r="JRO17" s="737"/>
      <c r="JRP17" s="737"/>
      <c r="JRQ17" s="737"/>
      <c r="JRR17" s="737"/>
      <c r="JRS17" s="737"/>
      <c r="JRT17" s="737"/>
      <c r="JRU17" s="737"/>
      <c r="JRV17" s="737"/>
      <c r="JRW17" s="737"/>
      <c r="JRX17" s="737"/>
      <c r="JRY17" s="737"/>
      <c r="JRZ17" s="737"/>
      <c r="JSA17" s="737"/>
      <c r="JSB17" s="737"/>
      <c r="JSC17" s="737"/>
      <c r="JSD17" s="737"/>
      <c r="JSE17" s="737"/>
      <c r="JSF17" s="737"/>
      <c r="JSG17" s="737"/>
      <c r="JSH17" s="737"/>
      <c r="JSI17" s="737"/>
      <c r="JSJ17" s="737"/>
      <c r="JSK17" s="737"/>
      <c r="JSL17" s="737"/>
      <c r="JSM17" s="737"/>
      <c r="JSN17" s="737"/>
      <c r="JSO17" s="737"/>
      <c r="JSP17" s="737"/>
      <c r="JSQ17" s="737"/>
      <c r="JSR17" s="737"/>
      <c r="JSS17" s="737"/>
      <c r="JST17" s="737"/>
      <c r="JSU17" s="737"/>
      <c r="JSV17" s="737"/>
      <c r="JSW17" s="737"/>
      <c r="JSX17" s="737"/>
      <c r="JSY17" s="737"/>
      <c r="JSZ17" s="737"/>
      <c r="JTA17" s="737"/>
      <c r="JTB17" s="737"/>
      <c r="JTC17" s="737"/>
      <c r="JTD17" s="737"/>
      <c r="JTE17" s="737"/>
      <c r="JTF17" s="737"/>
      <c r="JTG17" s="737"/>
      <c r="JTH17" s="737"/>
      <c r="JTI17" s="737"/>
      <c r="JTJ17" s="737"/>
      <c r="JTK17" s="737"/>
      <c r="JTL17" s="737"/>
      <c r="JTM17" s="737"/>
      <c r="JTN17" s="737"/>
      <c r="JTO17" s="737"/>
      <c r="JTP17" s="737"/>
      <c r="JTQ17" s="737"/>
      <c r="JTR17" s="737"/>
      <c r="JTS17" s="737"/>
      <c r="JTT17" s="737"/>
      <c r="JTU17" s="737"/>
      <c r="JTV17" s="737"/>
      <c r="JTW17" s="737"/>
      <c r="JTX17" s="737"/>
      <c r="JTY17" s="737"/>
      <c r="JTZ17" s="737"/>
      <c r="JUA17" s="737"/>
      <c r="JUB17" s="737"/>
      <c r="JUC17" s="737"/>
      <c r="JUD17" s="737"/>
      <c r="JUE17" s="737"/>
      <c r="JUF17" s="737"/>
      <c r="JUG17" s="737"/>
      <c r="JUH17" s="737"/>
      <c r="JUI17" s="737"/>
      <c r="JUJ17" s="737"/>
      <c r="JUK17" s="737"/>
      <c r="JUL17" s="737"/>
      <c r="JUM17" s="737"/>
      <c r="JUN17" s="737"/>
      <c r="JUO17" s="737"/>
      <c r="JUP17" s="737"/>
      <c r="JUQ17" s="737"/>
      <c r="JUR17" s="737"/>
      <c r="JUS17" s="737"/>
      <c r="JUT17" s="737"/>
      <c r="JUU17" s="737"/>
      <c r="JUV17" s="737"/>
      <c r="JUW17" s="737"/>
      <c r="JUX17" s="737"/>
      <c r="JUY17" s="737"/>
      <c r="JUZ17" s="737"/>
      <c r="JVA17" s="737"/>
      <c r="JVB17" s="737"/>
      <c r="JVC17" s="737"/>
      <c r="JVD17" s="737"/>
      <c r="JVE17" s="737"/>
      <c r="JVF17" s="737"/>
      <c r="JVG17" s="737"/>
      <c r="JVH17" s="737"/>
      <c r="JVI17" s="737"/>
      <c r="JVJ17" s="737"/>
      <c r="JVK17" s="737"/>
      <c r="JVL17" s="737"/>
      <c r="JVM17" s="737"/>
      <c r="JVN17" s="737"/>
      <c r="JVO17" s="737"/>
      <c r="JVP17" s="737"/>
      <c r="JVQ17" s="737"/>
      <c r="JVR17" s="737"/>
      <c r="JVS17" s="737"/>
      <c r="JVT17" s="737"/>
      <c r="JVU17" s="737"/>
      <c r="JVV17" s="737"/>
      <c r="JVW17" s="737"/>
      <c r="JVX17" s="737"/>
      <c r="JVY17" s="737"/>
      <c r="JVZ17" s="737"/>
      <c r="JWA17" s="737"/>
      <c r="JWB17" s="737"/>
      <c r="JWC17" s="737"/>
      <c r="JWD17" s="737"/>
      <c r="JWE17" s="737"/>
      <c r="JWF17" s="737"/>
      <c r="JWG17" s="737"/>
      <c r="JWH17" s="737"/>
      <c r="JWI17" s="737"/>
      <c r="JWJ17" s="737"/>
      <c r="JWK17" s="737"/>
      <c r="JWL17" s="737"/>
      <c r="JWM17" s="737"/>
      <c r="JWN17" s="737"/>
      <c r="JWO17" s="737"/>
      <c r="JWP17" s="737"/>
      <c r="JWQ17" s="737"/>
      <c r="JWR17" s="737"/>
      <c r="JWS17" s="737"/>
      <c r="JWT17" s="737"/>
      <c r="JWU17" s="737"/>
      <c r="JWV17" s="737"/>
      <c r="JWW17" s="737"/>
      <c r="JWX17" s="737"/>
      <c r="JWY17" s="737"/>
      <c r="JWZ17" s="737"/>
      <c r="JXA17" s="737"/>
      <c r="JXB17" s="737"/>
      <c r="JXC17" s="737"/>
      <c r="JXD17" s="737"/>
      <c r="JXE17" s="737"/>
      <c r="JXF17" s="737"/>
      <c r="JXG17" s="737"/>
      <c r="JXH17" s="737"/>
      <c r="JXI17" s="737"/>
      <c r="JXJ17" s="737"/>
      <c r="JXK17" s="737"/>
      <c r="JXL17" s="737"/>
      <c r="JXM17" s="737"/>
      <c r="JXN17" s="737"/>
      <c r="JXO17" s="737"/>
      <c r="JXP17" s="737"/>
      <c r="JXQ17" s="737"/>
      <c r="JXR17" s="737"/>
      <c r="JXS17" s="737"/>
      <c r="JXT17" s="737"/>
      <c r="JXU17" s="737"/>
      <c r="JXV17" s="737"/>
      <c r="JXW17" s="737"/>
      <c r="JXX17" s="737"/>
      <c r="JXY17" s="737"/>
      <c r="JXZ17" s="737"/>
      <c r="JYA17" s="737"/>
      <c r="JYB17" s="737"/>
      <c r="JYC17" s="737"/>
      <c r="JYD17" s="737"/>
      <c r="JYE17" s="737"/>
      <c r="JYF17" s="737"/>
      <c r="JYG17" s="737"/>
      <c r="JYH17" s="737"/>
      <c r="JYI17" s="737"/>
      <c r="JYJ17" s="737"/>
      <c r="JYK17" s="737"/>
      <c r="JYL17" s="737"/>
      <c r="JYM17" s="737"/>
      <c r="JYN17" s="737"/>
      <c r="JYO17" s="737"/>
      <c r="JYP17" s="737"/>
      <c r="JYQ17" s="737"/>
      <c r="JYR17" s="737"/>
      <c r="JYS17" s="737"/>
      <c r="JYT17" s="737"/>
      <c r="JYU17" s="737"/>
      <c r="JYV17" s="737"/>
      <c r="JYW17" s="737"/>
      <c r="JYX17" s="737"/>
      <c r="JYY17" s="737"/>
      <c r="JYZ17" s="737"/>
      <c r="JZA17" s="737"/>
      <c r="JZB17" s="737"/>
      <c r="JZC17" s="737"/>
      <c r="JZD17" s="737"/>
      <c r="JZE17" s="737"/>
      <c r="JZF17" s="737"/>
      <c r="JZG17" s="737"/>
      <c r="JZH17" s="737"/>
      <c r="JZI17" s="737"/>
      <c r="JZJ17" s="737"/>
      <c r="JZK17" s="737"/>
      <c r="JZL17" s="737"/>
      <c r="JZM17" s="737"/>
      <c r="JZN17" s="737"/>
      <c r="JZO17" s="737"/>
      <c r="JZP17" s="737"/>
      <c r="JZQ17" s="737"/>
      <c r="JZR17" s="737"/>
      <c r="JZS17" s="737"/>
      <c r="JZT17" s="737"/>
      <c r="JZU17" s="737"/>
      <c r="JZV17" s="737"/>
      <c r="JZW17" s="737"/>
      <c r="JZX17" s="737"/>
      <c r="JZY17" s="737"/>
      <c r="JZZ17" s="737"/>
      <c r="KAA17" s="737"/>
      <c r="KAB17" s="737"/>
      <c r="KAC17" s="737"/>
      <c r="KAD17" s="737"/>
      <c r="KAE17" s="737"/>
      <c r="KAF17" s="737"/>
      <c r="KAG17" s="737"/>
      <c r="KAH17" s="737"/>
      <c r="KAI17" s="737"/>
      <c r="KAJ17" s="737"/>
      <c r="KAK17" s="737"/>
      <c r="KAL17" s="737"/>
      <c r="KAM17" s="737"/>
      <c r="KAN17" s="737"/>
      <c r="KAO17" s="737"/>
      <c r="KAP17" s="737"/>
      <c r="KAQ17" s="737"/>
      <c r="KAR17" s="737"/>
      <c r="KAS17" s="737"/>
      <c r="KAT17" s="737"/>
      <c r="KAU17" s="737"/>
      <c r="KAV17" s="737"/>
      <c r="KAW17" s="737"/>
      <c r="KAX17" s="737"/>
      <c r="KAY17" s="737"/>
      <c r="KAZ17" s="737"/>
      <c r="KBA17" s="737"/>
      <c r="KBB17" s="737"/>
      <c r="KBC17" s="737"/>
      <c r="KBD17" s="737"/>
      <c r="KBE17" s="737"/>
      <c r="KBF17" s="737"/>
      <c r="KBG17" s="737"/>
      <c r="KBH17" s="737"/>
      <c r="KBI17" s="737"/>
      <c r="KBJ17" s="737"/>
      <c r="KBK17" s="737"/>
      <c r="KBL17" s="737"/>
      <c r="KBM17" s="737"/>
      <c r="KBN17" s="737"/>
      <c r="KBO17" s="737"/>
      <c r="KBP17" s="737"/>
      <c r="KBQ17" s="737"/>
      <c r="KBR17" s="737"/>
      <c r="KBS17" s="737"/>
      <c r="KBT17" s="737"/>
      <c r="KBU17" s="737"/>
      <c r="KBV17" s="737"/>
      <c r="KBW17" s="737"/>
      <c r="KBX17" s="737"/>
      <c r="KBY17" s="737"/>
      <c r="KBZ17" s="737"/>
      <c r="KCA17" s="737"/>
      <c r="KCB17" s="737"/>
      <c r="KCC17" s="737"/>
      <c r="KCD17" s="737"/>
      <c r="KCE17" s="737"/>
      <c r="KCF17" s="737"/>
      <c r="KCG17" s="737"/>
      <c r="KCH17" s="737"/>
      <c r="KCI17" s="737"/>
      <c r="KCJ17" s="737"/>
      <c r="KCK17" s="737"/>
      <c r="KCL17" s="737"/>
      <c r="KCM17" s="737"/>
      <c r="KCN17" s="737"/>
      <c r="KCO17" s="737"/>
      <c r="KCP17" s="737"/>
      <c r="KCQ17" s="737"/>
      <c r="KCR17" s="737"/>
      <c r="KCS17" s="737"/>
      <c r="KCT17" s="737"/>
      <c r="KCU17" s="737"/>
      <c r="KCV17" s="737"/>
      <c r="KCW17" s="737"/>
      <c r="KCX17" s="737"/>
      <c r="KCY17" s="737"/>
      <c r="KCZ17" s="737"/>
      <c r="KDA17" s="737"/>
      <c r="KDB17" s="737"/>
      <c r="KDC17" s="737"/>
      <c r="KDD17" s="737"/>
      <c r="KDE17" s="737"/>
      <c r="KDF17" s="737"/>
      <c r="KDG17" s="737"/>
      <c r="KDH17" s="737"/>
      <c r="KDI17" s="737"/>
      <c r="KDJ17" s="737"/>
      <c r="KDK17" s="737"/>
      <c r="KDL17" s="737"/>
      <c r="KDM17" s="737"/>
      <c r="KDN17" s="737"/>
      <c r="KDO17" s="737"/>
      <c r="KDP17" s="737"/>
      <c r="KDQ17" s="737"/>
      <c r="KDR17" s="737"/>
      <c r="KDS17" s="737"/>
      <c r="KDT17" s="737"/>
      <c r="KDU17" s="737"/>
      <c r="KDV17" s="737"/>
      <c r="KDW17" s="737"/>
      <c r="KDX17" s="737"/>
      <c r="KDY17" s="737"/>
      <c r="KDZ17" s="737"/>
      <c r="KEA17" s="737"/>
      <c r="KEB17" s="737"/>
      <c r="KEC17" s="737"/>
      <c r="KED17" s="737"/>
      <c r="KEE17" s="737"/>
      <c r="KEF17" s="737"/>
      <c r="KEG17" s="737"/>
      <c r="KEH17" s="737"/>
      <c r="KEI17" s="737"/>
      <c r="KEJ17" s="737"/>
      <c r="KEK17" s="737"/>
      <c r="KEL17" s="737"/>
      <c r="KEM17" s="737"/>
      <c r="KEN17" s="737"/>
      <c r="KEO17" s="737"/>
      <c r="KEP17" s="737"/>
      <c r="KEQ17" s="737"/>
      <c r="KER17" s="737"/>
      <c r="KES17" s="737"/>
      <c r="KET17" s="737"/>
      <c r="KEU17" s="737"/>
      <c r="KEV17" s="737"/>
      <c r="KEW17" s="737"/>
      <c r="KEX17" s="737"/>
      <c r="KEY17" s="737"/>
      <c r="KEZ17" s="737"/>
      <c r="KFA17" s="737"/>
      <c r="KFB17" s="737"/>
      <c r="KFC17" s="737"/>
      <c r="KFD17" s="737"/>
      <c r="KFE17" s="737"/>
      <c r="KFF17" s="737"/>
      <c r="KFG17" s="737"/>
      <c r="KFH17" s="737"/>
      <c r="KFI17" s="737"/>
      <c r="KFJ17" s="737"/>
      <c r="KFK17" s="737"/>
      <c r="KFL17" s="737"/>
      <c r="KFM17" s="737"/>
      <c r="KFN17" s="737"/>
      <c r="KFO17" s="737"/>
      <c r="KFP17" s="737"/>
      <c r="KFQ17" s="737"/>
      <c r="KFR17" s="737"/>
      <c r="KFS17" s="737"/>
      <c r="KFT17" s="737"/>
      <c r="KFU17" s="737"/>
      <c r="KFV17" s="737"/>
      <c r="KFW17" s="737"/>
      <c r="KFX17" s="737"/>
      <c r="KFY17" s="737"/>
      <c r="KFZ17" s="737"/>
      <c r="KGA17" s="737"/>
      <c r="KGB17" s="737"/>
      <c r="KGC17" s="737"/>
      <c r="KGD17" s="737"/>
      <c r="KGE17" s="737"/>
      <c r="KGF17" s="737"/>
      <c r="KGG17" s="737"/>
      <c r="KGH17" s="737"/>
      <c r="KGI17" s="737"/>
      <c r="KGJ17" s="737"/>
      <c r="KGK17" s="737"/>
      <c r="KGL17" s="737"/>
      <c r="KGM17" s="737"/>
      <c r="KGN17" s="737"/>
      <c r="KGO17" s="737"/>
      <c r="KGP17" s="737"/>
      <c r="KGQ17" s="737"/>
      <c r="KGR17" s="737"/>
      <c r="KGS17" s="737"/>
      <c r="KGT17" s="737"/>
      <c r="KGU17" s="737"/>
      <c r="KGV17" s="737"/>
      <c r="KGW17" s="737"/>
      <c r="KGX17" s="737"/>
      <c r="KGY17" s="737"/>
      <c r="KGZ17" s="737"/>
      <c r="KHA17" s="737"/>
      <c r="KHB17" s="737"/>
      <c r="KHC17" s="737"/>
      <c r="KHD17" s="737"/>
      <c r="KHE17" s="737"/>
      <c r="KHF17" s="737"/>
      <c r="KHG17" s="737"/>
      <c r="KHH17" s="737"/>
      <c r="KHI17" s="737"/>
      <c r="KHJ17" s="737"/>
      <c r="KHK17" s="737"/>
      <c r="KHL17" s="737"/>
      <c r="KHM17" s="737"/>
      <c r="KHN17" s="737"/>
      <c r="KHO17" s="737"/>
      <c r="KHP17" s="737"/>
      <c r="KHQ17" s="737"/>
      <c r="KHR17" s="737"/>
      <c r="KHS17" s="737"/>
      <c r="KHT17" s="737"/>
      <c r="KHU17" s="737"/>
      <c r="KHV17" s="737"/>
      <c r="KHW17" s="737"/>
      <c r="KHX17" s="737"/>
      <c r="KHY17" s="737"/>
      <c r="KHZ17" s="737"/>
      <c r="KIA17" s="737"/>
      <c r="KIB17" s="737"/>
      <c r="KIC17" s="737"/>
      <c r="KID17" s="737"/>
      <c r="KIE17" s="737"/>
      <c r="KIF17" s="737"/>
      <c r="KIG17" s="737"/>
      <c r="KIH17" s="737"/>
      <c r="KII17" s="737"/>
      <c r="KIJ17" s="737"/>
      <c r="KIK17" s="737"/>
      <c r="KIL17" s="737"/>
      <c r="KIM17" s="737"/>
      <c r="KIN17" s="737"/>
      <c r="KIO17" s="737"/>
      <c r="KIP17" s="737"/>
      <c r="KIQ17" s="737"/>
      <c r="KIR17" s="737"/>
      <c r="KIS17" s="737"/>
      <c r="KIT17" s="737"/>
      <c r="KIU17" s="737"/>
      <c r="KIV17" s="737"/>
      <c r="KIW17" s="737"/>
      <c r="KIX17" s="737"/>
      <c r="KIY17" s="737"/>
      <c r="KIZ17" s="737"/>
      <c r="KJA17" s="737"/>
      <c r="KJB17" s="737"/>
      <c r="KJC17" s="737"/>
      <c r="KJD17" s="737"/>
      <c r="KJE17" s="737"/>
      <c r="KJF17" s="737"/>
      <c r="KJG17" s="737"/>
      <c r="KJH17" s="737"/>
      <c r="KJI17" s="737"/>
      <c r="KJJ17" s="737"/>
      <c r="KJK17" s="737"/>
      <c r="KJL17" s="737"/>
      <c r="KJM17" s="737"/>
      <c r="KJN17" s="737"/>
      <c r="KJO17" s="737"/>
      <c r="KJP17" s="737"/>
      <c r="KJQ17" s="737"/>
      <c r="KJR17" s="737"/>
      <c r="KJS17" s="737"/>
      <c r="KJT17" s="737"/>
      <c r="KJU17" s="737"/>
      <c r="KJV17" s="737"/>
      <c r="KJW17" s="737"/>
      <c r="KJX17" s="737"/>
      <c r="KJY17" s="737"/>
      <c r="KJZ17" s="737"/>
      <c r="KKA17" s="737"/>
      <c r="KKB17" s="737"/>
      <c r="KKC17" s="737"/>
      <c r="KKD17" s="737"/>
      <c r="KKE17" s="737"/>
      <c r="KKF17" s="737"/>
      <c r="KKG17" s="737"/>
      <c r="KKH17" s="737"/>
      <c r="KKI17" s="737"/>
      <c r="KKJ17" s="737"/>
      <c r="KKK17" s="737"/>
      <c r="KKL17" s="737"/>
      <c r="KKM17" s="737"/>
      <c r="KKN17" s="737"/>
      <c r="KKO17" s="737"/>
      <c r="KKP17" s="737"/>
      <c r="KKQ17" s="737"/>
      <c r="KKR17" s="737"/>
      <c r="KKS17" s="737"/>
      <c r="KKT17" s="737"/>
      <c r="KKU17" s="737"/>
      <c r="KKV17" s="737"/>
      <c r="KKW17" s="737"/>
      <c r="KKX17" s="737"/>
      <c r="KKY17" s="737"/>
      <c r="KKZ17" s="737"/>
      <c r="KLA17" s="737"/>
      <c r="KLB17" s="737"/>
      <c r="KLC17" s="737"/>
      <c r="KLD17" s="737"/>
      <c r="KLE17" s="737"/>
      <c r="KLF17" s="737"/>
      <c r="KLG17" s="737"/>
      <c r="KLH17" s="737"/>
      <c r="KLI17" s="737"/>
      <c r="KLJ17" s="737"/>
      <c r="KLK17" s="737"/>
      <c r="KLL17" s="737"/>
      <c r="KLM17" s="737"/>
      <c r="KLN17" s="737"/>
      <c r="KLO17" s="737"/>
      <c r="KLP17" s="737"/>
      <c r="KLQ17" s="737"/>
      <c r="KLR17" s="737"/>
      <c r="KLS17" s="737"/>
      <c r="KLT17" s="737"/>
      <c r="KLU17" s="737"/>
      <c r="KLV17" s="737"/>
      <c r="KLW17" s="737"/>
      <c r="KLX17" s="737"/>
      <c r="KLY17" s="737"/>
      <c r="KLZ17" s="737"/>
      <c r="KMA17" s="737"/>
      <c r="KMB17" s="737"/>
      <c r="KMC17" s="737"/>
      <c r="KMD17" s="737"/>
      <c r="KME17" s="737"/>
      <c r="KMF17" s="737"/>
      <c r="KMG17" s="737"/>
      <c r="KMH17" s="737"/>
      <c r="KMI17" s="737"/>
      <c r="KMJ17" s="737"/>
      <c r="KMK17" s="737"/>
      <c r="KML17" s="737"/>
      <c r="KMM17" s="737"/>
      <c r="KMN17" s="737"/>
      <c r="KMO17" s="737"/>
      <c r="KMP17" s="737"/>
      <c r="KMQ17" s="737"/>
      <c r="KMR17" s="737"/>
      <c r="KMS17" s="737"/>
      <c r="KMT17" s="737"/>
      <c r="KMU17" s="737"/>
      <c r="KMV17" s="737"/>
      <c r="KMW17" s="737"/>
      <c r="KMX17" s="737"/>
      <c r="KMY17" s="737"/>
      <c r="KMZ17" s="737"/>
      <c r="KNA17" s="737"/>
      <c r="KNB17" s="737"/>
      <c r="KNC17" s="737"/>
      <c r="KND17" s="737"/>
      <c r="KNE17" s="737"/>
      <c r="KNF17" s="737"/>
      <c r="KNG17" s="737"/>
      <c r="KNH17" s="737"/>
      <c r="KNI17" s="737"/>
      <c r="KNJ17" s="737"/>
      <c r="KNK17" s="737"/>
      <c r="KNL17" s="737"/>
      <c r="KNM17" s="737"/>
      <c r="KNN17" s="737"/>
      <c r="KNO17" s="737"/>
      <c r="KNP17" s="737"/>
      <c r="KNQ17" s="737"/>
      <c r="KNR17" s="737"/>
      <c r="KNS17" s="737"/>
      <c r="KNT17" s="737"/>
      <c r="KNU17" s="737"/>
      <c r="KNV17" s="737"/>
      <c r="KNW17" s="737"/>
      <c r="KNX17" s="737"/>
      <c r="KNY17" s="737"/>
      <c r="KNZ17" s="737"/>
      <c r="KOA17" s="737"/>
      <c r="KOB17" s="737"/>
      <c r="KOC17" s="737"/>
      <c r="KOD17" s="737"/>
      <c r="KOE17" s="737"/>
      <c r="KOF17" s="737"/>
      <c r="KOG17" s="737"/>
      <c r="KOH17" s="737"/>
      <c r="KOI17" s="737"/>
      <c r="KOJ17" s="737"/>
      <c r="KOK17" s="737"/>
      <c r="KOL17" s="737"/>
      <c r="KOM17" s="737"/>
      <c r="KON17" s="737"/>
      <c r="KOO17" s="737"/>
      <c r="KOP17" s="737"/>
      <c r="KOQ17" s="737"/>
      <c r="KOR17" s="737"/>
      <c r="KOS17" s="737"/>
      <c r="KOT17" s="737"/>
      <c r="KOU17" s="737"/>
      <c r="KOV17" s="737"/>
      <c r="KOW17" s="737"/>
      <c r="KOX17" s="737"/>
      <c r="KOY17" s="737"/>
      <c r="KOZ17" s="737"/>
      <c r="KPA17" s="737"/>
      <c r="KPB17" s="737"/>
      <c r="KPC17" s="737"/>
      <c r="KPD17" s="737"/>
      <c r="KPE17" s="737"/>
      <c r="KPF17" s="737"/>
      <c r="KPG17" s="737"/>
      <c r="KPH17" s="737"/>
      <c r="KPI17" s="737"/>
      <c r="KPJ17" s="737"/>
      <c r="KPK17" s="737"/>
      <c r="KPL17" s="737"/>
      <c r="KPM17" s="737"/>
      <c r="KPN17" s="737"/>
      <c r="KPO17" s="737"/>
      <c r="KPP17" s="737"/>
      <c r="KPQ17" s="737"/>
      <c r="KPR17" s="737"/>
      <c r="KPS17" s="737"/>
      <c r="KPT17" s="737"/>
      <c r="KPU17" s="737"/>
      <c r="KPV17" s="737"/>
      <c r="KPW17" s="737"/>
      <c r="KPX17" s="737"/>
      <c r="KPY17" s="737"/>
      <c r="KPZ17" s="737"/>
      <c r="KQA17" s="737"/>
      <c r="KQB17" s="737"/>
      <c r="KQC17" s="737"/>
      <c r="KQD17" s="737"/>
      <c r="KQE17" s="737"/>
      <c r="KQF17" s="737"/>
      <c r="KQG17" s="737"/>
      <c r="KQH17" s="737"/>
      <c r="KQI17" s="737"/>
      <c r="KQJ17" s="737"/>
      <c r="KQK17" s="737"/>
      <c r="KQL17" s="737"/>
      <c r="KQM17" s="737"/>
      <c r="KQN17" s="737"/>
      <c r="KQO17" s="737"/>
      <c r="KQP17" s="737"/>
      <c r="KQQ17" s="737"/>
      <c r="KQR17" s="737"/>
      <c r="KQS17" s="737"/>
      <c r="KQT17" s="737"/>
      <c r="KQU17" s="737"/>
      <c r="KQV17" s="737"/>
      <c r="KQW17" s="737"/>
      <c r="KQX17" s="737"/>
      <c r="KQY17" s="737"/>
      <c r="KQZ17" s="737"/>
      <c r="KRA17" s="737"/>
      <c r="KRB17" s="737"/>
      <c r="KRC17" s="737"/>
      <c r="KRD17" s="737"/>
      <c r="KRE17" s="737"/>
      <c r="KRF17" s="737"/>
      <c r="KRG17" s="737"/>
      <c r="KRH17" s="737"/>
      <c r="KRI17" s="737"/>
      <c r="KRJ17" s="737"/>
      <c r="KRK17" s="737"/>
      <c r="KRL17" s="737"/>
      <c r="KRM17" s="737"/>
      <c r="KRN17" s="737"/>
      <c r="KRO17" s="737"/>
      <c r="KRP17" s="737"/>
      <c r="KRQ17" s="737"/>
      <c r="KRR17" s="737"/>
      <c r="KRS17" s="737"/>
      <c r="KRT17" s="737"/>
      <c r="KRU17" s="737"/>
      <c r="KRV17" s="737"/>
      <c r="KRW17" s="737"/>
      <c r="KRX17" s="737"/>
      <c r="KRY17" s="737"/>
      <c r="KRZ17" s="737"/>
      <c r="KSA17" s="737"/>
      <c r="KSB17" s="737"/>
      <c r="KSC17" s="737"/>
      <c r="KSD17" s="737"/>
      <c r="KSE17" s="737"/>
      <c r="KSF17" s="737"/>
      <c r="KSG17" s="737"/>
      <c r="KSH17" s="737"/>
      <c r="KSI17" s="737"/>
      <c r="KSJ17" s="737"/>
      <c r="KSK17" s="737"/>
      <c r="KSL17" s="737"/>
      <c r="KSM17" s="737"/>
      <c r="KSN17" s="737"/>
      <c r="KSO17" s="737"/>
      <c r="KSP17" s="737"/>
      <c r="KSQ17" s="737"/>
      <c r="KSR17" s="737"/>
      <c r="KSS17" s="737"/>
      <c r="KST17" s="737"/>
      <c r="KSU17" s="737"/>
      <c r="KSV17" s="737"/>
      <c r="KSW17" s="737"/>
      <c r="KSX17" s="737"/>
      <c r="KSY17" s="737"/>
      <c r="KSZ17" s="737"/>
      <c r="KTA17" s="737"/>
      <c r="KTB17" s="737"/>
      <c r="KTC17" s="737"/>
      <c r="KTD17" s="737"/>
      <c r="KTE17" s="737"/>
      <c r="KTF17" s="737"/>
      <c r="KTG17" s="737"/>
      <c r="KTH17" s="737"/>
      <c r="KTI17" s="737"/>
      <c r="KTJ17" s="737"/>
      <c r="KTK17" s="737"/>
      <c r="KTL17" s="737"/>
      <c r="KTM17" s="737"/>
      <c r="KTN17" s="737"/>
      <c r="KTO17" s="737"/>
      <c r="KTP17" s="737"/>
      <c r="KTQ17" s="737"/>
      <c r="KTR17" s="737"/>
      <c r="KTS17" s="737"/>
      <c r="KTT17" s="737"/>
      <c r="KTU17" s="737"/>
      <c r="KTV17" s="737"/>
      <c r="KTW17" s="737"/>
      <c r="KTX17" s="737"/>
      <c r="KTY17" s="737"/>
      <c r="KTZ17" s="737"/>
      <c r="KUA17" s="737"/>
      <c r="KUB17" s="737"/>
      <c r="KUC17" s="737"/>
      <c r="KUD17" s="737"/>
      <c r="KUE17" s="737"/>
      <c r="KUF17" s="737"/>
      <c r="KUG17" s="737"/>
      <c r="KUH17" s="737"/>
      <c r="KUI17" s="737"/>
      <c r="KUJ17" s="737"/>
      <c r="KUK17" s="737"/>
      <c r="KUL17" s="737"/>
      <c r="KUM17" s="737"/>
      <c r="KUN17" s="737"/>
      <c r="KUO17" s="737"/>
      <c r="KUP17" s="737"/>
      <c r="KUQ17" s="737"/>
      <c r="KUR17" s="737"/>
      <c r="KUS17" s="737"/>
      <c r="KUT17" s="737"/>
      <c r="KUU17" s="737"/>
      <c r="KUV17" s="737"/>
      <c r="KUW17" s="737"/>
      <c r="KUX17" s="737"/>
      <c r="KUY17" s="737"/>
      <c r="KUZ17" s="737"/>
      <c r="KVA17" s="737"/>
      <c r="KVB17" s="737"/>
      <c r="KVC17" s="737"/>
      <c r="KVD17" s="737"/>
      <c r="KVE17" s="737"/>
      <c r="KVF17" s="737"/>
      <c r="KVG17" s="737"/>
      <c r="KVH17" s="737"/>
      <c r="KVI17" s="737"/>
      <c r="KVJ17" s="737"/>
      <c r="KVK17" s="737"/>
      <c r="KVL17" s="737"/>
      <c r="KVM17" s="737"/>
      <c r="KVN17" s="737"/>
      <c r="KVO17" s="737"/>
      <c r="KVP17" s="737"/>
      <c r="KVQ17" s="737"/>
      <c r="KVR17" s="737"/>
      <c r="KVS17" s="737"/>
      <c r="KVT17" s="737"/>
      <c r="KVU17" s="737"/>
      <c r="KVV17" s="737"/>
      <c r="KVW17" s="737"/>
      <c r="KVX17" s="737"/>
      <c r="KVY17" s="737"/>
      <c r="KVZ17" s="737"/>
      <c r="KWA17" s="737"/>
      <c r="KWB17" s="737"/>
      <c r="KWC17" s="737"/>
      <c r="KWD17" s="737"/>
      <c r="KWE17" s="737"/>
      <c r="KWF17" s="737"/>
      <c r="KWG17" s="737"/>
      <c r="KWH17" s="737"/>
      <c r="KWI17" s="737"/>
      <c r="KWJ17" s="737"/>
      <c r="KWK17" s="737"/>
      <c r="KWL17" s="737"/>
      <c r="KWM17" s="737"/>
      <c r="KWN17" s="737"/>
      <c r="KWO17" s="737"/>
      <c r="KWP17" s="737"/>
      <c r="KWQ17" s="737"/>
      <c r="KWR17" s="737"/>
      <c r="KWS17" s="737"/>
      <c r="KWT17" s="737"/>
      <c r="KWU17" s="737"/>
      <c r="KWV17" s="737"/>
      <c r="KWW17" s="737"/>
      <c r="KWX17" s="737"/>
      <c r="KWY17" s="737"/>
      <c r="KWZ17" s="737"/>
      <c r="KXA17" s="737"/>
      <c r="KXB17" s="737"/>
      <c r="KXC17" s="737"/>
      <c r="KXD17" s="737"/>
      <c r="KXE17" s="737"/>
      <c r="KXF17" s="737"/>
      <c r="KXG17" s="737"/>
      <c r="KXH17" s="737"/>
      <c r="KXI17" s="737"/>
      <c r="KXJ17" s="737"/>
      <c r="KXK17" s="737"/>
      <c r="KXL17" s="737"/>
      <c r="KXM17" s="737"/>
      <c r="KXN17" s="737"/>
      <c r="KXO17" s="737"/>
      <c r="KXP17" s="737"/>
      <c r="KXQ17" s="737"/>
      <c r="KXR17" s="737"/>
      <c r="KXS17" s="737"/>
      <c r="KXT17" s="737"/>
      <c r="KXU17" s="737"/>
      <c r="KXV17" s="737"/>
      <c r="KXW17" s="737"/>
      <c r="KXX17" s="737"/>
      <c r="KXY17" s="737"/>
      <c r="KXZ17" s="737"/>
      <c r="KYA17" s="737"/>
      <c r="KYB17" s="737"/>
      <c r="KYC17" s="737"/>
      <c r="KYD17" s="737"/>
      <c r="KYE17" s="737"/>
      <c r="KYF17" s="737"/>
      <c r="KYG17" s="737"/>
      <c r="KYH17" s="737"/>
      <c r="KYI17" s="737"/>
      <c r="KYJ17" s="737"/>
      <c r="KYK17" s="737"/>
      <c r="KYL17" s="737"/>
      <c r="KYM17" s="737"/>
      <c r="KYN17" s="737"/>
      <c r="KYO17" s="737"/>
      <c r="KYP17" s="737"/>
      <c r="KYQ17" s="737"/>
      <c r="KYR17" s="737"/>
      <c r="KYS17" s="737"/>
      <c r="KYT17" s="737"/>
      <c r="KYU17" s="737"/>
      <c r="KYV17" s="737"/>
      <c r="KYW17" s="737"/>
      <c r="KYX17" s="737"/>
      <c r="KYY17" s="737"/>
      <c r="KYZ17" s="737"/>
      <c r="KZA17" s="737"/>
      <c r="KZB17" s="737"/>
      <c r="KZC17" s="737"/>
      <c r="KZD17" s="737"/>
      <c r="KZE17" s="737"/>
      <c r="KZF17" s="737"/>
      <c r="KZG17" s="737"/>
      <c r="KZH17" s="737"/>
      <c r="KZI17" s="737"/>
      <c r="KZJ17" s="737"/>
      <c r="KZK17" s="737"/>
      <c r="KZL17" s="737"/>
      <c r="KZM17" s="737"/>
      <c r="KZN17" s="737"/>
      <c r="KZO17" s="737"/>
      <c r="KZP17" s="737"/>
      <c r="KZQ17" s="737"/>
      <c r="KZR17" s="737"/>
      <c r="KZS17" s="737"/>
      <c r="KZT17" s="737"/>
      <c r="KZU17" s="737"/>
      <c r="KZV17" s="737"/>
      <c r="KZW17" s="737"/>
      <c r="KZX17" s="737"/>
      <c r="KZY17" s="737"/>
      <c r="KZZ17" s="737"/>
      <c r="LAA17" s="737"/>
      <c r="LAB17" s="737"/>
      <c r="LAC17" s="737"/>
      <c r="LAD17" s="737"/>
      <c r="LAE17" s="737"/>
      <c r="LAF17" s="737"/>
      <c r="LAG17" s="737"/>
      <c r="LAH17" s="737"/>
      <c r="LAI17" s="737"/>
      <c r="LAJ17" s="737"/>
      <c r="LAK17" s="737"/>
      <c r="LAL17" s="737"/>
      <c r="LAM17" s="737"/>
      <c r="LAN17" s="737"/>
      <c r="LAO17" s="737"/>
      <c r="LAP17" s="737"/>
      <c r="LAQ17" s="737"/>
      <c r="LAR17" s="737"/>
      <c r="LAS17" s="737"/>
      <c r="LAT17" s="737"/>
      <c r="LAU17" s="737"/>
      <c r="LAV17" s="737"/>
      <c r="LAW17" s="737"/>
      <c r="LAX17" s="737"/>
      <c r="LAY17" s="737"/>
      <c r="LAZ17" s="737"/>
      <c r="LBA17" s="737"/>
      <c r="LBB17" s="737"/>
      <c r="LBC17" s="737"/>
      <c r="LBD17" s="737"/>
      <c r="LBE17" s="737"/>
      <c r="LBF17" s="737"/>
      <c r="LBG17" s="737"/>
      <c r="LBH17" s="737"/>
      <c r="LBI17" s="737"/>
      <c r="LBJ17" s="737"/>
      <c r="LBK17" s="737"/>
      <c r="LBL17" s="737"/>
      <c r="LBM17" s="737"/>
      <c r="LBN17" s="737"/>
      <c r="LBO17" s="737"/>
      <c r="LBP17" s="737"/>
      <c r="LBQ17" s="737"/>
      <c r="LBR17" s="737"/>
      <c r="LBS17" s="737"/>
      <c r="LBT17" s="737"/>
      <c r="LBU17" s="737"/>
      <c r="LBV17" s="737"/>
      <c r="LBW17" s="737"/>
      <c r="LBX17" s="737"/>
      <c r="LBY17" s="737"/>
      <c r="LBZ17" s="737"/>
      <c r="LCA17" s="737"/>
      <c r="LCB17" s="737"/>
      <c r="LCC17" s="737"/>
      <c r="LCD17" s="737"/>
      <c r="LCE17" s="737"/>
      <c r="LCF17" s="737"/>
      <c r="LCG17" s="737"/>
      <c r="LCH17" s="737"/>
      <c r="LCI17" s="737"/>
      <c r="LCJ17" s="737"/>
      <c r="LCK17" s="737"/>
      <c r="LCL17" s="737"/>
      <c r="LCM17" s="737"/>
      <c r="LCN17" s="737"/>
      <c r="LCO17" s="737"/>
      <c r="LCP17" s="737"/>
      <c r="LCQ17" s="737"/>
      <c r="LCR17" s="737"/>
      <c r="LCS17" s="737"/>
      <c r="LCT17" s="737"/>
      <c r="LCU17" s="737"/>
      <c r="LCV17" s="737"/>
      <c r="LCW17" s="737"/>
      <c r="LCX17" s="737"/>
      <c r="LCY17" s="737"/>
      <c r="LCZ17" s="737"/>
      <c r="LDA17" s="737"/>
      <c r="LDB17" s="737"/>
      <c r="LDC17" s="737"/>
      <c r="LDD17" s="737"/>
      <c r="LDE17" s="737"/>
      <c r="LDF17" s="737"/>
      <c r="LDG17" s="737"/>
      <c r="LDH17" s="737"/>
      <c r="LDI17" s="737"/>
      <c r="LDJ17" s="737"/>
      <c r="LDK17" s="737"/>
      <c r="LDL17" s="737"/>
      <c r="LDM17" s="737"/>
      <c r="LDN17" s="737"/>
      <c r="LDO17" s="737"/>
      <c r="LDP17" s="737"/>
      <c r="LDQ17" s="737"/>
      <c r="LDR17" s="737"/>
      <c r="LDS17" s="737"/>
      <c r="LDT17" s="737"/>
      <c r="LDU17" s="737"/>
      <c r="LDV17" s="737"/>
      <c r="LDW17" s="737"/>
      <c r="LDX17" s="737"/>
      <c r="LDY17" s="737"/>
      <c r="LDZ17" s="737"/>
      <c r="LEA17" s="737"/>
      <c r="LEB17" s="737"/>
      <c r="LEC17" s="737"/>
      <c r="LED17" s="737"/>
      <c r="LEE17" s="737"/>
      <c r="LEF17" s="737"/>
      <c r="LEG17" s="737"/>
      <c r="LEH17" s="737"/>
      <c r="LEI17" s="737"/>
      <c r="LEJ17" s="737"/>
      <c r="LEK17" s="737"/>
      <c r="LEL17" s="737"/>
      <c r="LEM17" s="737"/>
      <c r="LEN17" s="737"/>
      <c r="LEO17" s="737"/>
      <c r="LEP17" s="737"/>
      <c r="LEQ17" s="737"/>
      <c r="LER17" s="737"/>
      <c r="LES17" s="737"/>
      <c r="LET17" s="737"/>
      <c r="LEU17" s="737"/>
      <c r="LEV17" s="737"/>
      <c r="LEW17" s="737"/>
      <c r="LEX17" s="737"/>
      <c r="LEY17" s="737"/>
      <c r="LEZ17" s="737"/>
      <c r="LFA17" s="737"/>
      <c r="LFB17" s="737"/>
      <c r="LFC17" s="737"/>
      <c r="LFD17" s="737"/>
      <c r="LFE17" s="737"/>
      <c r="LFF17" s="737"/>
      <c r="LFG17" s="737"/>
      <c r="LFH17" s="737"/>
      <c r="LFI17" s="737"/>
      <c r="LFJ17" s="737"/>
      <c r="LFK17" s="737"/>
      <c r="LFL17" s="737"/>
      <c r="LFM17" s="737"/>
      <c r="LFN17" s="737"/>
      <c r="LFO17" s="737"/>
      <c r="LFP17" s="737"/>
      <c r="LFQ17" s="737"/>
      <c r="LFR17" s="737"/>
      <c r="LFS17" s="737"/>
      <c r="LFT17" s="737"/>
      <c r="LFU17" s="737"/>
      <c r="LFV17" s="737"/>
      <c r="LFW17" s="737"/>
      <c r="LFX17" s="737"/>
      <c r="LFY17" s="737"/>
      <c r="LFZ17" s="737"/>
      <c r="LGA17" s="737"/>
      <c r="LGB17" s="737"/>
      <c r="LGC17" s="737"/>
      <c r="LGD17" s="737"/>
      <c r="LGE17" s="737"/>
      <c r="LGF17" s="737"/>
      <c r="LGG17" s="737"/>
      <c r="LGH17" s="737"/>
      <c r="LGI17" s="737"/>
      <c r="LGJ17" s="737"/>
      <c r="LGK17" s="737"/>
      <c r="LGL17" s="737"/>
      <c r="LGM17" s="737"/>
      <c r="LGN17" s="737"/>
      <c r="LGO17" s="737"/>
      <c r="LGP17" s="737"/>
      <c r="LGQ17" s="737"/>
      <c r="LGR17" s="737"/>
      <c r="LGS17" s="737"/>
      <c r="LGT17" s="737"/>
      <c r="LGU17" s="737"/>
      <c r="LGV17" s="737"/>
      <c r="LGW17" s="737"/>
      <c r="LGX17" s="737"/>
      <c r="LGY17" s="737"/>
      <c r="LGZ17" s="737"/>
      <c r="LHA17" s="737"/>
      <c r="LHB17" s="737"/>
      <c r="LHC17" s="737"/>
      <c r="LHD17" s="737"/>
      <c r="LHE17" s="737"/>
      <c r="LHF17" s="737"/>
      <c r="LHG17" s="737"/>
      <c r="LHH17" s="737"/>
      <c r="LHI17" s="737"/>
      <c r="LHJ17" s="737"/>
      <c r="LHK17" s="737"/>
      <c r="LHL17" s="737"/>
      <c r="LHM17" s="737"/>
      <c r="LHN17" s="737"/>
      <c r="LHO17" s="737"/>
      <c r="LHP17" s="737"/>
      <c r="LHQ17" s="737"/>
      <c r="LHR17" s="737"/>
      <c r="LHS17" s="737"/>
      <c r="LHT17" s="737"/>
      <c r="LHU17" s="737"/>
      <c r="LHV17" s="737"/>
      <c r="LHW17" s="737"/>
      <c r="LHX17" s="737"/>
      <c r="LHY17" s="737"/>
      <c r="LHZ17" s="737"/>
      <c r="LIA17" s="737"/>
      <c r="LIB17" s="737"/>
      <c r="LIC17" s="737"/>
      <c r="LID17" s="737"/>
      <c r="LIE17" s="737"/>
      <c r="LIF17" s="737"/>
      <c r="LIG17" s="737"/>
      <c r="LIH17" s="737"/>
      <c r="LII17" s="737"/>
      <c r="LIJ17" s="737"/>
      <c r="LIK17" s="737"/>
      <c r="LIL17" s="737"/>
      <c r="LIM17" s="737"/>
      <c r="LIN17" s="737"/>
      <c r="LIO17" s="737"/>
      <c r="LIP17" s="737"/>
      <c r="LIQ17" s="737"/>
      <c r="LIR17" s="737"/>
      <c r="LIS17" s="737"/>
      <c r="LIT17" s="737"/>
      <c r="LIU17" s="737"/>
      <c r="LIV17" s="737"/>
      <c r="LIW17" s="737"/>
      <c r="LIX17" s="737"/>
      <c r="LIY17" s="737"/>
      <c r="LIZ17" s="737"/>
      <c r="LJA17" s="737"/>
      <c r="LJB17" s="737"/>
      <c r="LJC17" s="737"/>
      <c r="LJD17" s="737"/>
      <c r="LJE17" s="737"/>
      <c r="LJF17" s="737"/>
      <c r="LJG17" s="737"/>
      <c r="LJH17" s="737"/>
      <c r="LJI17" s="737"/>
      <c r="LJJ17" s="737"/>
      <c r="LJK17" s="737"/>
      <c r="LJL17" s="737"/>
      <c r="LJM17" s="737"/>
      <c r="LJN17" s="737"/>
      <c r="LJO17" s="737"/>
      <c r="LJP17" s="737"/>
      <c r="LJQ17" s="737"/>
      <c r="LJR17" s="737"/>
      <c r="LJS17" s="737"/>
      <c r="LJT17" s="737"/>
      <c r="LJU17" s="737"/>
      <c r="LJV17" s="737"/>
      <c r="LJW17" s="737"/>
      <c r="LJX17" s="737"/>
      <c r="LJY17" s="737"/>
      <c r="LJZ17" s="737"/>
      <c r="LKA17" s="737"/>
      <c r="LKB17" s="737"/>
      <c r="LKC17" s="737"/>
      <c r="LKD17" s="737"/>
      <c r="LKE17" s="737"/>
      <c r="LKF17" s="737"/>
      <c r="LKG17" s="737"/>
      <c r="LKH17" s="737"/>
      <c r="LKI17" s="737"/>
      <c r="LKJ17" s="737"/>
      <c r="LKK17" s="737"/>
      <c r="LKL17" s="737"/>
      <c r="LKM17" s="737"/>
      <c r="LKN17" s="737"/>
      <c r="LKO17" s="737"/>
      <c r="LKP17" s="737"/>
      <c r="LKQ17" s="737"/>
      <c r="LKR17" s="737"/>
      <c r="LKS17" s="737"/>
      <c r="LKT17" s="737"/>
      <c r="LKU17" s="737"/>
      <c r="LKV17" s="737"/>
      <c r="LKW17" s="737"/>
      <c r="LKX17" s="737"/>
      <c r="LKY17" s="737"/>
      <c r="LKZ17" s="737"/>
      <c r="LLA17" s="737"/>
      <c r="LLB17" s="737"/>
      <c r="LLC17" s="737"/>
      <c r="LLD17" s="737"/>
      <c r="LLE17" s="737"/>
      <c r="LLF17" s="737"/>
      <c r="LLG17" s="737"/>
      <c r="LLH17" s="737"/>
      <c r="LLI17" s="737"/>
      <c r="LLJ17" s="737"/>
      <c r="LLK17" s="737"/>
      <c r="LLL17" s="737"/>
      <c r="LLM17" s="737"/>
      <c r="LLN17" s="737"/>
      <c r="LLO17" s="737"/>
      <c r="LLP17" s="737"/>
      <c r="LLQ17" s="737"/>
      <c r="LLR17" s="737"/>
      <c r="LLS17" s="737"/>
      <c r="LLT17" s="737"/>
      <c r="LLU17" s="737"/>
      <c r="LLV17" s="737"/>
      <c r="LLW17" s="737"/>
      <c r="LLX17" s="737"/>
      <c r="LLY17" s="737"/>
      <c r="LLZ17" s="737"/>
      <c r="LMA17" s="737"/>
      <c r="LMB17" s="737"/>
      <c r="LMC17" s="737"/>
      <c r="LMD17" s="737"/>
      <c r="LME17" s="737"/>
      <c r="LMF17" s="737"/>
      <c r="LMG17" s="737"/>
      <c r="LMH17" s="737"/>
      <c r="LMI17" s="737"/>
      <c r="LMJ17" s="737"/>
      <c r="LMK17" s="737"/>
      <c r="LML17" s="737"/>
      <c r="LMM17" s="737"/>
      <c r="LMN17" s="737"/>
      <c r="LMO17" s="737"/>
      <c r="LMP17" s="737"/>
      <c r="LMQ17" s="737"/>
      <c r="LMR17" s="737"/>
      <c r="LMS17" s="737"/>
      <c r="LMT17" s="737"/>
      <c r="LMU17" s="737"/>
      <c r="LMV17" s="737"/>
      <c r="LMW17" s="737"/>
      <c r="LMX17" s="737"/>
      <c r="LMY17" s="737"/>
      <c r="LMZ17" s="737"/>
      <c r="LNA17" s="737"/>
      <c r="LNB17" s="737"/>
      <c r="LNC17" s="737"/>
      <c r="LND17" s="737"/>
      <c r="LNE17" s="737"/>
      <c r="LNF17" s="737"/>
      <c r="LNG17" s="737"/>
      <c r="LNH17" s="737"/>
      <c r="LNI17" s="737"/>
      <c r="LNJ17" s="737"/>
      <c r="LNK17" s="737"/>
      <c r="LNL17" s="737"/>
      <c r="LNM17" s="737"/>
      <c r="LNN17" s="737"/>
      <c r="LNO17" s="737"/>
      <c r="LNP17" s="737"/>
      <c r="LNQ17" s="737"/>
      <c r="LNR17" s="737"/>
      <c r="LNS17" s="737"/>
      <c r="LNT17" s="737"/>
      <c r="LNU17" s="737"/>
      <c r="LNV17" s="737"/>
      <c r="LNW17" s="737"/>
      <c r="LNX17" s="737"/>
      <c r="LNY17" s="737"/>
      <c r="LNZ17" s="737"/>
      <c r="LOA17" s="737"/>
      <c r="LOB17" s="737"/>
      <c r="LOC17" s="737"/>
      <c r="LOD17" s="737"/>
      <c r="LOE17" s="737"/>
      <c r="LOF17" s="737"/>
      <c r="LOG17" s="737"/>
      <c r="LOH17" s="737"/>
      <c r="LOI17" s="737"/>
      <c r="LOJ17" s="737"/>
      <c r="LOK17" s="737"/>
      <c r="LOL17" s="737"/>
      <c r="LOM17" s="737"/>
      <c r="LON17" s="737"/>
      <c r="LOO17" s="737"/>
      <c r="LOP17" s="737"/>
      <c r="LOQ17" s="737"/>
      <c r="LOR17" s="737"/>
      <c r="LOS17" s="737"/>
      <c r="LOT17" s="737"/>
      <c r="LOU17" s="737"/>
      <c r="LOV17" s="737"/>
      <c r="LOW17" s="737"/>
      <c r="LOX17" s="737"/>
      <c r="LOY17" s="737"/>
      <c r="LOZ17" s="737"/>
      <c r="LPA17" s="737"/>
      <c r="LPB17" s="737"/>
      <c r="LPC17" s="737"/>
      <c r="LPD17" s="737"/>
      <c r="LPE17" s="737"/>
      <c r="LPF17" s="737"/>
      <c r="LPG17" s="737"/>
      <c r="LPH17" s="737"/>
      <c r="LPI17" s="737"/>
      <c r="LPJ17" s="737"/>
      <c r="LPK17" s="737"/>
      <c r="LPL17" s="737"/>
      <c r="LPM17" s="737"/>
      <c r="LPN17" s="737"/>
      <c r="LPO17" s="737"/>
      <c r="LPP17" s="737"/>
      <c r="LPQ17" s="737"/>
      <c r="LPR17" s="737"/>
      <c r="LPS17" s="737"/>
      <c r="LPT17" s="737"/>
      <c r="LPU17" s="737"/>
      <c r="LPV17" s="737"/>
      <c r="LPW17" s="737"/>
      <c r="LPX17" s="737"/>
      <c r="LPY17" s="737"/>
      <c r="LPZ17" s="737"/>
      <c r="LQA17" s="737"/>
      <c r="LQB17" s="737"/>
      <c r="LQC17" s="737"/>
      <c r="LQD17" s="737"/>
      <c r="LQE17" s="737"/>
      <c r="LQF17" s="737"/>
      <c r="LQG17" s="737"/>
      <c r="LQH17" s="737"/>
      <c r="LQI17" s="737"/>
      <c r="LQJ17" s="737"/>
      <c r="LQK17" s="737"/>
      <c r="LQL17" s="737"/>
      <c r="LQM17" s="737"/>
      <c r="LQN17" s="737"/>
      <c r="LQO17" s="737"/>
      <c r="LQP17" s="737"/>
      <c r="LQQ17" s="737"/>
      <c r="LQR17" s="737"/>
      <c r="LQS17" s="737"/>
      <c r="LQT17" s="737"/>
      <c r="LQU17" s="737"/>
      <c r="LQV17" s="737"/>
      <c r="LQW17" s="737"/>
      <c r="LQX17" s="737"/>
      <c r="LQY17" s="737"/>
      <c r="LQZ17" s="737"/>
      <c r="LRA17" s="737"/>
      <c r="LRB17" s="737"/>
      <c r="LRC17" s="737"/>
      <c r="LRD17" s="737"/>
      <c r="LRE17" s="737"/>
      <c r="LRF17" s="737"/>
      <c r="LRG17" s="737"/>
      <c r="LRH17" s="737"/>
      <c r="LRI17" s="737"/>
      <c r="LRJ17" s="737"/>
      <c r="LRK17" s="737"/>
      <c r="LRL17" s="737"/>
      <c r="LRM17" s="737"/>
      <c r="LRN17" s="737"/>
      <c r="LRO17" s="737"/>
      <c r="LRP17" s="737"/>
      <c r="LRQ17" s="737"/>
      <c r="LRR17" s="737"/>
      <c r="LRS17" s="737"/>
      <c r="LRT17" s="737"/>
      <c r="LRU17" s="737"/>
      <c r="LRV17" s="737"/>
      <c r="LRW17" s="737"/>
      <c r="LRX17" s="737"/>
      <c r="LRY17" s="737"/>
      <c r="LRZ17" s="737"/>
      <c r="LSA17" s="737"/>
      <c r="LSB17" s="737"/>
      <c r="LSC17" s="737"/>
      <c r="LSD17" s="737"/>
      <c r="LSE17" s="737"/>
      <c r="LSF17" s="737"/>
      <c r="LSG17" s="737"/>
      <c r="LSH17" s="737"/>
      <c r="LSI17" s="737"/>
      <c r="LSJ17" s="737"/>
      <c r="LSK17" s="737"/>
      <c r="LSL17" s="737"/>
      <c r="LSM17" s="737"/>
      <c r="LSN17" s="737"/>
      <c r="LSO17" s="737"/>
      <c r="LSP17" s="737"/>
      <c r="LSQ17" s="737"/>
      <c r="LSR17" s="737"/>
      <c r="LSS17" s="737"/>
      <c r="LST17" s="737"/>
      <c r="LSU17" s="737"/>
      <c r="LSV17" s="737"/>
      <c r="LSW17" s="737"/>
      <c r="LSX17" s="737"/>
      <c r="LSY17" s="737"/>
      <c r="LSZ17" s="737"/>
      <c r="LTA17" s="737"/>
      <c r="LTB17" s="737"/>
      <c r="LTC17" s="737"/>
      <c r="LTD17" s="737"/>
      <c r="LTE17" s="737"/>
      <c r="LTF17" s="737"/>
      <c r="LTG17" s="737"/>
      <c r="LTH17" s="737"/>
      <c r="LTI17" s="737"/>
      <c r="LTJ17" s="737"/>
      <c r="LTK17" s="737"/>
      <c r="LTL17" s="737"/>
      <c r="LTM17" s="737"/>
      <c r="LTN17" s="737"/>
      <c r="LTO17" s="737"/>
      <c r="LTP17" s="737"/>
      <c r="LTQ17" s="737"/>
      <c r="LTR17" s="737"/>
      <c r="LTS17" s="737"/>
      <c r="LTT17" s="737"/>
      <c r="LTU17" s="737"/>
      <c r="LTV17" s="737"/>
      <c r="LTW17" s="737"/>
      <c r="LTX17" s="737"/>
      <c r="LTY17" s="737"/>
      <c r="LTZ17" s="737"/>
      <c r="LUA17" s="737"/>
      <c r="LUB17" s="737"/>
      <c r="LUC17" s="737"/>
      <c r="LUD17" s="737"/>
      <c r="LUE17" s="737"/>
      <c r="LUF17" s="737"/>
      <c r="LUG17" s="737"/>
      <c r="LUH17" s="737"/>
      <c r="LUI17" s="737"/>
      <c r="LUJ17" s="737"/>
      <c r="LUK17" s="737"/>
      <c r="LUL17" s="737"/>
      <c r="LUM17" s="737"/>
      <c r="LUN17" s="737"/>
      <c r="LUO17" s="737"/>
      <c r="LUP17" s="737"/>
      <c r="LUQ17" s="737"/>
      <c r="LUR17" s="737"/>
      <c r="LUS17" s="737"/>
      <c r="LUT17" s="737"/>
      <c r="LUU17" s="737"/>
      <c r="LUV17" s="737"/>
      <c r="LUW17" s="737"/>
      <c r="LUX17" s="737"/>
      <c r="LUY17" s="737"/>
      <c r="LUZ17" s="737"/>
      <c r="LVA17" s="737"/>
      <c r="LVB17" s="737"/>
      <c r="LVC17" s="737"/>
      <c r="LVD17" s="737"/>
      <c r="LVE17" s="737"/>
      <c r="LVF17" s="737"/>
      <c r="LVG17" s="737"/>
      <c r="LVH17" s="737"/>
      <c r="LVI17" s="737"/>
      <c r="LVJ17" s="737"/>
      <c r="LVK17" s="737"/>
      <c r="LVL17" s="737"/>
      <c r="LVM17" s="737"/>
      <c r="LVN17" s="737"/>
      <c r="LVO17" s="737"/>
      <c r="LVP17" s="737"/>
      <c r="LVQ17" s="737"/>
      <c r="LVR17" s="737"/>
      <c r="LVS17" s="737"/>
      <c r="LVT17" s="737"/>
      <c r="LVU17" s="737"/>
      <c r="LVV17" s="737"/>
      <c r="LVW17" s="737"/>
      <c r="LVX17" s="737"/>
      <c r="LVY17" s="737"/>
      <c r="LVZ17" s="737"/>
      <c r="LWA17" s="737"/>
      <c r="LWB17" s="737"/>
      <c r="LWC17" s="737"/>
      <c r="LWD17" s="737"/>
      <c r="LWE17" s="737"/>
      <c r="LWF17" s="737"/>
      <c r="LWG17" s="737"/>
      <c r="LWH17" s="737"/>
      <c r="LWI17" s="737"/>
      <c r="LWJ17" s="737"/>
      <c r="LWK17" s="737"/>
      <c r="LWL17" s="737"/>
      <c r="LWM17" s="737"/>
      <c r="LWN17" s="737"/>
      <c r="LWO17" s="737"/>
      <c r="LWP17" s="737"/>
      <c r="LWQ17" s="737"/>
      <c r="LWR17" s="737"/>
      <c r="LWS17" s="737"/>
      <c r="LWT17" s="737"/>
      <c r="LWU17" s="737"/>
      <c r="LWV17" s="737"/>
      <c r="LWW17" s="737"/>
      <c r="LWX17" s="737"/>
      <c r="LWY17" s="737"/>
      <c r="LWZ17" s="737"/>
      <c r="LXA17" s="737"/>
      <c r="LXB17" s="737"/>
      <c r="LXC17" s="737"/>
      <c r="LXD17" s="737"/>
      <c r="LXE17" s="737"/>
      <c r="LXF17" s="737"/>
      <c r="LXG17" s="737"/>
      <c r="LXH17" s="737"/>
      <c r="LXI17" s="737"/>
      <c r="LXJ17" s="737"/>
      <c r="LXK17" s="737"/>
      <c r="LXL17" s="737"/>
      <c r="LXM17" s="737"/>
      <c r="LXN17" s="737"/>
      <c r="LXO17" s="737"/>
      <c r="LXP17" s="737"/>
      <c r="LXQ17" s="737"/>
      <c r="LXR17" s="737"/>
      <c r="LXS17" s="737"/>
      <c r="LXT17" s="737"/>
      <c r="LXU17" s="737"/>
      <c r="LXV17" s="737"/>
      <c r="LXW17" s="737"/>
      <c r="LXX17" s="737"/>
      <c r="LXY17" s="737"/>
      <c r="LXZ17" s="737"/>
      <c r="LYA17" s="737"/>
      <c r="LYB17" s="737"/>
      <c r="LYC17" s="737"/>
      <c r="LYD17" s="737"/>
      <c r="LYE17" s="737"/>
      <c r="LYF17" s="737"/>
      <c r="LYG17" s="737"/>
      <c r="LYH17" s="737"/>
      <c r="LYI17" s="737"/>
      <c r="LYJ17" s="737"/>
      <c r="LYK17" s="737"/>
      <c r="LYL17" s="737"/>
      <c r="LYM17" s="737"/>
      <c r="LYN17" s="737"/>
      <c r="LYO17" s="737"/>
      <c r="LYP17" s="737"/>
      <c r="LYQ17" s="737"/>
      <c r="LYR17" s="737"/>
      <c r="LYS17" s="737"/>
      <c r="LYT17" s="737"/>
      <c r="LYU17" s="737"/>
      <c r="LYV17" s="737"/>
      <c r="LYW17" s="737"/>
      <c r="LYX17" s="737"/>
      <c r="LYY17" s="737"/>
      <c r="LYZ17" s="737"/>
      <c r="LZA17" s="737"/>
      <c r="LZB17" s="737"/>
      <c r="LZC17" s="737"/>
      <c r="LZD17" s="737"/>
      <c r="LZE17" s="737"/>
      <c r="LZF17" s="737"/>
      <c r="LZG17" s="737"/>
      <c r="LZH17" s="737"/>
      <c r="LZI17" s="737"/>
      <c r="LZJ17" s="737"/>
      <c r="LZK17" s="737"/>
      <c r="LZL17" s="737"/>
      <c r="LZM17" s="737"/>
      <c r="LZN17" s="737"/>
      <c r="LZO17" s="737"/>
      <c r="LZP17" s="737"/>
      <c r="LZQ17" s="737"/>
      <c r="LZR17" s="737"/>
      <c r="LZS17" s="737"/>
      <c r="LZT17" s="737"/>
      <c r="LZU17" s="737"/>
      <c r="LZV17" s="737"/>
      <c r="LZW17" s="737"/>
      <c r="LZX17" s="737"/>
      <c r="LZY17" s="737"/>
      <c r="LZZ17" s="737"/>
      <c r="MAA17" s="737"/>
      <c r="MAB17" s="737"/>
      <c r="MAC17" s="737"/>
      <c r="MAD17" s="737"/>
      <c r="MAE17" s="737"/>
      <c r="MAF17" s="737"/>
      <c r="MAG17" s="737"/>
      <c r="MAH17" s="737"/>
      <c r="MAI17" s="737"/>
      <c r="MAJ17" s="737"/>
      <c r="MAK17" s="737"/>
      <c r="MAL17" s="737"/>
      <c r="MAM17" s="737"/>
      <c r="MAN17" s="737"/>
      <c r="MAO17" s="737"/>
      <c r="MAP17" s="737"/>
      <c r="MAQ17" s="737"/>
      <c r="MAR17" s="737"/>
      <c r="MAS17" s="737"/>
      <c r="MAT17" s="737"/>
      <c r="MAU17" s="737"/>
      <c r="MAV17" s="737"/>
      <c r="MAW17" s="737"/>
      <c r="MAX17" s="737"/>
      <c r="MAY17" s="737"/>
      <c r="MAZ17" s="737"/>
      <c r="MBA17" s="737"/>
      <c r="MBB17" s="737"/>
      <c r="MBC17" s="737"/>
      <c r="MBD17" s="737"/>
      <c r="MBE17" s="737"/>
      <c r="MBF17" s="737"/>
      <c r="MBG17" s="737"/>
      <c r="MBH17" s="737"/>
      <c r="MBI17" s="737"/>
      <c r="MBJ17" s="737"/>
      <c r="MBK17" s="737"/>
      <c r="MBL17" s="737"/>
      <c r="MBM17" s="737"/>
      <c r="MBN17" s="737"/>
      <c r="MBO17" s="737"/>
      <c r="MBP17" s="737"/>
      <c r="MBQ17" s="737"/>
      <c r="MBR17" s="737"/>
      <c r="MBS17" s="737"/>
      <c r="MBT17" s="737"/>
      <c r="MBU17" s="737"/>
      <c r="MBV17" s="737"/>
      <c r="MBW17" s="737"/>
      <c r="MBX17" s="737"/>
      <c r="MBY17" s="737"/>
      <c r="MBZ17" s="737"/>
      <c r="MCA17" s="737"/>
      <c r="MCB17" s="737"/>
      <c r="MCC17" s="737"/>
      <c r="MCD17" s="737"/>
      <c r="MCE17" s="737"/>
      <c r="MCF17" s="737"/>
      <c r="MCG17" s="737"/>
      <c r="MCH17" s="737"/>
      <c r="MCI17" s="737"/>
      <c r="MCJ17" s="737"/>
      <c r="MCK17" s="737"/>
      <c r="MCL17" s="737"/>
      <c r="MCM17" s="737"/>
      <c r="MCN17" s="737"/>
      <c r="MCO17" s="737"/>
      <c r="MCP17" s="737"/>
      <c r="MCQ17" s="737"/>
      <c r="MCR17" s="737"/>
      <c r="MCS17" s="737"/>
      <c r="MCT17" s="737"/>
      <c r="MCU17" s="737"/>
      <c r="MCV17" s="737"/>
      <c r="MCW17" s="737"/>
      <c r="MCX17" s="737"/>
      <c r="MCY17" s="737"/>
      <c r="MCZ17" s="737"/>
      <c r="MDA17" s="737"/>
      <c r="MDB17" s="737"/>
      <c r="MDC17" s="737"/>
      <c r="MDD17" s="737"/>
      <c r="MDE17" s="737"/>
      <c r="MDF17" s="737"/>
      <c r="MDG17" s="737"/>
      <c r="MDH17" s="737"/>
      <c r="MDI17" s="737"/>
      <c r="MDJ17" s="737"/>
      <c r="MDK17" s="737"/>
      <c r="MDL17" s="737"/>
      <c r="MDM17" s="737"/>
      <c r="MDN17" s="737"/>
      <c r="MDO17" s="737"/>
      <c r="MDP17" s="737"/>
      <c r="MDQ17" s="737"/>
      <c r="MDR17" s="737"/>
      <c r="MDS17" s="737"/>
      <c r="MDT17" s="737"/>
      <c r="MDU17" s="737"/>
      <c r="MDV17" s="737"/>
      <c r="MDW17" s="737"/>
      <c r="MDX17" s="737"/>
      <c r="MDY17" s="737"/>
      <c r="MDZ17" s="737"/>
      <c r="MEA17" s="737"/>
      <c r="MEB17" s="737"/>
      <c r="MEC17" s="737"/>
      <c r="MED17" s="737"/>
      <c r="MEE17" s="737"/>
      <c r="MEF17" s="737"/>
      <c r="MEG17" s="737"/>
      <c r="MEH17" s="737"/>
      <c r="MEI17" s="737"/>
      <c r="MEJ17" s="737"/>
      <c r="MEK17" s="737"/>
      <c r="MEL17" s="737"/>
      <c r="MEM17" s="737"/>
      <c r="MEN17" s="737"/>
      <c r="MEO17" s="737"/>
      <c r="MEP17" s="737"/>
      <c r="MEQ17" s="737"/>
      <c r="MER17" s="737"/>
      <c r="MES17" s="737"/>
      <c r="MET17" s="737"/>
      <c r="MEU17" s="737"/>
      <c r="MEV17" s="737"/>
      <c r="MEW17" s="737"/>
      <c r="MEX17" s="737"/>
      <c r="MEY17" s="737"/>
      <c r="MEZ17" s="737"/>
      <c r="MFA17" s="737"/>
      <c r="MFB17" s="737"/>
      <c r="MFC17" s="737"/>
      <c r="MFD17" s="737"/>
      <c r="MFE17" s="737"/>
      <c r="MFF17" s="737"/>
      <c r="MFG17" s="737"/>
      <c r="MFH17" s="737"/>
      <c r="MFI17" s="737"/>
      <c r="MFJ17" s="737"/>
      <c r="MFK17" s="737"/>
      <c r="MFL17" s="737"/>
      <c r="MFM17" s="737"/>
      <c r="MFN17" s="737"/>
      <c r="MFO17" s="737"/>
      <c r="MFP17" s="737"/>
      <c r="MFQ17" s="737"/>
      <c r="MFR17" s="737"/>
      <c r="MFS17" s="737"/>
      <c r="MFT17" s="737"/>
      <c r="MFU17" s="737"/>
      <c r="MFV17" s="737"/>
      <c r="MFW17" s="737"/>
      <c r="MFX17" s="737"/>
      <c r="MFY17" s="737"/>
      <c r="MFZ17" s="737"/>
      <c r="MGA17" s="737"/>
      <c r="MGB17" s="737"/>
      <c r="MGC17" s="737"/>
      <c r="MGD17" s="737"/>
      <c r="MGE17" s="737"/>
      <c r="MGF17" s="737"/>
      <c r="MGG17" s="737"/>
      <c r="MGH17" s="737"/>
      <c r="MGI17" s="737"/>
      <c r="MGJ17" s="737"/>
      <c r="MGK17" s="737"/>
      <c r="MGL17" s="737"/>
      <c r="MGM17" s="737"/>
      <c r="MGN17" s="737"/>
      <c r="MGO17" s="737"/>
      <c r="MGP17" s="737"/>
      <c r="MGQ17" s="737"/>
      <c r="MGR17" s="737"/>
      <c r="MGS17" s="737"/>
      <c r="MGT17" s="737"/>
      <c r="MGU17" s="737"/>
      <c r="MGV17" s="737"/>
      <c r="MGW17" s="737"/>
      <c r="MGX17" s="737"/>
      <c r="MGY17" s="737"/>
      <c r="MGZ17" s="737"/>
      <c r="MHA17" s="737"/>
      <c r="MHB17" s="737"/>
      <c r="MHC17" s="737"/>
      <c r="MHD17" s="737"/>
      <c r="MHE17" s="737"/>
      <c r="MHF17" s="737"/>
      <c r="MHG17" s="737"/>
      <c r="MHH17" s="737"/>
      <c r="MHI17" s="737"/>
      <c r="MHJ17" s="737"/>
      <c r="MHK17" s="737"/>
      <c r="MHL17" s="737"/>
      <c r="MHM17" s="737"/>
      <c r="MHN17" s="737"/>
      <c r="MHO17" s="737"/>
      <c r="MHP17" s="737"/>
      <c r="MHQ17" s="737"/>
      <c r="MHR17" s="737"/>
      <c r="MHS17" s="737"/>
      <c r="MHT17" s="737"/>
      <c r="MHU17" s="737"/>
      <c r="MHV17" s="737"/>
      <c r="MHW17" s="737"/>
      <c r="MHX17" s="737"/>
      <c r="MHY17" s="737"/>
      <c r="MHZ17" s="737"/>
      <c r="MIA17" s="737"/>
      <c r="MIB17" s="737"/>
      <c r="MIC17" s="737"/>
      <c r="MID17" s="737"/>
      <c r="MIE17" s="737"/>
      <c r="MIF17" s="737"/>
      <c r="MIG17" s="737"/>
      <c r="MIH17" s="737"/>
      <c r="MII17" s="737"/>
      <c r="MIJ17" s="737"/>
      <c r="MIK17" s="737"/>
      <c r="MIL17" s="737"/>
      <c r="MIM17" s="737"/>
      <c r="MIN17" s="737"/>
      <c r="MIO17" s="737"/>
      <c r="MIP17" s="737"/>
      <c r="MIQ17" s="737"/>
      <c r="MIR17" s="737"/>
      <c r="MIS17" s="737"/>
      <c r="MIT17" s="737"/>
      <c r="MIU17" s="737"/>
      <c r="MIV17" s="737"/>
      <c r="MIW17" s="737"/>
      <c r="MIX17" s="737"/>
      <c r="MIY17" s="737"/>
      <c r="MIZ17" s="737"/>
      <c r="MJA17" s="737"/>
      <c r="MJB17" s="737"/>
      <c r="MJC17" s="737"/>
      <c r="MJD17" s="737"/>
      <c r="MJE17" s="737"/>
      <c r="MJF17" s="737"/>
      <c r="MJG17" s="737"/>
      <c r="MJH17" s="737"/>
      <c r="MJI17" s="737"/>
      <c r="MJJ17" s="737"/>
      <c r="MJK17" s="737"/>
      <c r="MJL17" s="737"/>
      <c r="MJM17" s="737"/>
      <c r="MJN17" s="737"/>
      <c r="MJO17" s="737"/>
      <c r="MJP17" s="737"/>
      <c r="MJQ17" s="737"/>
      <c r="MJR17" s="737"/>
      <c r="MJS17" s="737"/>
      <c r="MJT17" s="737"/>
      <c r="MJU17" s="737"/>
      <c r="MJV17" s="737"/>
      <c r="MJW17" s="737"/>
      <c r="MJX17" s="737"/>
      <c r="MJY17" s="737"/>
      <c r="MJZ17" s="737"/>
      <c r="MKA17" s="737"/>
      <c r="MKB17" s="737"/>
      <c r="MKC17" s="737"/>
      <c r="MKD17" s="737"/>
      <c r="MKE17" s="737"/>
      <c r="MKF17" s="737"/>
      <c r="MKG17" s="737"/>
      <c r="MKH17" s="737"/>
      <c r="MKI17" s="737"/>
      <c r="MKJ17" s="737"/>
      <c r="MKK17" s="737"/>
      <c r="MKL17" s="737"/>
      <c r="MKM17" s="737"/>
      <c r="MKN17" s="737"/>
      <c r="MKO17" s="737"/>
      <c r="MKP17" s="737"/>
      <c r="MKQ17" s="737"/>
      <c r="MKR17" s="737"/>
      <c r="MKS17" s="737"/>
      <c r="MKT17" s="737"/>
      <c r="MKU17" s="737"/>
      <c r="MKV17" s="737"/>
      <c r="MKW17" s="737"/>
      <c r="MKX17" s="737"/>
      <c r="MKY17" s="737"/>
      <c r="MKZ17" s="737"/>
      <c r="MLA17" s="737"/>
      <c r="MLB17" s="737"/>
      <c r="MLC17" s="737"/>
      <c r="MLD17" s="737"/>
      <c r="MLE17" s="737"/>
      <c r="MLF17" s="737"/>
      <c r="MLG17" s="737"/>
      <c r="MLH17" s="737"/>
      <c r="MLI17" s="737"/>
      <c r="MLJ17" s="737"/>
      <c r="MLK17" s="737"/>
      <c r="MLL17" s="737"/>
      <c r="MLM17" s="737"/>
      <c r="MLN17" s="737"/>
      <c r="MLO17" s="737"/>
      <c r="MLP17" s="737"/>
      <c r="MLQ17" s="737"/>
      <c r="MLR17" s="737"/>
      <c r="MLS17" s="737"/>
      <c r="MLT17" s="737"/>
      <c r="MLU17" s="737"/>
      <c r="MLV17" s="737"/>
      <c r="MLW17" s="737"/>
      <c r="MLX17" s="737"/>
      <c r="MLY17" s="737"/>
      <c r="MLZ17" s="737"/>
      <c r="MMA17" s="737"/>
      <c r="MMB17" s="737"/>
      <c r="MMC17" s="737"/>
      <c r="MMD17" s="737"/>
      <c r="MME17" s="737"/>
      <c r="MMF17" s="737"/>
      <c r="MMG17" s="737"/>
      <c r="MMH17" s="737"/>
      <c r="MMI17" s="737"/>
      <c r="MMJ17" s="737"/>
      <c r="MMK17" s="737"/>
      <c r="MML17" s="737"/>
      <c r="MMM17" s="737"/>
      <c r="MMN17" s="737"/>
      <c r="MMO17" s="737"/>
      <c r="MMP17" s="737"/>
      <c r="MMQ17" s="737"/>
      <c r="MMR17" s="737"/>
      <c r="MMS17" s="737"/>
      <c r="MMT17" s="737"/>
      <c r="MMU17" s="737"/>
      <c r="MMV17" s="737"/>
      <c r="MMW17" s="737"/>
      <c r="MMX17" s="737"/>
      <c r="MMY17" s="737"/>
      <c r="MMZ17" s="737"/>
      <c r="MNA17" s="737"/>
      <c r="MNB17" s="737"/>
      <c r="MNC17" s="737"/>
      <c r="MND17" s="737"/>
      <c r="MNE17" s="737"/>
      <c r="MNF17" s="737"/>
      <c r="MNG17" s="737"/>
      <c r="MNH17" s="737"/>
      <c r="MNI17" s="737"/>
      <c r="MNJ17" s="737"/>
      <c r="MNK17" s="737"/>
      <c r="MNL17" s="737"/>
      <c r="MNM17" s="737"/>
      <c r="MNN17" s="737"/>
      <c r="MNO17" s="737"/>
      <c r="MNP17" s="737"/>
      <c r="MNQ17" s="737"/>
      <c r="MNR17" s="737"/>
      <c r="MNS17" s="737"/>
      <c r="MNT17" s="737"/>
      <c r="MNU17" s="737"/>
      <c r="MNV17" s="737"/>
      <c r="MNW17" s="737"/>
      <c r="MNX17" s="737"/>
      <c r="MNY17" s="737"/>
      <c r="MNZ17" s="737"/>
      <c r="MOA17" s="737"/>
      <c r="MOB17" s="737"/>
      <c r="MOC17" s="737"/>
      <c r="MOD17" s="737"/>
      <c r="MOE17" s="737"/>
      <c r="MOF17" s="737"/>
      <c r="MOG17" s="737"/>
      <c r="MOH17" s="737"/>
      <c r="MOI17" s="737"/>
      <c r="MOJ17" s="737"/>
      <c r="MOK17" s="737"/>
      <c r="MOL17" s="737"/>
      <c r="MOM17" s="737"/>
      <c r="MON17" s="737"/>
      <c r="MOO17" s="737"/>
      <c r="MOP17" s="737"/>
      <c r="MOQ17" s="737"/>
      <c r="MOR17" s="737"/>
      <c r="MOS17" s="737"/>
      <c r="MOT17" s="737"/>
      <c r="MOU17" s="737"/>
      <c r="MOV17" s="737"/>
      <c r="MOW17" s="737"/>
      <c r="MOX17" s="737"/>
      <c r="MOY17" s="737"/>
      <c r="MOZ17" s="737"/>
      <c r="MPA17" s="737"/>
      <c r="MPB17" s="737"/>
      <c r="MPC17" s="737"/>
      <c r="MPD17" s="737"/>
      <c r="MPE17" s="737"/>
      <c r="MPF17" s="737"/>
      <c r="MPG17" s="737"/>
      <c r="MPH17" s="737"/>
      <c r="MPI17" s="737"/>
      <c r="MPJ17" s="737"/>
      <c r="MPK17" s="737"/>
      <c r="MPL17" s="737"/>
      <c r="MPM17" s="737"/>
      <c r="MPN17" s="737"/>
      <c r="MPO17" s="737"/>
      <c r="MPP17" s="737"/>
      <c r="MPQ17" s="737"/>
      <c r="MPR17" s="737"/>
      <c r="MPS17" s="737"/>
      <c r="MPT17" s="737"/>
      <c r="MPU17" s="737"/>
      <c r="MPV17" s="737"/>
      <c r="MPW17" s="737"/>
      <c r="MPX17" s="737"/>
      <c r="MPY17" s="737"/>
      <c r="MPZ17" s="737"/>
      <c r="MQA17" s="737"/>
      <c r="MQB17" s="737"/>
      <c r="MQC17" s="737"/>
      <c r="MQD17" s="737"/>
      <c r="MQE17" s="737"/>
      <c r="MQF17" s="737"/>
      <c r="MQG17" s="737"/>
      <c r="MQH17" s="737"/>
      <c r="MQI17" s="737"/>
      <c r="MQJ17" s="737"/>
      <c r="MQK17" s="737"/>
      <c r="MQL17" s="737"/>
      <c r="MQM17" s="737"/>
      <c r="MQN17" s="737"/>
      <c r="MQO17" s="737"/>
      <c r="MQP17" s="737"/>
      <c r="MQQ17" s="737"/>
      <c r="MQR17" s="737"/>
      <c r="MQS17" s="737"/>
      <c r="MQT17" s="737"/>
      <c r="MQU17" s="737"/>
      <c r="MQV17" s="737"/>
      <c r="MQW17" s="737"/>
      <c r="MQX17" s="737"/>
      <c r="MQY17" s="737"/>
      <c r="MQZ17" s="737"/>
      <c r="MRA17" s="737"/>
      <c r="MRB17" s="737"/>
      <c r="MRC17" s="737"/>
      <c r="MRD17" s="737"/>
      <c r="MRE17" s="737"/>
      <c r="MRF17" s="737"/>
      <c r="MRG17" s="737"/>
      <c r="MRH17" s="737"/>
      <c r="MRI17" s="737"/>
      <c r="MRJ17" s="737"/>
      <c r="MRK17" s="737"/>
      <c r="MRL17" s="737"/>
      <c r="MRM17" s="737"/>
      <c r="MRN17" s="737"/>
      <c r="MRO17" s="737"/>
      <c r="MRP17" s="737"/>
      <c r="MRQ17" s="737"/>
      <c r="MRR17" s="737"/>
      <c r="MRS17" s="737"/>
      <c r="MRT17" s="737"/>
      <c r="MRU17" s="737"/>
      <c r="MRV17" s="737"/>
      <c r="MRW17" s="737"/>
      <c r="MRX17" s="737"/>
      <c r="MRY17" s="737"/>
      <c r="MRZ17" s="737"/>
      <c r="MSA17" s="737"/>
      <c r="MSB17" s="737"/>
      <c r="MSC17" s="737"/>
      <c r="MSD17" s="737"/>
      <c r="MSE17" s="737"/>
      <c r="MSF17" s="737"/>
      <c r="MSG17" s="737"/>
      <c r="MSH17" s="737"/>
      <c r="MSI17" s="737"/>
      <c r="MSJ17" s="737"/>
      <c r="MSK17" s="737"/>
      <c r="MSL17" s="737"/>
      <c r="MSM17" s="737"/>
      <c r="MSN17" s="737"/>
      <c r="MSO17" s="737"/>
      <c r="MSP17" s="737"/>
      <c r="MSQ17" s="737"/>
      <c r="MSR17" s="737"/>
      <c r="MSS17" s="737"/>
      <c r="MST17" s="737"/>
      <c r="MSU17" s="737"/>
      <c r="MSV17" s="737"/>
      <c r="MSW17" s="737"/>
      <c r="MSX17" s="737"/>
      <c r="MSY17" s="737"/>
      <c r="MSZ17" s="737"/>
      <c r="MTA17" s="737"/>
      <c r="MTB17" s="737"/>
      <c r="MTC17" s="737"/>
      <c r="MTD17" s="737"/>
      <c r="MTE17" s="737"/>
      <c r="MTF17" s="737"/>
      <c r="MTG17" s="737"/>
      <c r="MTH17" s="737"/>
      <c r="MTI17" s="737"/>
      <c r="MTJ17" s="737"/>
      <c r="MTK17" s="737"/>
      <c r="MTL17" s="737"/>
      <c r="MTM17" s="737"/>
      <c r="MTN17" s="737"/>
      <c r="MTO17" s="737"/>
      <c r="MTP17" s="737"/>
      <c r="MTQ17" s="737"/>
      <c r="MTR17" s="737"/>
      <c r="MTS17" s="737"/>
      <c r="MTT17" s="737"/>
      <c r="MTU17" s="737"/>
      <c r="MTV17" s="737"/>
      <c r="MTW17" s="737"/>
      <c r="MTX17" s="737"/>
      <c r="MTY17" s="737"/>
      <c r="MTZ17" s="737"/>
      <c r="MUA17" s="737"/>
      <c r="MUB17" s="737"/>
      <c r="MUC17" s="737"/>
      <c r="MUD17" s="737"/>
      <c r="MUE17" s="737"/>
      <c r="MUF17" s="737"/>
      <c r="MUG17" s="737"/>
      <c r="MUH17" s="737"/>
      <c r="MUI17" s="737"/>
      <c r="MUJ17" s="737"/>
      <c r="MUK17" s="737"/>
      <c r="MUL17" s="737"/>
      <c r="MUM17" s="737"/>
      <c r="MUN17" s="737"/>
      <c r="MUO17" s="737"/>
      <c r="MUP17" s="737"/>
      <c r="MUQ17" s="737"/>
      <c r="MUR17" s="737"/>
      <c r="MUS17" s="737"/>
      <c r="MUT17" s="737"/>
      <c r="MUU17" s="737"/>
      <c r="MUV17" s="737"/>
      <c r="MUW17" s="737"/>
      <c r="MUX17" s="737"/>
      <c r="MUY17" s="737"/>
      <c r="MUZ17" s="737"/>
      <c r="MVA17" s="737"/>
      <c r="MVB17" s="737"/>
      <c r="MVC17" s="737"/>
      <c r="MVD17" s="737"/>
      <c r="MVE17" s="737"/>
      <c r="MVF17" s="737"/>
      <c r="MVG17" s="737"/>
      <c r="MVH17" s="737"/>
      <c r="MVI17" s="737"/>
      <c r="MVJ17" s="737"/>
      <c r="MVK17" s="737"/>
      <c r="MVL17" s="737"/>
      <c r="MVM17" s="737"/>
      <c r="MVN17" s="737"/>
      <c r="MVO17" s="737"/>
      <c r="MVP17" s="737"/>
      <c r="MVQ17" s="737"/>
      <c r="MVR17" s="737"/>
      <c r="MVS17" s="737"/>
      <c r="MVT17" s="737"/>
      <c r="MVU17" s="737"/>
      <c r="MVV17" s="737"/>
      <c r="MVW17" s="737"/>
      <c r="MVX17" s="737"/>
      <c r="MVY17" s="737"/>
      <c r="MVZ17" s="737"/>
      <c r="MWA17" s="737"/>
      <c r="MWB17" s="737"/>
      <c r="MWC17" s="737"/>
      <c r="MWD17" s="737"/>
      <c r="MWE17" s="737"/>
      <c r="MWF17" s="737"/>
      <c r="MWG17" s="737"/>
      <c r="MWH17" s="737"/>
      <c r="MWI17" s="737"/>
      <c r="MWJ17" s="737"/>
      <c r="MWK17" s="737"/>
      <c r="MWL17" s="737"/>
      <c r="MWM17" s="737"/>
      <c r="MWN17" s="737"/>
      <c r="MWO17" s="737"/>
      <c r="MWP17" s="737"/>
      <c r="MWQ17" s="737"/>
      <c r="MWR17" s="737"/>
      <c r="MWS17" s="737"/>
      <c r="MWT17" s="737"/>
      <c r="MWU17" s="737"/>
      <c r="MWV17" s="737"/>
      <c r="MWW17" s="737"/>
      <c r="MWX17" s="737"/>
      <c r="MWY17" s="737"/>
      <c r="MWZ17" s="737"/>
      <c r="MXA17" s="737"/>
      <c r="MXB17" s="737"/>
      <c r="MXC17" s="737"/>
      <c r="MXD17" s="737"/>
      <c r="MXE17" s="737"/>
      <c r="MXF17" s="737"/>
      <c r="MXG17" s="737"/>
      <c r="MXH17" s="737"/>
      <c r="MXI17" s="737"/>
      <c r="MXJ17" s="737"/>
      <c r="MXK17" s="737"/>
      <c r="MXL17" s="737"/>
      <c r="MXM17" s="737"/>
      <c r="MXN17" s="737"/>
      <c r="MXO17" s="737"/>
      <c r="MXP17" s="737"/>
      <c r="MXQ17" s="737"/>
      <c r="MXR17" s="737"/>
      <c r="MXS17" s="737"/>
      <c r="MXT17" s="737"/>
      <c r="MXU17" s="737"/>
      <c r="MXV17" s="737"/>
      <c r="MXW17" s="737"/>
      <c r="MXX17" s="737"/>
      <c r="MXY17" s="737"/>
      <c r="MXZ17" s="737"/>
      <c r="MYA17" s="737"/>
      <c r="MYB17" s="737"/>
      <c r="MYC17" s="737"/>
      <c r="MYD17" s="737"/>
      <c r="MYE17" s="737"/>
      <c r="MYF17" s="737"/>
      <c r="MYG17" s="737"/>
      <c r="MYH17" s="737"/>
      <c r="MYI17" s="737"/>
      <c r="MYJ17" s="737"/>
      <c r="MYK17" s="737"/>
      <c r="MYL17" s="737"/>
      <c r="MYM17" s="737"/>
      <c r="MYN17" s="737"/>
      <c r="MYO17" s="737"/>
      <c r="MYP17" s="737"/>
      <c r="MYQ17" s="737"/>
      <c r="MYR17" s="737"/>
      <c r="MYS17" s="737"/>
      <c r="MYT17" s="737"/>
      <c r="MYU17" s="737"/>
      <c r="MYV17" s="737"/>
      <c r="MYW17" s="737"/>
      <c r="MYX17" s="737"/>
      <c r="MYY17" s="737"/>
      <c r="MYZ17" s="737"/>
      <c r="MZA17" s="737"/>
      <c r="MZB17" s="737"/>
      <c r="MZC17" s="737"/>
      <c r="MZD17" s="737"/>
      <c r="MZE17" s="737"/>
      <c r="MZF17" s="737"/>
      <c r="MZG17" s="737"/>
      <c r="MZH17" s="737"/>
      <c r="MZI17" s="737"/>
      <c r="MZJ17" s="737"/>
      <c r="MZK17" s="737"/>
      <c r="MZL17" s="737"/>
      <c r="MZM17" s="737"/>
      <c r="MZN17" s="737"/>
      <c r="MZO17" s="737"/>
      <c r="MZP17" s="737"/>
      <c r="MZQ17" s="737"/>
      <c r="MZR17" s="737"/>
      <c r="MZS17" s="737"/>
      <c r="MZT17" s="737"/>
      <c r="MZU17" s="737"/>
      <c r="MZV17" s="737"/>
      <c r="MZW17" s="737"/>
      <c r="MZX17" s="737"/>
      <c r="MZY17" s="737"/>
      <c r="MZZ17" s="737"/>
      <c r="NAA17" s="737"/>
      <c r="NAB17" s="737"/>
      <c r="NAC17" s="737"/>
      <c r="NAD17" s="737"/>
      <c r="NAE17" s="737"/>
      <c r="NAF17" s="737"/>
      <c r="NAG17" s="737"/>
      <c r="NAH17" s="737"/>
      <c r="NAI17" s="737"/>
      <c r="NAJ17" s="737"/>
      <c r="NAK17" s="737"/>
      <c r="NAL17" s="737"/>
      <c r="NAM17" s="737"/>
      <c r="NAN17" s="737"/>
      <c r="NAO17" s="737"/>
      <c r="NAP17" s="737"/>
      <c r="NAQ17" s="737"/>
      <c r="NAR17" s="737"/>
      <c r="NAS17" s="737"/>
      <c r="NAT17" s="737"/>
      <c r="NAU17" s="737"/>
      <c r="NAV17" s="737"/>
      <c r="NAW17" s="737"/>
      <c r="NAX17" s="737"/>
      <c r="NAY17" s="737"/>
      <c r="NAZ17" s="737"/>
      <c r="NBA17" s="737"/>
      <c r="NBB17" s="737"/>
      <c r="NBC17" s="737"/>
      <c r="NBD17" s="737"/>
      <c r="NBE17" s="737"/>
      <c r="NBF17" s="737"/>
      <c r="NBG17" s="737"/>
      <c r="NBH17" s="737"/>
      <c r="NBI17" s="737"/>
      <c r="NBJ17" s="737"/>
      <c r="NBK17" s="737"/>
      <c r="NBL17" s="737"/>
      <c r="NBM17" s="737"/>
      <c r="NBN17" s="737"/>
      <c r="NBO17" s="737"/>
      <c r="NBP17" s="737"/>
      <c r="NBQ17" s="737"/>
      <c r="NBR17" s="737"/>
      <c r="NBS17" s="737"/>
      <c r="NBT17" s="737"/>
      <c r="NBU17" s="737"/>
      <c r="NBV17" s="737"/>
      <c r="NBW17" s="737"/>
      <c r="NBX17" s="737"/>
      <c r="NBY17" s="737"/>
      <c r="NBZ17" s="737"/>
      <c r="NCA17" s="737"/>
      <c r="NCB17" s="737"/>
      <c r="NCC17" s="737"/>
      <c r="NCD17" s="737"/>
      <c r="NCE17" s="737"/>
      <c r="NCF17" s="737"/>
      <c r="NCG17" s="737"/>
      <c r="NCH17" s="737"/>
      <c r="NCI17" s="737"/>
      <c r="NCJ17" s="737"/>
      <c r="NCK17" s="737"/>
      <c r="NCL17" s="737"/>
      <c r="NCM17" s="737"/>
      <c r="NCN17" s="737"/>
      <c r="NCO17" s="737"/>
      <c r="NCP17" s="737"/>
      <c r="NCQ17" s="737"/>
      <c r="NCR17" s="737"/>
      <c r="NCS17" s="737"/>
      <c r="NCT17" s="737"/>
      <c r="NCU17" s="737"/>
      <c r="NCV17" s="737"/>
      <c r="NCW17" s="737"/>
      <c r="NCX17" s="737"/>
      <c r="NCY17" s="737"/>
      <c r="NCZ17" s="737"/>
      <c r="NDA17" s="737"/>
      <c r="NDB17" s="737"/>
      <c r="NDC17" s="737"/>
      <c r="NDD17" s="737"/>
      <c r="NDE17" s="737"/>
      <c r="NDF17" s="737"/>
      <c r="NDG17" s="737"/>
      <c r="NDH17" s="737"/>
      <c r="NDI17" s="737"/>
      <c r="NDJ17" s="737"/>
      <c r="NDK17" s="737"/>
      <c r="NDL17" s="737"/>
      <c r="NDM17" s="737"/>
      <c r="NDN17" s="737"/>
      <c r="NDO17" s="737"/>
      <c r="NDP17" s="737"/>
      <c r="NDQ17" s="737"/>
      <c r="NDR17" s="737"/>
      <c r="NDS17" s="737"/>
      <c r="NDT17" s="737"/>
      <c r="NDU17" s="737"/>
      <c r="NDV17" s="737"/>
      <c r="NDW17" s="737"/>
      <c r="NDX17" s="737"/>
      <c r="NDY17" s="737"/>
      <c r="NDZ17" s="737"/>
      <c r="NEA17" s="737"/>
      <c r="NEB17" s="737"/>
      <c r="NEC17" s="737"/>
      <c r="NED17" s="737"/>
      <c r="NEE17" s="737"/>
      <c r="NEF17" s="737"/>
      <c r="NEG17" s="737"/>
      <c r="NEH17" s="737"/>
      <c r="NEI17" s="737"/>
      <c r="NEJ17" s="737"/>
      <c r="NEK17" s="737"/>
      <c r="NEL17" s="737"/>
      <c r="NEM17" s="737"/>
      <c r="NEN17" s="737"/>
      <c r="NEO17" s="737"/>
      <c r="NEP17" s="737"/>
      <c r="NEQ17" s="737"/>
      <c r="NER17" s="737"/>
      <c r="NES17" s="737"/>
      <c r="NET17" s="737"/>
      <c r="NEU17" s="737"/>
      <c r="NEV17" s="737"/>
      <c r="NEW17" s="737"/>
      <c r="NEX17" s="737"/>
      <c r="NEY17" s="737"/>
      <c r="NEZ17" s="737"/>
      <c r="NFA17" s="737"/>
      <c r="NFB17" s="737"/>
      <c r="NFC17" s="737"/>
      <c r="NFD17" s="737"/>
      <c r="NFE17" s="737"/>
      <c r="NFF17" s="737"/>
      <c r="NFG17" s="737"/>
      <c r="NFH17" s="737"/>
      <c r="NFI17" s="737"/>
      <c r="NFJ17" s="737"/>
      <c r="NFK17" s="737"/>
      <c r="NFL17" s="737"/>
      <c r="NFM17" s="737"/>
      <c r="NFN17" s="737"/>
      <c r="NFO17" s="737"/>
      <c r="NFP17" s="737"/>
      <c r="NFQ17" s="737"/>
      <c r="NFR17" s="737"/>
      <c r="NFS17" s="737"/>
      <c r="NFT17" s="737"/>
      <c r="NFU17" s="737"/>
      <c r="NFV17" s="737"/>
      <c r="NFW17" s="737"/>
      <c r="NFX17" s="737"/>
      <c r="NFY17" s="737"/>
      <c r="NFZ17" s="737"/>
      <c r="NGA17" s="737"/>
      <c r="NGB17" s="737"/>
      <c r="NGC17" s="737"/>
      <c r="NGD17" s="737"/>
      <c r="NGE17" s="737"/>
      <c r="NGF17" s="737"/>
      <c r="NGG17" s="737"/>
      <c r="NGH17" s="737"/>
      <c r="NGI17" s="737"/>
      <c r="NGJ17" s="737"/>
      <c r="NGK17" s="737"/>
      <c r="NGL17" s="737"/>
      <c r="NGM17" s="737"/>
      <c r="NGN17" s="737"/>
      <c r="NGO17" s="737"/>
      <c r="NGP17" s="737"/>
      <c r="NGQ17" s="737"/>
      <c r="NGR17" s="737"/>
      <c r="NGS17" s="737"/>
      <c r="NGT17" s="737"/>
      <c r="NGU17" s="737"/>
      <c r="NGV17" s="737"/>
      <c r="NGW17" s="737"/>
      <c r="NGX17" s="737"/>
      <c r="NGY17" s="737"/>
      <c r="NGZ17" s="737"/>
      <c r="NHA17" s="737"/>
      <c r="NHB17" s="737"/>
      <c r="NHC17" s="737"/>
      <c r="NHD17" s="737"/>
      <c r="NHE17" s="737"/>
      <c r="NHF17" s="737"/>
      <c r="NHG17" s="737"/>
      <c r="NHH17" s="737"/>
      <c r="NHI17" s="737"/>
      <c r="NHJ17" s="737"/>
      <c r="NHK17" s="737"/>
      <c r="NHL17" s="737"/>
      <c r="NHM17" s="737"/>
      <c r="NHN17" s="737"/>
      <c r="NHO17" s="737"/>
      <c r="NHP17" s="737"/>
      <c r="NHQ17" s="737"/>
      <c r="NHR17" s="737"/>
      <c r="NHS17" s="737"/>
      <c r="NHT17" s="737"/>
      <c r="NHU17" s="737"/>
      <c r="NHV17" s="737"/>
      <c r="NHW17" s="737"/>
      <c r="NHX17" s="737"/>
      <c r="NHY17" s="737"/>
      <c r="NHZ17" s="737"/>
      <c r="NIA17" s="737"/>
      <c r="NIB17" s="737"/>
      <c r="NIC17" s="737"/>
      <c r="NID17" s="737"/>
      <c r="NIE17" s="737"/>
      <c r="NIF17" s="737"/>
      <c r="NIG17" s="737"/>
      <c r="NIH17" s="737"/>
      <c r="NII17" s="737"/>
      <c r="NIJ17" s="737"/>
      <c r="NIK17" s="737"/>
      <c r="NIL17" s="737"/>
      <c r="NIM17" s="737"/>
      <c r="NIN17" s="737"/>
      <c r="NIO17" s="737"/>
      <c r="NIP17" s="737"/>
      <c r="NIQ17" s="737"/>
      <c r="NIR17" s="737"/>
      <c r="NIS17" s="737"/>
      <c r="NIT17" s="737"/>
      <c r="NIU17" s="737"/>
      <c r="NIV17" s="737"/>
      <c r="NIW17" s="737"/>
      <c r="NIX17" s="737"/>
      <c r="NIY17" s="737"/>
      <c r="NIZ17" s="737"/>
      <c r="NJA17" s="737"/>
      <c r="NJB17" s="737"/>
      <c r="NJC17" s="737"/>
      <c r="NJD17" s="737"/>
      <c r="NJE17" s="737"/>
      <c r="NJF17" s="737"/>
      <c r="NJG17" s="737"/>
      <c r="NJH17" s="737"/>
      <c r="NJI17" s="737"/>
      <c r="NJJ17" s="737"/>
      <c r="NJK17" s="737"/>
      <c r="NJL17" s="737"/>
      <c r="NJM17" s="737"/>
      <c r="NJN17" s="737"/>
      <c r="NJO17" s="737"/>
      <c r="NJP17" s="737"/>
      <c r="NJQ17" s="737"/>
      <c r="NJR17" s="737"/>
      <c r="NJS17" s="737"/>
      <c r="NJT17" s="737"/>
      <c r="NJU17" s="737"/>
      <c r="NJV17" s="737"/>
      <c r="NJW17" s="737"/>
      <c r="NJX17" s="737"/>
      <c r="NJY17" s="737"/>
      <c r="NJZ17" s="737"/>
      <c r="NKA17" s="737"/>
      <c r="NKB17" s="737"/>
      <c r="NKC17" s="737"/>
      <c r="NKD17" s="737"/>
      <c r="NKE17" s="737"/>
      <c r="NKF17" s="737"/>
      <c r="NKG17" s="737"/>
      <c r="NKH17" s="737"/>
      <c r="NKI17" s="737"/>
      <c r="NKJ17" s="737"/>
      <c r="NKK17" s="737"/>
      <c r="NKL17" s="737"/>
      <c r="NKM17" s="737"/>
      <c r="NKN17" s="737"/>
      <c r="NKO17" s="737"/>
      <c r="NKP17" s="737"/>
      <c r="NKQ17" s="737"/>
      <c r="NKR17" s="737"/>
      <c r="NKS17" s="737"/>
      <c r="NKT17" s="737"/>
      <c r="NKU17" s="737"/>
      <c r="NKV17" s="737"/>
      <c r="NKW17" s="737"/>
      <c r="NKX17" s="737"/>
      <c r="NKY17" s="737"/>
      <c r="NKZ17" s="737"/>
      <c r="NLA17" s="737"/>
      <c r="NLB17" s="737"/>
      <c r="NLC17" s="737"/>
      <c r="NLD17" s="737"/>
      <c r="NLE17" s="737"/>
      <c r="NLF17" s="737"/>
      <c r="NLG17" s="737"/>
      <c r="NLH17" s="737"/>
      <c r="NLI17" s="737"/>
      <c r="NLJ17" s="737"/>
      <c r="NLK17" s="737"/>
      <c r="NLL17" s="737"/>
      <c r="NLM17" s="737"/>
      <c r="NLN17" s="737"/>
      <c r="NLO17" s="737"/>
      <c r="NLP17" s="737"/>
      <c r="NLQ17" s="737"/>
      <c r="NLR17" s="737"/>
      <c r="NLS17" s="737"/>
      <c r="NLT17" s="737"/>
      <c r="NLU17" s="737"/>
      <c r="NLV17" s="737"/>
      <c r="NLW17" s="737"/>
      <c r="NLX17" s="737"/>
      <c r="NLY17" s="737"/>
      <c r="NLZ17" s="737"/>
      <c r="NMA17" s="737"/>
      <c r="NMB17" s="737"/>
      <c r="NMC17" s="737"/>
      <c r="NMD17" s="737"/>
      <c r="NME17" s="737"/>
      <c r="NMF17" s="737"/>
      <c r="NMG17" s="737"/>
      <c r="NMH17" s="737"/>
      <c r="NMI17" s="737"/>
      <c r="NMJ17" s="737"/>
      <c r="NMK17" s="737"/>
      <c r="NML17" s="737"/>
      <c r="NMM17" s="737"/>
      <c r="NMN17" s="737"/>
      <c r="NMO17" s="737"/>
      <c r="NMP17" s="737"/>
      <c r="NMQ17" s="737"/>
      <c r="NMR17" s="737"/>
      <c r="NMS17" s="737"/>
      <c r="NMT17" s="737"/>
      <c r="NMU17" s="737"/>
      <c r="NMV17" s="737"/>
      <c r="NMW17" s="737"/>
      <c r="NMX17" s="737"/>
      <c r="NMY17" s="737"/>
      <c r="NMZ17" s="737"/>
      <c r="NNA17" s="737"/>
      <c r="NNB17" s="737"/>
      <c r="NNC17" s="737"/>
      <c r="NND17" s="737"/>
      <c r="NNE17" s="737"/>
      <c r="NNF17" s="737"/>
      <c r="NNG17" s="737"/>
      <c r="NNH17" s="737"/>
      <c r="NNI17" s="737"/>
      <c r="NNJ17" s="737"/>
      <c r="NNK17" s="737"/>
      <c r="NNL17" s="737"/>
      <c r="NNM17" s="737"/>
      <c r="NNN17" s="737"/>
      <c r="NNO17" s="737"/>
      <c r="NNP17" s="737"/>
      <c r="NNQ17" s="737"/>
      <c r="NNR17" s="737"/>
      <c r="NNS17" s="737"/>
      <c r="NNT17" s="737"/>
      <c r="NNU17" s="737"/>
      <c r="NNV17" s="737"/>
      <c r="NNW17" s="737"/>
      <c r="NNX17" s="737"/>
      <c r="NNY17" s="737"/>
      <c r="NNZ17" s="737"/>
      <c r="NOA17" s="737"/>
      <c r="NOB17" s="737"/>
      <c r="NOC17" s="737"/>
      <c r="NOD17" s="737"/>
      <c r="NOE17" s="737"/>
      <c r="NOF17" s="737"/>
      <c r="NOG17" s="737"/>
      <c r="NOH17" s="737"/>
      <c r="NOI17" s="737"/>
      <c r="NOJ17" s="737"/>
      <c r="NOK17" s="737"/>
      <c r="NOL17" s="737"/>
      <c r="NOM17" s="737"/>
      <c r="NON17" s="737"/>
      <c r="NOO17" s="737"/>
      <c r="NOP17" s="737"/>
      <c r="NOQ17" s="737"/>
      <c r="NOR17" s="737"/>
      <c r="NOS17" s="737"/>
      <c r="NOT17" s="737"/>
      <c r="NOU17" s="737"/>
      <c r="NOV17" s="737"/>
      <c r="NOW17" s="737"/>
      <c r="NOX17" s="737"/>
      <c r="NOY17" s="737"/>
      <c r="NOZ17" s="737"/>
      <c r="NPA17" s="737"/>
      <c r="NPB17" s="737"/>
      <c r="NPC17" s="737"/>
      <c r="NPD17" s="737"/>
      <c r="NPE17" s="737"/>
      <c r="NPF17" s="737"/>
      <c r="NPG17" s="737"/>
      <c r="NPH17" s="737"/>
      <c r="NPI17" s="737"/>
      <c r="NPJ17" s="737"/>
      <c r="NPK17" s="737"/>
      <c r="NPL17" s="737"/>
      <c r="NPM17" s="737"/>
      <c r="NPN17" s="737"/>
      <c r="NPO17" s="737"/>
      <c r="NPP17" s="737"/>
      <c r="NPQ17" s="737"/>
      <c r="NPR17" s="737"/>
      <c r="NPS17" s="737"/>
      <c r="NPT17" s="737"/>
      <c r="NPU17" s="737"/>
      <c r="NPV17" s="737"/>
      <c r="NPW17" s="737"/>
      <c r="NPX17" s="737"/>
      <c r="NPY17" s="737"/>
      <c r="NPZ17" s="737"/>
      <c r="NQA17" s="737"/>
      <c r="NQB17" s="737"/>
      <c r="NQC17" s="737"/>
      <c r="NQD17" s="737"/>
      <c r="NQE17" s="737"/>
      <c r="NQF17" s="737"/>
      <c r="NQG17" s="737"/>
      <c r="NQH17" s="737"/>
      <c r="NQI17" s="737"/>
      <c r="NQJ17" s="737"/>
      <c r="NQK17" s="737"/>
      <c r="NQL17" s="737"/>
      <c r="NQM17" s="737"/>
      <c r="NQN17" s="737"/>
      <c r="NQO17" s="737"/>
      <c r="NQP17" s="737"/>
      <c r="NQQ17" s="737"/>
      <c r="NQR17" s="737"/>
      <c r="NQS17" s="737"/>
      <c r="NQT17" s="737"/>
      <c r="NQU17" s="737"/>
      <c r="NQV17" s="737"/>
      <c r="NQW17" s="737"/>
      <c r="NQX17" s="737"/>
      <c r="NQY17" s="737"/>
      <c r="NQZ17" s="737"/>
      <c r="NRA17" s="737"/>
      <c r="NRB17" s="737"/>
      <c r="NRC17" s="737"/>
      <c r="NRD17" s="737"/>
      <c r="NRE17" s="737"/>
      <c r="NRF17" s="737"/>
      <c r="NRG17" s="737"/>
      <c r="NRH17" s="737"/>
      <c r="NRI17" s="737"/>
      <c r="NRJ17" s="737"/>
      <c r="NRK17" s="737"/>
      <c r="NRL17" s="737"/>
      <c r="NRM17" s="737"/>
      <c r="NRN17" s="737"/>
      <c r="NRO17" s="737"/>
      <c r="NRP17" s="737"/>
      <c r="NRQ17" s="737"/>
      <c r="NRR17" s="737"/>
      <c r="NRS17" s="737"/>
      <c r="NRT17" s="737"/>
      <c r="NRU17" s="737"/>
      <c r="NRV17" s="737"/>
      <c r="NRW17" s="737"/>
      <c r="NRX17" s="737"/>
      <c r="NRY17" s="737"/>
      <c r="NRZ17" s="737"/>
      <c r="NSA17" s="737"/>
      <c r="NSB17" s="737"/>
      <c r="NSC17" s="737"/>
      <c r="NSD17" s="737"/>
      <c r="NSE17" s="737"/>
      <c r="NSF17" s="737"/>
      <c r="NSG17" s="737"/>
      <c r="NSH17" s="737"/>
      <c r="NSI17" s="737"/>
      <c r="NSJ17" s="737"/>
      <c r="NSK17" s="737"/>
      <c r="NSL17" s="737"/>
      <c r="NSM17" s="737"/>
      <c r="NSN17" s="737"/>
      <c r="NSO17" s="737"/>
      <c r="NSP17" s="737"/>
      <c r="NSQ17" s="737"/>
      <c r="NSR17" s="737"/>
      <c r="NSS17" s="737"/>
      <c r="NST17" s="737"/>
      <c r="NSU17" s="737"/>
      <c r="NSV17" s="737"/>
      <c r="NSW17" s="737"/>
      <c r="NSX17" s="737"/>
      <c r="NSY17" s="737"/>
      <c r="NSZ17" s="737"/>
      <c r="NTA17" s="737"/>
      <c r="NTB17" s="737"/>
      <c r="NTC17" s="737"/>
      <c r="NTD17" s="737"/>
      <c r="NTE17" s="737"/>
      <c r="NTF17" s="737"/>
      <c r="NTG17" s="737"/>
      <c r="NTH17" s="737"/>
      <c r="NTI17" s="737"/>
      <c r="NTJ17" s="737"/>
      <c r="NTK17" s="737"/>
      <c r="NTL17" s="737"/>
      <c r="NTM17" s="737"/>
      <c r="NTN17" s="737"/>
      <c r="NTO17" s="737"/>
      <c r="NTP17" s="737"/>
      <c r="NTQ17" s="737"/>
      <c r="NTR17" s="737"/>
      <c r="NTS17" s="737"/>
      <c r="NTT17" s="737"/>
      <c r="NTU17" s="737"/>
      <c r="NTV17" s="737"/>
      <c r="NTW17" s="737"/>
      <c r="NTX17" s="737"/>
      <c r="NTY17" s="737"/>
      <c r="NTZ17" s="737"/>
      <c r="NUA17" s="737"/>
      <c r="NUB17" s="737"/>
      <c r="NUC17" s="737"/>
      <c r="NUD17" s="737"/>
      <c r="NUE17" s="737"/>
      <c r="NUF17" s="737"/>
      <c r="NUG17" s="737"/>
      <c r="NUH17" s="737"/>
      <c r="NUI17" s="737"/>
      <c r="NUJ17" s="737"/>
      <c r="NUK17" s="737"/>
      <c r="NUL17" s="737"/>
      <c r="NUM17" s="737"/>
      <c r="NUN17" s="737"/>
      <c r="NUO17" s="737"/>
      <c r="NUP17" s="737"/>
      <c r="NUQ17" s="737"/>
      <c r="NUR17" s="737"/>
      <c r="NUS17" s="737"/>
      <c r="NUT17" s="737"/>
      <c r="NUU17" s="737"/>
      <c r="NUV17" s="737"/>
      <c r="NUW17" s="737"/>
      <c r="NUX17" s="737"/>
      <c r="NUY17" s="737"/>
      <c r="NUZ17" s="737"/>
      <c r="NVA17" s="737"/>
      <c r="NVB17" s="737"/>
      <c r="NVC17" s="737"/>
      <c r="NVD17" s="737"/>
      <c r="NVE17" s="737"/>
      <c r="NVF17" s="737"/>
      <c r="NVG17" s="737"/>
      <c r="NVH17" s="737"/>
      <c r="NVI17" s="737"/>
      <c r="NVJ17" s="737"/>
      <c r="NVK17" s="737"/>
      <c r="NVL17" s="737"/>
      <c r="NVM17" s="737"/>
      <c r="NVN17" s="737"/>
      <c r="NVO17" s="737"/>
      <c r="NVP17" s="737"/>
      <c r="NVQ17" s="737"/>
      <c r="NVR17" s="737"/>
      <c r="NVS17" s="737"/>
      <c r="NVT17" s="737"/>
      <c r="NVU17" s="737"/>
      <c r="NVV17" s="737"/>
      <c r="NVW17" s="737"/>
      <c r="NVX17" s="737"/>
      <c r="NVY17" s="737"/>
      <c r="NVZ17" s="737"/>
      <c r="NWA17" s="737"/>
      <c r="NWB17" s="737"/>
      <c r="NWC17" s="737"/>
      <c r="NWD17" s="737"/>
      <c r="NWE17" s="737"/>
      <c r="NWF17" s="737"/>
      <c r="NWG17" s="737"/>
      <c r="NWH17" s="737"/>
      <c r="NWI17" s="737"/>
      <c r="NWJ17" s="737"/>
      <c r="NWK17" s="737"/>
      <c r="NWL17" s="737"/>
      <c r="NWM17" s="737"/>
      <c r="NWN17" s="737"/>
      <c r="NWO17" s="737"/>
      <c r="NWP17" s="737"/>
      <c r="NWQ17" s="737"/>
      <c r="NWR17" s="737"/>
      <c r="NWS17" s="737"/>
      <c r="NWT17" s="737"/>
      <c r="NWU17" s="737"/>
      <c r="NWV17" s="737"/>
      <c r="NWW17" s="737"/>
      <c r="NWX17" s="737"/>
      <c r="NWY17" s="737"/>
      <c r="NWZ17" s="737"/>
      <c r="NXA17" s="737"/>
      <c r="NXB17" s="737"/>
      <c r="NXC17" s="737"/>
      <c r="NXD17" s="737"/>
      <c r="NXE17" s="737"/>
      <c r="NXF17" s="737"/>
      <c r="NXG17" s="737"/>
      <c r="NXH17" s="737"/>
      <c r="NXI17" s="737"/>
      <c r="NXJ17" s="737"/>
      <c r="NXK17" s="737"/>
      <c r="NXL17" s="737"/>
      <c r="NXM17" s="737"/>
      <c r="NXN17" s="737"/>
      <c r="NXO17" s="737"/>
      <c r="NXP17" s="737"/>
      <c r="NXQ17" s="737"/>
      <c r="NXR17" s="737"/>
      <c r="NXS17" s="737"/>
      <c r="NXT17" s="737"/>
      <c r="NXU17" s="737"/>
      <c r="NXV17" s="737"/>
      <c r="NXW17" s="737"/>
      <c r="NXX17" s="737"/>
      <c r="NXY17" s="737"/>
      <c r="NXZ17" s="737"/>
      <c r="NYA17" s="737"/>
      <c r="NYB17" s="737"/>
      <c r="NYC17" s="737"/>
      <c r="NYD17" s="737"/>
      <c r="NYE17" s="737"/>
      <c r="NYF17" s="737"/>
      <c r="NYG17" s="737"/>
      <c r="NYH17" s="737"/>
      <c r="NYI17" s="737"/>
      <c r="NYJ17" s="737"/>
      <c r="NYK17" s="737"/>
      <c r="NYL17" s="737"/>
      <c r="NYM17" s="737"/>
      <c r="NYN17" s="737"/>
      <c r="NYO17" s="737"/>
      <c r="NYP17" s="737"/>
      <c r="NYQ17" s="737"/>
      <c r="NYR17" s="737"/>
      <c r="NYS17" s="737"/>
      <c r="NYT17" s="737"/>
      <c r="NYU17" s="737"/>
      <c r="NYV17" s="737"/>
      <c r="NYW17" s="737"/>
      <c r="NYX17" s="737"/>
      <c r="NYY17" s="737"/>
      <c r="NYZ17" s="737"/>
      <c r="NZA17" s="737"/>
      <c r="NZB17" s="737"/>
      <c r="NZC17" s="737"/>
      <c r="NZD17" s="737"/>
      <c r="NZE17" s="737"/>
      <c r="NZF17" s="737"/>
      <c r="NZG17" s="737"/>
      <c r="NZH17" s="737"/>
      <c r="NZI17" s="737"/>
      <c r="NZJ17" s="737"/>
      <c r="NZK17" s="737"/>
      <c r="NZL17" s="737"/>
      <c r="NZM17" s="737"/>
      <c r="NZN17" s="737"/>
      <c r="NZO17" s="737"/>
      <c r="NZP17" s="737"/>
      <c r="NZQ17" s="737"/>
      <c r="NZR17" s="737"/>
      <c r="NZS17" s="737"/>
      <c r="NZT17" s="737"/>
      <c r="NZU17" s="737"/>
      <c r="NZV17" s="737"/>
      <c r="NZW17" s="737"/>
      <c r="NZX17" s="737"/>
      <c r="NZY17" s="737"/>
      <c r="NZZ17" s="737"/>
      <c r="OAA17" s="737"/>
      <c r="OAB17" s="737"/>
      <c r="OAC17" s="737"/>
      <c r="OAD17" s="737"/>
      <c r="OAE17" s="737"/>
      <c r="OAF17" s="737"/>
      <c r="OAG17" s="737"/>
      <c r="OAH17" s="737"/>
      <c r="OAI17" s="737"/>
      <c r="OAJ17" s="737"/>
      <c r="OAK17" s="737"/>
      <c r="OAL17" s="737"/>
      <c r="OAM17" s="737"/>
      <c r="OAN17" s="737"/>
      <c r="OAO17" s="737"/>
      <c r="OAP17" s="737"/>
      <c r="OAQ17" s="737"/>
      <c r="OAR17" s="737"/>
      <c r="OAS17" s="737"/>
      <c r="OAT17" s="737"/>
      <c r="OAU17" s="737"/>
      <c r="OAV17" s="737"/>
      <c r="OAW17" s="737"/>
      <c r="OAX17" s="737"/>
      <c r="OAY17" s="737"/>
      <c r="OAZ17" s="737"/>
      <c r="OBA17" s="737"/>
      <c r="OBB17" s="737"/>
      <c r="OBC17" s="737"/>
      <c r="OBD17" s="737"/>
      <c r="OBE17" s="737"/>
      <c r="OBF17" s="737"/>
      <c r="OBG17" s="737"/>
      <c r="OBH17" s="737"/>
      <c r="OBI17" s="737"/>
      <c r="OBJ17" s="737"/>
      <c r="OBK17" s="737"/>
      <c r="OBL17" s="737"/>
      <c r="OBM17" s="737"/>
      <c r="OBN17" s="737"/>
      <c r="OBO17" s="737"/>
      <c r="OBP17" s="737"/>
      <c r="OBQ17" s="737"/>
      <c r="OBR17" s="737"/>
      <c r="OBS17" s="737"/>
      <c r="OBT17" s="737"/>
      <c r="OBU17" s="737"/>
      <c r="OBV17" s="737"/>
      <c r="OBW17" s="737"/>
      <c r="OBX17" s="737"/>
      <c r="OBY17" s="737"/>
      <c r="OBZ17" s="737"/>
      <c r="OCA17" s="737"/>
      <c r="OCB17" s="737"/>
      <c r="OCC17" s="737"/>
      <c r="OCD17" s="737"/>
      <c r="OCE17" s="737"/>
      <c r="OCF17" s="737"/>
      <c r="OCG17" s="737"/>
      <c r="OCH17" s="737"/>
      <c r="OCI17" s="737"/>
      <c r="OCJ17" s="737"/>
      <c r="OCK17" s="737"/>
      <c r="OCL17" s="737"/>
      <c r="OCM17" s="737"/>
      <c r="OCN17" s="737"/>
      <c r="OCO17" s="737"/>
      <c r="OCP17" s="737"/>
      <c r="OCQ17" s="737"/>
      <c r="OCR17" s="737"/>
      <c r="OCS17" s="737"/>
      <c r="OCT17" s="737"/>
      <c r="OCU17" s="737"/>
      <c r="OCV17" s="737"/>
      <c r="OCW17" s="737"/>
      <c r="OCX17" s="737"/>
      <c r="OCY17" s="737"/>
      <c r="OCZ17" s="737"/>
      <c r="ODA17" s="737"/>
      <c r="ODB17" s="737"/>
      <c r="ODC17" s="737"/>
      <c r="ODD17" s="737"/>
      <c r="ODE17" s="737"/>
      <c r="ODF17" s="737"/>
      <c r="ODG17" s="737"/>
      <c r="ODH17" s="737"/>
      <c r="ODI17" s="737"/>
      <c r="ODJ17" s="737"/>
      <c r="ODK17" s="737"/>
      <c r="ODL17" s="737"/>
      <c r="ODM17" s="737"/>
      <c r="ODN17" s="737"/>
      <c r="ODO17" s="737"/>
      <c r="ODP17" s="737"/>
      <c r="ODQ17" s="737"/>
      <c r="ODR17" s="737"/>
      <c r="ODS17" s="737"/>
      <c r="ODT17" s="737"/>
      <c r="ODU17" s="737"/>
      <c r="ODV17" s="737"/>
      <c r="ODW17" s="737"/>
      <c r="ODX17" s="737"/>
      <c r="ODY17" s="737"/>
      <c r="ODZ17" s="737"/>
      <c r="OEA17" s="737"/>
      <c r="OEB17" s="737"/>
      <c r="OEC17" s="737"/>
      <c r="OED17" s="737"/>
      <c r="OEE17" s="737"/>
      <c r="OEF17" s="737"/>
      <c r="OEG17" s="737"/>
      <c r="OEH17" s="737"/>
      <c r="OEI17" s="737"/>
      <c r="OEJ17" s="737"/>
      <c r="OEK17" s="737"/>
      <c r="OEL17" s="737"/>
      <c r="OEM17" s="737"/>
      <c r="OEN17" s="737"/>
      <c r="OEO17" s="737"/>
      <c r="OEP17" s="737"/>
      <c r="OEQ17" s="737"/>
      <c r="OER17" s="737"/>
      <c r="OES17" s="737"/>
      <c r="OET17" s="737"/>
      <c r="OEU17" s="737"/>
      <c r="OEV17" s="737"/>
      <c r="OEW17" s="737"/>
      <c r="OEX17" s="737"/>
      <c r="OEY17" s="737"/>
      <c r="OEZ17" s="737"/>
      <c r="OFA17" s="737"/>
      <c r="OFB17" s="737"/>
      <c r="OFC17" s="737"/>
      <c r="OFD17" s="737"/>
      <c r="OFE17" s="737"/>
      <c r="OFF17" s="737"/>
      <c r="OFG17" s="737"/>
      <c r="OFH17" s="737"/>
      <c r="OFI17" s="737"/>
      <c r="OFJ17" s="737"/>
      <c r="OFK17" s="737"/>
      <c r="OFL17" s="737"/>
      <c r="OFM17" s="737"/>
      <c r="OFN17" s="737"/>
      <c r="OFO17" s="737"/>
      <c r="OFP17" s="737"/>
      <c r="OFQ17" s="737"/>
      <c r="OFR17" s="737"/>
      <c r="OFS17" s="737"/>
      <c r="OFT17" s="737"/>
      <c r="OFU17" s="737"/>
      <c r="OFV17" s="737"/>
      <c r="OFW17" s="737"/>
      <c r="OFX17" s="737"/>
      <c r="OFY17" s="737"/>
      <c r="OFZ17" s="737"/>
      <c r="OGA17" s="737"/>
      <c r="OGB17" s="737"/>
      <c r="OGC17" s="737"/>
      <c r="OGD17" s="737"/>
      <c r="OGE17" s="737"/>
      <c r="OGF17" s="737"/>
      <c r="OGG17" s="737"/>
      <c r="OGH17" s="737"/>
      <c r="OGI17" s="737"/>
      <c r="OGJ17" s="737"/>
      <c r="OGK17" s="737"/>
      <c r="OGL17" s="737"/>
      <c r="OGM17" s="737"/>
      <c r="OGN17" s="737"/>
      <c r="OGO17" s="737"/>
      <c r="OGP17" s="737"/>
      <c r="OGQ17" s="737"/>
      <c r="OGR17" s="737"/>
      <c r="OGS17" s="737"/>
      <c r="OGT17" s="737"/>
      <c r="OGU17" s="737"/>
      <c r="OGV17" s="737"/>
      <c r="OGW17" s="737"/>
      <c r="OGX17" s="737"/>
      <c r="OGY17" s="737"/>
      <c r="OGZ17" s="737"/>
      <c r="OHA17" s="737"/>
      <c r="OHB17" s="737"/>
      <c r="OHC17" s="737"/>
      <c r="OHD17" s="737"/>
      <c r="OHE17" s="737"/>
      <c r="OHF17" s="737"/>
      <c r="OHG17" s="737"/>
      <c r="OHH17" s="737"/>
      <c r="OHI17" s="737"/>
      <c r="OHJ17" s="737"/>
      <c r="OHK17" s="737"/>
      <c r="OHL17" s="737"/>
      <c r="OHM17" s="737"/>
      <c r="OHN17" s="737"/>
      <c r="OHO17" s="737"/>
      <c r="OHP17" s="737"/>
      <c r="OHQ17" s="737"/>
      <c r="OHR17" s="737"/>
      <c r="OHS17" s="737"/>
      <c r="OHT17" s="737"/>
      <c r="OHU17" s="737"/>
      <c r="OHV17" s="737"/>
      <c r="OHW17" s="737"/>
      <c r="OHX17" s="737"/>
      <c r="OHY17" s="737"/>
      <c r="OHZ17" s="737"/>
      <c r="OIA17" s="737"/>
      <c r="OIB17" s="737"/>
      <c r="OIC17" s="737"/>
      <c r="OID17" s="737"/>
      <c r="OIE17" s="737"/>
      <c r="OIF17" s="737"/>
      <c r="OIG17" s="737"/>
      <c r="OIH17" s="737"/>
      <c r="OII17" s="737"/>
      <c r="OIJ17" s="737"/>
      <c r="OIK17" s="737"/>
      <c r="OIL17" s="737"/>
      <c r="OIM17" s="737"/>
      <c r="OIN17" s="737"/>
      <c r="OIO17" s="737"/>
      <c r="OIP17" s="737"/>
      <c r="OIQ17" s="737"/>
      <c r="OIR17" s="737"/>
      <c r="OIS17" s="737"/>
      <c r="OIT17" s="737"/>
      <c r="OIU17" s="737"/>
      <c r="OIV17" s="737"/>
      <c r="OIW17" s="737"/>
      <c r="OIX17" s="737"/>
      <c r="OIY17" s="737"/>
      <c r="OIZ17" s="737"/>
      <c r="OJA17" s="737"/>
      <c r="OJB17" s="737"/>
      <c r="OJC17" s="737"/>
      <c r="OJD17" s="737"/>
      <c r="OJE17" s="737"/>
      <c r="OJF17" s="737"/>
      <c r="OJG17" s="737"/>
      <c r="OJH17" s="737"/>
      <c r="OJI17" s="737"/>
      <c r="OJJ17" s="737"/>
      <c r="OJK17" s="737"/>
      <c r="OJL17" s="737"/>
      <c r="OJM17" s="737"/>
      <c r="OJN17" s="737"/>
      <c r="OJO17" s="737"/>
      <c r="OJP17" s="737"/>
      <c r="OJQ17" s="737"/>
      <c r="OJR17" s="737"/>
      <c r="OJS17" s="737"/>
      <c r="OJT17" s="737"/>
      <c r="OJU17" s="737"/>
      <c r="OJV17" s="737"/>
      <c r="OJW17" s="737"/>
      <c r="OJX17" s="737"/>
      <c r="OJY17" s="737"/>
      <c r="OJZ17" s="737"/>
      <c r="OKA17" s="737"/>
      <c r="OKB17" s="737"/>
      <c r="OKC17" s="737"/>
      <c r="OKD17" s="737"/>
      <c r="OKE17" s="737"/>
      <c r="OKF17" s="737"/>
      <c r="OKG17" s="737"/>
      <c r="OKH17" s="737"/>
      <c r="OKI17" s="737"/>
      <c r="OKJ17" s="737"/>
      <c r="OKK17" s="737"/>
      <c r="OKL17" s="737"/>
      <c r="OKM17" s="737"/>
      <c r="OKN17" s="737"/>
      <c r="OKO17" s="737"/>
      <c r="OKP17" s="737"/>
      <c r="OKQ17" s="737"/>
      <c r="OKR17" s="737"/>
      <c r="OKS17" s="737"/>
      <c r="OKT17" s="737"/>
      <c r="OKU17" s="737"/>
      <c r="OKV17" s="737"/>
      <c r="OKW17" s="737"/>
      <c r="OKX17" s="737"/>
      <c r="OKY17" s="737"/>
      <c r="OKZ17" s="737"/>
      <c r="OLA17" s="737"/>
      <c r="OLB17" s="737"/>
      <c r="OLC17" s="737"/>
      <c r="OLD17" s="737"/>
      <c r="OLE17" s="737"/>
      <c r="OLF17" s="737"/>
      <c r="OLG17" s="737"/>
      <c r="OLH17" s="737"/>
      <c r="OLI17" s="737"/>
      <c r="OLJ17" s="737"/>
      <c r="OLK17" s="737"/>
      <c r="OLL17" s="737"/>
      <c r="OLM17" s="737"/>
      <c r="OLN17" s="737"/>
      <c r="OLO17" s="737"/>
      <c r="OLP17" s="737"/>
      <c r="OLQ17" s="737"/>
      <c r="OLR17" s="737"/>
      <c r="OLS17" s="737"/>
      <c r="OLT17" s="737"/>
      <c r="OLU17" s="737"/>
      <c r="OLV17" s="737"/>
      <c r="OLW17" s="737"/>
      <c r="OLX17" s="737"/>
      <c r="OLY17" s="737"/>
      <c r="OLZ17" s="737"/>
      <c r="OMA17" s="737"/>
      <c r="OMB17" s="737"/>
      <c r="OMC17" s="737"/>
      <c r="OMD17" s="737"/>
      <c r="OME17" s="737"/>
      <c r="OMF17" s="737"/>
      <c r="OMG17" s="737"/>
      <c r="OMH17" s="737"/>
      <c r="OMI17" s="737"/>
      <c r="OMJ17" s="737"/>
      <c r="OMK17" s="737"/>
      <c r="OML17" s="737"/>
      <c r="OMM17" s="737"/>
      <c r="OMN17" s="737"/>
      <c r="OMO17" s="737"/>
      <c r="OMP17" s="737"/>
      <c r="OMQ17" s="737"/>
      <c r="OMR17" s="737"/>
      <c r="OMS17" s="737"/>
      <c r="OMT17" s="737"/>
      <c r="OMU17" s="737"/>
      <c r="OMV17" s="737"/>
      <c r="OMW17" s="737"/>
      <c r="OMX17" s="737"/>
      <c r="OMY17" s="737"/>
      <c r="OMZ17" s="737"/>
      <c r="ONA17" s="737"/>
      <c r="ONB17" s="737"/>
      <c r="ONC17" s="737"/>
      <c r="OND17" s="737"/>
      <c r="ONE17" s="737"/>
      <c r="ONF17" s="737"/>
      <c r="ONG17" s="737"/>
      <c r="ONH17" s="737"/>
      <c r="ONI17" s="737"/>
      <c r="ONJ17" s="737"/>
      <c r="ONK17" s="737"/>
      <c r="ONL17" s="737"/>
      <c r="ONM17" s="737"/>
      <c r="ONN17" s="737"/>
      <c r="ONO17" s="737"/>
      <c r="ONP17" s="737"/>
      <c r="ONQ17" s="737"/>
      <c r="ONR17" s="737"/>
      <c r="ONS17" s="737"/>
      <c r="ONT17" s="737"/>
      <c r="ONU17" s="737"/>
      <c r="ONV17" s="737"/>
      <c r="ONW17" s="737"/>
      <c r="ONX17" s="737"/>
      <c r="ONY17" s="737"/>
      <c r="ONZ17" s="737"/>
      <c r="OOA17" s="737"/>
      <c r="OOB17" s="737"/>
      <c r="OOC17" s="737"/>
      <c r="OOD17" s="737"/>
      <c r="OOE17" s="737"/>
      <c r="OOF17" s="737"/>
      <c r="OOG17" s="737"/>
      <c r="OOH17" s="737"/>
      <c r="OOI17" s="737"/>
      <c r="OOJ17" s="737"/>
      <c r="OOK17" s="737"/>
      <c r="OOL17" s="737"/>
      <c r="OOM17" s="737"/>
      <c r="OON17" s="737"/>
      <c r="OOO17" s="737"/>
      <c r="OOP17" s="737"/>
      <c r="OOQ17" s="737"/>
      <c r="OOR17" s="737"/>
      <c r="OOS17" s="737"/>
      <c r="OOT17" s="737"/>
      <c r="OOU17" s="737"/>
      <c r="OOV17" s="737"/>
      <c r="OOW17" s="737"/>
      <c r="OOX17" s="737"/>
      <c r="OOY17" s="737"/>
      <c r="OOZ17" s="737"/>
      <c r="OPA17" s="737"/>
      <c r="OPB17" s="737"/>
      <c r="OPC17" s="737"/>
      <c r="OPD17" s="737"/>
      <c r="OPE17" s="737"/>
      <c r="OPF17" s="737"/>
      <c r="OPG17" s="737"/>
      <c r="OPH17" s="737"/>
      <c r="OPI17" s="737"/>
      <c r="OPJ17" s="737"/>
      <c r="OPK17" s="737"/>
      <c r="OPL17" s="737"/>
      <c r="OPM17" s="737"/>
      <c r="OPN17" s="737"/>
      <c r="OPO17" s="737"/>
      <c r="OPP17" s="737"/>
      <c r="OPQ17" s="737"/>
      <c r="OPR17" s="737"/>
      <c r="OPS17" s="737"/>
      <c r="OPT17" s="737"/>
      <c r="OPU17" s="737"/>
      <c r="OPV17" s="737"/>
      <c r="OPW17" s="737"/>
      <c r="OPX17" s="737"/>
      <c r="OPY17" s="737"/>
      <c r="OPZ17" s="737"/>
      <c r="OQA17" s="737"/>
      <c r="OQB17" s="737"/>
      <c r="OQC17" s="737"/>
      <c r="OQD17" s="737"/>
      <c r="OQE17" s="737"/>
      <c r="OQF17" s="737"/>
      <c r="OQG17" s="737"/>
      <c r="OQH17" s="737"/>
      <c r="OQI17" s="737"/>
      <c r="OQJ17" s="737"/>
      <c r="OQK17" s="737"/>
      <c r="OQL17" s="737"/>
      <c r="OQM17" s="737"/>
      <c r="OQN17" s="737"/>
      <c r="OQO17" s="737"/>
      <c r="OQP17" s="737"/>
      <c r="OQQ17" s="737"/>
      <c r="OQR17" s="737"/>
      <c r="OQS17" s="737"/>
      <c r="OQT17" s="737"/>
      <c r="OQU17" s="737"/>
      <c r="OQV17" s="737"/>
      <c r="OQW17" s="737"/>
      <c r="OQX17" s="737"/>
      <c r="OQY17" s="737"/>
      <c r="OQZ17" s="737"/>
      <c r="ORA17" s="737"/>
      <c r="ORB17" s="737"/>
      <c r="ORC17" s="737"/>
      <c r="ORD17" s="737"/>
      <c r="ORE17" s="737"/>
      <c r="ORF17" s="737"/>
      <c r="ORG17" s="737"/>
      <c r="ORH17" s="737"/>
      <c r="ORI17" s="737"/>
      <c r="ORJ17" s="737"/>
      <c r="ORK17" s="737"/>
      <c r="ORL17" s="737"/>
      <c r="ORM17" s="737"/>
      <c r="ORN17" s="737"/>
      <c r="ORO17" s="737"/>
      <c r="ORP17" s="737"/>
      <c r="ORQ17" s="737"/>
      <c r="ORR17" s="737"/>
      <c r="ORS17" s="737"/>
      <c r="ORT17" s="737"/>
      <c r="ORU17" s="737"/>
      <c r="ORV17" s="737"/>
      <c r="ORW17" s="737"/>
      <c r="ORX17" s="737"/>
      <c r="ORY17" s="737"/>
      <c r="ORZ17" s="737"/>
      <c r="OSA17" s="737"/>
      <c r="OSB17" s="737"/>
      <c r="OSC17" s="737"/>
      <c r="OSD17" s="737"/>
      <c r="OSE17" s="737"/>
      <c r="OSF17" s="737"/>
      <c r="OSG17" s="737"/>
      <c r="OSH17" s="737"/>
      <c r="OSI17" s="737"/>
      <c r="OSJ17" s="737"/>
      <c r="OSK17" s="737"/>
      <c r="OSL17" s="737"/>
      <c r="OSM17" s="737"/>
      <c r="OSN17" s="737"/>
      <c r="OSO17" s="737"/>
      <c r="OSP17" s="737"/>
      <c r="OSQ17" s="737"/>
      <c r="OSR17" s="737"/>
      <c r="OSS17" s="737"/>
      <c r="OST17" s="737"/>
      <c r="OSU17" s="737"/>
      <c r="OSV17" s="737"/>
      <c r="OSW17" s="737"/>
      <c r="OSX17" s="737"/>
      <c r="OSY17" s="737"/>
      <c r="OSZ17" s="737"/>
      <c r="OTA17" s="737"/>
      <c r="OTB17" s="737"/>
      <c r="OTC17" s="737"/>
      <c r="OTD17" s="737"/>
      <c r="OTE17" s="737"/>
      <c r="OTF17" s="737"/>
      <c r="OTG17" s="737"/>
      <c r="OTH17" s="737"/>
      <c r="OTI17" s="737"/>
      <c r="OTJ17" s="737"/>
      <c r="OTK17" s="737"/>
      <c r="OTL17" s="737"/>
      <c r="OTM17" s="737"/>
      <c r="OTN17" s="737"/>
      <c r="OTO17" s="737"/>
      <c r="OTP17" s="737"/>
      <c r="OTQ17" s="737"/>
      <c r="OTR17" s="737"/>
      <c r="OTS17" s="737"/>
      <c r="OTT17" s="737"/>
      <c r="OTU17" s="737"/>
      <c r="OTV17" s="737"/>
      <c r="OTW17" s="737"/>
      <c r="OTX17" s="737"/>
      <c r="OTY17" s="737"/>
      <c r="OTZ17" s="737"/>
      <c r="OUA17" s="737"/>
      <c r="OUB17" s="737"/>
      <c r="OUC17" s="737"/>
      <c r="OUD17" s="737"/>
      <c r="OUE17" s="737"/>
      <c r="OUF17" s="737"/>
      <c r="OUG17" s="737"/>
      <c r="OUH17" s="737"/>
      <c r="OUI17" s="737"/>
      <c r="OUJ17" s="737"/>
      <c r="OUK17" s="737"/>
      <c r="OUL17" s="737"/>
      <c r="OUM17" s="737"/>
      <c r="OUN17" s="737"/>
      <c r="OUO17" s="737"/>
      <c r="OUP17" s="737"/>
      <c r="OUQ17" s="737"/>
      <c r="OUR17" s="737"/>
      <c r="OUS17" s="737"/>
      <c r="OUT17" s="737"/>
      <c r="OUU17" s="737"/>
      <c r="OUV17" s="737"/>
      <c r="OUW17" s="737"/>
      <c r="OUX17" s="737"/>
      <c r="OUY17" s="737"/>
      <c r="OUZ17" s="737"/>
      <c r="OVA17" s="737"/>
      <c r="OVB17" s="737"/>
      <c r="OVC17" s="737"/>
      <c r="OVD17" s="737"/>
      <c r="OVE17" s="737"/>
      <c r="OVF17" s="737"/>
      <c r="OVG17" s="737"/>
      <c r="OVH17" s="737"/>
      <c r="OVI17" s="737"/>
      <c r="OVJ17" s="737"/>
      <c r="OVK17" s="737"/>
      <c r="OVL17" s="737"/>
      <c r="OVM17" s="737"/>
      <c r="OVN17" s="737"/>
      <c r="OVO17" s="737"/>
      <c r="OVP17" s="737"/>
      <c r="OVQ17" s="737"/>
      <c r="OVR17" s="737"/>
      <c r="OVS17" s="737"/>
      <c r="OVT17" s="737"/>
      <c r="OVU17" s="737"/>
      <c r="OVV17" s="737"/>
      <c r="OVW17" s="737"/>
      <c r="OVX17" s="737"/>
      <c r="OVY17" s="737"/>
      <c r="OVZ17" s="737"/>
      <c r="OWA17" s="737"/>
      <c r="OWB17" s="737"/>
      <c r="OWC17" s="737"/>
      <c r="OWD17" s="737"/>
      <c r="OWE17" s="737"/>
      <c r="OWF17" s="737"/>
      <c r="OWG17" s="737"/>
      <c r="OWH17" s="737"/>
      <c r="OWI17" s="737"/>
      <c r="OWJ17" s="737"/>
      <c r="OWK17" s="737"/>
      <c r="OWL17" s="737"/>
      <c r="OWM17" s="737"/>
      <c r="OWN17" s="737"/>
      <c r="OWO17" s="737"/>
      <c r="OWP17" s="737"/>
      <c r="OWQ17" s="737"/>
      <c r="OWR17" s="737"/>
      <c r="OWS17" s="737"/>
      <c r="OWT17" s="737"/>
      <c r="OWU17" s="737"/>
      <c r="OWV17" s="737"/>
      <c r="OWW17" s="737"/>
      <c r="OWX17" s="737"/>
      <c r="OWY17" s="737"/>
      <c r="OWZ17" s="737"/>
      <c r="OXA17" s="737"/>
      <c r="OXB17" s="737"/>
      <c r="OXC17" s="737"/>
      <c r="OXD17" s="737"/>
      <c r="OXE17" s="737"/>
      <c r="OXF17" s="737"/>
      <c r="OXG17" s="737"/>
      <c r="OXH17" s="737"/>
      <c r="OXI17" s="737"/>
      <c r="OXJ17" s="737"/>
      <c r="OXK17" s="737"/>
      <c r="OXL17" s="737"/>
      <c r="OXM17" s="737"/>
      <c r="OXN17" s="737"/>
      <c r="OXO17" s="737"/>
      <c r="OXP17" s="737"/>
      <c r="OXQ17" s="737"/>
      <c r="OXR17" s="737"/>
      <c r="OXS17" s="737"/>
      <c r="OXT17" s="737"/>
      <c r="OXU17" s="737"/>
      <c r="OXV17" s="737"/>
      <c r="OXW17" s="737"/>
      <c r="OXX17" s="737"/>
      <c r="OXY17" s="737"/>
      <c r="OXZ17" s="737"/>
      <c r="OYA17" s="737"/>
      <c r="OYB17" s="737"/>
      <c r="OYC17" s="737"/>
      <c r="OYD17" s="737"/>
      <c r="OYE17" s="737"/>
      <c r="OYF17" s="737"/>
      <c r="OYG17" s="737"/>
      <c r="OYH17" s="737"/>
      <c r="OYI17" s="737"/>
      <c r="OYJ17" s="737"/>
      <c r="OYK17" s="737"/>
      <c r="OYL17" s="737"/>
      <c r="OYM17" s="737"/>
      <c r="OYN17" s="737"/>
      <c r="OYO17" s="737"/>
      <c r="OYP17" s="737"/>
      <c r="OYQ17" s="737"/>
      <c r="OYR17" s="737"/>
      <c r="OYS17" s="737"/>
      <c r="OYT17" s="737"/>
      <c r="OYU17" s="737"/>
      <c r="OYV17" s="737"/>
      <c r="OYW17" s="737"/>
      <c r="OYX17" s="737"/>
      <c r="OYY17" s="737"/>
      <c r="OYZ17" s="737"/>
      <c r="OZA17" s="737"/>
      <c r="OZB17" s="737"/>
      <c r="OZC17" s="737"/>
      <c r="OZD17" s="737"/>
      <c r="OZE17" s="737"/>
      <c r="OZF17" s="737"/>
      <c r="OZG17" s="737"/>
      <c r="OZH17" s="737"/>
      <c r="OZI17" s="737"/>
      <c r="OZJ17" s="737"/>
      <c r="OZK17" s="737"/>
      <c r="OZL17" s="737"/>
      <c r="OZM17" s="737"/>
      <c r="OZN17" s="737"/>
      <c r="OZO17" s="737"/>
      <c r="OZP17" s="737"/>
      <c r="OZQ17" s="737"/>
      <c r="OZR17" s="737"/>
      <c r="OZS17" s="737"/>
      <c r="OZT17" s="737"/>
      <c r="OZU17" s="737"/>
      <c r="OZV17" s="737"/>
      <c r="OZW17" s="737"/>
      <c r="OZX17" s="737"/>
      <c r="OZY17" s="737"/>
      <c r="OZZ17" s="737"/>
      <c r="PAA17" s="737"/>
      <c r="PAB17" s="737"/>
      <c r="PAC17" s="737"/>
      <c r="PAD17" s="737"/>
      <c r="PAE17" s="737"/>
      <c r="PAF17" s="737"/>
      <c r="PAG17" s="737"/>
      <c r="PAH17" s="737"/>
      <c r="PAI17" s="737"/>
      <c r="PAJ17" s="737"/>
      <c r="PAK17" s="737"/>
      <c r="PAL17" s="737"/>
      <c r="PAM17" s="737"/>
      <c r="PAN17" s="737"/>
      <c r="PAO17" s="737"/>
      <c r="PAP17" s="737"/>
      <c r="PAQ17" s="737"/>
      <c r="PAR17" s="737"/>
      <c r="PAS17" s="737"/>
      <c r="PAT17" s="737"/>
      <c r="PAU17" s="737"/>
      <c r="PAV17" s="737"/>
      <c r="PAW17" s="737"/>
      <c r="PAX17" s="737"/>
      <c r="PAY17" s="737"/>
      <c r="PAZ17" s="737"/>
      <c r="PBA17" s="737"/>
      <c r="PBB17" s="737"/>
      <c r="PBC17" s="737"/>
      <c r="PBD17" s="737"/>
      <c r="PBE17" s="737"/>
      <c r="PBF17" s="737"/>
      <c r="PBG17" s="737"/>
      <c r="PBH17" s="737"/>
      <c r="PBI17" s="737"/>
      <c r="PBJ17" s="737"/>
      <c r="PBK17" s="737"/>
      <c r="PBL17" s="737"/>
      <c r="PBM17" s="737"/>
      <c r="PBN17" s="737"/>
      <c r="PBO17" s="737"/>
      <c r="PBP17" s="737"/>
      <c r="PBQ17" s="737"/>
      <c r="PBR17" s="737"/>
      <c r="PBS17" s="737"/>
      <c r="PBT17" s="737"/>
      <c r="PBU17" s="737"/>
      <c r="PBV17" s="737"/>
      <c r="PBW17" s="737"/>
      <c r="PBX17" s="737"/>
      <c r="PBY17" s="737"/>
      <c r="PBZ17" s="737"/>
      <c r="PCA17" s="737"/>
      <c r="PCB17" s="737"/>
      <c r="PCC17" s="737"/>
      <c r="PCD17" s="737"/>
      <c r="PCE17" s="737"/>
      <c r="PCF17" s="737"/>
      <c r="PCG17" s="737"/>
      <c r="PCH17" s="737"/>
      <c r="PCI17" s="737"/>
      <c r="PCJ17" s="737"/>
      <c r="PCK17" s="737"/>
      <c r="PCL17" s="737"/>
      <c r="PCM17" s="737"/>
      <c r="PCN17" s="737"/>
      <c r="PCO17" s="737"/>
      <c r="PCP17" s="737"/>
      <c r="PCQ17" s="737"/>
      <c r="PCR17" s="737"/>
      <c r="PCS17" s="737"/>
      <c r="PCT17" s="737"/>
      <c r="PCU17" s="737"/>
      <c r="PCV17" s="737"/>
      <c r="PCW17" s="737"/>
      <c r="PCX17" s="737"/>
      <c r="PCY17" s="737"/>
      <c r="PCZ17" s="737"/>
      <c r="PDA17" s="737"/>
      <c r="PDB17" s="737"/>
      <c r="PDC17" s="737"/>
      <c r="PDD17" s="737"/>
      <c r="PDE17" s="737"/>
      <c r="PDF17" s="737"/>
      <c r="PDG17" s="737"/>
      <c r="PDH17" s="737"/>
      <c r="PDI17" s="737"/>
      <c r="PDJ17" s="737"/>
      <c r="PDK17" s="737"/>
      <c r="PDL17" s="737"/>
      <c r="PDM17" s="737"/>
      <c r="PDN17" s="737"/>
      <c r="PDO17" s="737"/>
      <c r="PDP17" s="737"/>
      <c r="PDQ17" s="737"/>
      <c r="PDR17" s="737"/>
      <c r="PDS17" s="737"/>
      <c r="PDT17" s="737"/>
      <c r="PDU17" s="737"/>
      <c r="PDV17" s="737"/>
      <c r="PDW17" s="737"/>
      <c r="PDX17" s="737"/>
      <c r="PDY17" s="737"/>
      <c r="PDZ17" s="737"/>
      <c r="PEA17" s="737"/>
      <c r="PEB17" s="737"/>
      <c r="PEC17" s="737"/>
      <c r="PED17" s="737"/>
      <c r="PEE17" s="737"/>
      <c r="PEF17" s="737"/>
      <c r="PEG17" s="737"/>
      <c r="PEH17" s="737"/>
      <c r="PEI17" s="737"/>
      <c r="PEJ17" s="737"/>
      <c r="PEK17" s="737"/>
      <c r="PEL17" s="737"/>
      <c r="PEM17" s="737"/>
      <c r="PEN17" s="737"/>
      <c r="PEO17" s="737"/>
      <c r="PEP17" s="737"/>
      <c r="PEQ17" s="737"/>
      <c r="PER17" s="737"/>
      <c r="PES17" s="737"/>
      <c r="PET17" s="737"/>
      <c r="PEU17" s="737"/>
      <c r="PEV17" s="737"/>
      <c r="PEW17" s="737"/>
      <c r="PEX17" s="737"/>
      <c r="PEY17" s="737"/>
      <c r="PEZ17" s="737"/>
      <c r="PFA17" s="737"/>
      <c r="PFB17" s="737"/>
      <c r="PFC17" s="737"/>
      <c r="PFD17" s="737"/>
      <c r="PFE17" s="737"/>
      <c r="PFF17" s="737"/>
      <c r="PFG17" s="737"/>
      <c r="PFH17" s="737"/>
      <c r="PFI17" s="737"/>
      <c r="PFJ17" s="737"/>
      <c r="PFK17" s="737"/>
      <c r="PFL17" s="737"/>
      <c r="PFM17" s="737"/>
      <c r="PFN17" s="737"/>
      <c r="PFO17" s="737"/>
      <c r="PFP17" s="737"/>
      <c r="PFQ17" s="737"/>
      <c r="PFR17" s="737"/>
      <c r="PFS17" s="737"/>
      <c r="PFT17" s="737"/>
      <c r="PFU17" s="737"/>
      <c r="PFV17" s="737"/>
      <c r="PFW17" s="737"/>
      <c r="PFX17" s="737"/>
      <c r="PFY17" s="737"/>
      <c r="PFZ17" s="737"/>
      <c r="PGA17" s="737"/>
      <c r="PGB17" s="737"/>
      <c r="PGC17" s="737"/>
      <c r="PGD17" s="737"/>
      <c r="PGE17" s="737"/>
      <c r="PGF17" s="737"/>
      <c r="PGG17" s="737"/>
      <c r="PGH17" s="737"/>
      <c r="PGI17" s="737"/>
      <c r="PGJ17" s="737"/>
      <c r="PGK17" s="737"/>
      <c r="PGL17" s="737"/>
      <c r="PGM17" s="737"/>
      <c r="PGN17" s="737"/>
      <c r="PGO17" s="737"/>
      <c r="PGP17" s="737"/>
      <c r="PGQ17" s="737"/>
      <c r="PGR17" s="737"/>
      <c r="PGS17" s="737"/>
      <c r="PGT17" s="737"/>
      <c r="PGU17" s="737"/>
      <c r="PGV17" s="737"/>
      <c r="PGW17" s="737"/>
      <c r="PGX17" s="737"/>
      <c r="PGY17" s="737"/>
      <c r="PGZ17" s="737"/>
      <c r="PHA17" s="737"/>
      <c r="PHB17" s="737"/>
      <c r="PHC17" s="737"/>
      <c r="PHD17" s="737"/>
      <c r="PHE17" s="737"/>
      <c r="PHF17" s="737"/>
      <c r="PHG17" s="737"/>
      <c r="PHH17" s="737"/>
      <c r="PHI17" s="737"/>
      <c r="PHJ17" s="737"/>
      <c r="PHK17" s="737"/>
      <c r="PHL17" s="737"/>
      <c r="PHM17" s="737"/>
      <c r="PHN17" s="737"/>
      <c r="PHO17" s="737"/>
      <c r="PHP17" s="737"/>
      <c r="PHQ17" s="737"/>
      <c r="PHR17" s="737"/>
      <c r="PHS17" s="737"/>
      <c r="PHT17" s="737"/>
      <c r="PHU17" s="737"/>
      <c r="PHV17" s="737"/>
      <c r="PHW17" s="737"/>
      <c r="PHX17" s="737"/>
      <c r="PHY17" s="737"/>
      <c r="PHZ17" s="737"/>
      <c r="PIA17" s="737"/>
      <c r="PIB17" s="737"/>
      <c r="PIC17" s="737"/>
      <c r="PID17" s="737"/>
      <c r="PIE17" s="737"/>
      <c r="PIF17" s="737"/>
      <c r="PIG17" s="737"/>
      <c r="PIH17" s="737"/>
      <c r="PII17" s="737"/>
      <c r="PIJ17" s="737"/>
      <c r="PIK17" s="737"/>
      <c r="PIL17" s="737"/>
      <c r="PIM17" s="737"/>
      <c r="PIN17" s="737"/>
      <c r="PIO17" s="737"/>
      <c r="PIP17" s="737"/>
      <c r="PIQ17" s="737"/>
      <c r="PIR17" s="737"/>
      <c r="PIS17" s="737"/>
      <c r="PIT17" s="737"/>
      <c r="PIU17" s="737"/>
      <c r="PIV17" s="737"/>
      <c r="PIW17" s="737"/>
      <c r="PIX17" s="737"/>
      <c r="PIY17" s="737"/>
      <c r="PIZ17" s="737"/>
      <c r="PJA17" s="737"/>
      <c r="PJB17" s="737"/>
      <c r="PJC17" s="737"/>
      <c r="PJD17" s="737"/>
      <c r="PJE17" s="737"/>
      <c r="PJF17" s="737"/>
      <c r="PJG17" s="737"/>
      <c r="PJH17" s="737"/>
      <c r="PJI17" s="737"/>
      <c r="PJJ17" s="737"/>
      <c r="PJK17" s="737"/>
      <c r="PJL17" s="737"/>
      <c r="PJM17" s="737"/>
      <c r="PJN17" s="737"/>
      <c r="PJO17" s="737"/>
      <c r="PJP17" s="737"/>
      <c r="PJQ17" s="737"/>
      <c r="PJR17" s="737"/>
      <c r="PJS17" s="737"/>
      <c r="PJT17" s="737"/>
      <c r="PJU17" s="737"/>
      <c r="PJV17" s="737"/>
      <c r="PJW17" s="737"/>
      <c r="PJX17" s="737"/>
      <c r="PJY17" s="737"/>
      <c r="PJZ17" s="737"/>
      <c r="PKA17" s="737"/>
      <c r="PKB17" s="737"/>
      <c r="PKC17" s="737"/>
      <c r="PKD17" s="737"/>
      <c r="PKE17" s="737"/>
      <c r="PKF17" s="737"/>
      <c r="PKG17" s="737"/>
      <c r="PKH17" s="737"/>
      <c r="PKI17" s="737"/>
      <c r="PKJ17" s="737"/>
      <c r="PKK17" s="737"/>
      <c r="PKL17" s="737"/>
      <c r="PKM17" s="737"/>
      <c r="PKN17" s="737"/>
      <c r="PKO17" s="737"/>
      <c r="PKP17" s="737"/>
      <c r="PKQ17" s="737"/>
      <c r="PKR17" s="737"/>
      <c r="PKS17" s="737"/>
      <c r="PKT17" s="737"/>
      <c r="PKU17" s="737"/>
      <c r="PKV17" s="737"/>
      <c r="PKW17" s="737"/>
      <c r="PKX17" s="737"/>
      <c r="PKY17" s="737"/>
      <c r="PKZ17" s="737"/>
      <c r="PLA17" s="737"/>
      <c r="PLB17" s="737"/>
      <c r="PLC17" s="737"/>
      <c r="PLD17" s="737"/>
      <c r="PLE17" s="737"/>
      <c r="PLF17" s="737"/>
      <c r="PLG17" s="737"/>
      <c r="PLH17" s="737"/>
      <c r="PLI17" s="737"/>
      <c r="PLJ17" s="737"/>
      <c r="PLK17" s="737"/>
      <c r="PLL17" s="737"/>
      <c r="PLM17" s="737"/>
      <c r="PLN17" s="737"/>
      <c r="PLO17" s="737"/>
      <c r="PLP17" s="737"/>
      <c r="PLQ17" s="737"/>
      <c r="PLR17" s="737"/>
      <c r="PLS17" s="737"/>
      <c r="PLT17" s="737"/>
      <c r="PLU17" s="737"/>
      <c r="PLV17" s="737"/>
      <c r="PLW17" s="737"/>
      <c r="PLX17" s="737"/>
      <c r="PLY17" s="737"/>
      <c r="PLZ17" s="737"/>
      <c r="PMA17" s="737"/>
      <c r="PMB17" s="737"/>
      <c r="PMC17" s="737"/>
      <c r="PMD17" s="737"/>
      <c r="PME17" s="737"/>
      <c r="PMF17" s="737"/>
      <c r="PMG17" s="737"/>
      <c r="PMH17" s="737"/>
      <c r="PMI17" s="737"/>
      <c r="PMJ17" s="737"/>
      <c r="PMK17" s="737"/>
      <c r="PML17" s="737"/>
      <c r="PMM17" s="737"/>
      <c r="PMN17" s="737"/>
      <c r="PMO17" s="737"/>
      <c r="PMP17" s="737"/>
      <c r="PMQ17" s="737"/>
      <c r="PMR17" s="737"/>
      <c r="PMS17" s="737"/>
      <c r="PMT17" s="737"/>
      <c r="PMU17" s="737"/>
      <c r="PMV17" s="737"/>
      <c r="PMW17" s="737"/>
      <c r="PMX17" s="737"/>
      <c r="PMY17" s="737"/>
      <c r="PMZ17" s="737"/>
      <c r="PNA17" s="737"/>
      <c r="PNB17" s="737"/>
      <c r="PNC17" s="737"/>
      <c r="PND17" s="737"/>
      <c r="PNE17" s="737"/>
      <c r="PNF17" s="737"/>
      <c r="PNG17" s="737"/>
      <c r="PNH17" s="737"/>
      <c r="PNI17" s="737"/>
      <c r="PNJ17" s="737"/>
      <c r="PNK17" s="737"/>
      <c r="PNL17" s="737"/>
      <c r="PNM17" s="737"/>
      <c r="PNN17" s="737"/>
      <c r="PNO17" s="737"/>
      <c r="PNP17" s="737"/>
      <c r="PNQ17" s="737"/>
      <c r="PNR17" s="737"/>
      <c r="PNS17" s="737"/>
      <c r="PNT17" s="737"/>
      <c r="PNU17" s="737"/>
      <c r="PNV17" s="737"/>
      <c r="PNW17" s="737"/>
      <c r="PNX17" s="737"/>
      <c r="PNY17" s="737"/>
      <c r="PNZ17" s="737"/>
      <c r="POA17" s="737"/>
      <c r="POB17" s="737"/>
      <c r="POC17" s="737"/>
      <c r="POD17" s="737"/>
      <c r="POE17" s="737"/>
      <c r="POF17" s="737"/>
      <c r="POG17" s="737"/>
      <c r="POH17" s="737"/>
      <c r="POI17" s="737"/>
      <c r="POJ17" s="737"/>
      <c r="POK17" s="737"/>
      <c r="POL17" s="737"/>
      <c r="POM17" s="737"/>
      <c r="PON17" s="737"/>
      <c r="POO17" s="737"/>
      <c r="POP17" s="737"/>
      <c r="POQ17" s="737"/>
      <c r="POR17" s="737"/>
      <c r="POS17" s="737"/>
      <c r="POT17" s="737"/>
      <c r="POU17" s="737"/>
      <c r="POV17" s="737"/>
      <c r="POW17" s="737"/>
      <c r="POX17" s="737"/>
      <c r="POY17" s="737"/>
      <c r="POZ17" s="737"/>
      <c r="PPA17" s="737"/>
      <c r="PPB17" s="737"/>
      <c r="PPC17" s="737"/>
      <c r="PPD17" s="737"/>
      <c r="PPE17" s="737"/>
      <c r="PPF17" s="737"/>
      <c r="PPG17" s="737"/>
      <c r="PPH17" s="737"/>
      <c r="PPI17" s="737"/>
      <c r="PPJ17" s="737"/>
      <c r="PPK17" s="737"/>
      <c r="PPL17" s="737"/>
      <c r="PPM17" s="737"/>
      <c r="PPN17" s="737"/>
      <c r="PPO17" s="737"/>
      <c r="PPP17" s="737"/>
      <c r="PPQ17" s="737"/>
      <c r="PPR17" s="737"/>
      <c r="PPS17" s="737"/>
      <c r="PPT17" s="737"/>
      <c r="PPU17" s="737"/>
      <c r="PPV17" s="737"/>
      <c r="PPW17" s="737"/>
      <c r="PPX17" s="737"/>
      <c r="PPY17" s="737"/>
      <c r="PPZ17" s="737"/>
      <c r="PQA17" s="737"/>
      <c r="PQB17" s="737"/>
      <c r="PQC17" s="737"/>
      <c r="PQD17" s="737"/>
      <c r="PQE17" s="737"/>
      <c r="PQF17" s="737"/>
      <c r="PQG17" s="737"/>
      <c r="PQH17" s="737"/>
      <c r="PQI17" s="737"/>
      <c r="PQJ17" s="737"/>
      <c r="PQK17" s="737"/>
      <c r="PQL17" s="737"/>
      <c r="PQM17" s="737"/>
      <c r="PQN17" s="737"/>
      <c r="PQO17" s="737"/>
      <c r="PQP17" s="737"/>
      <c r="PQQ17" s="737"/>
      <c r="PQR17" s="737"/>
      <c r="PQS17" s="737"/>
      <c r="PQT17" s="737"/>
      <c r="PQU17" s="737"/>
      <c r="PQV17" s="737"/>
      <c r="PQW17" s="737"/>
      <c r="PQX17" s="737"/>
      <c r="PQY17" s="737"/>
      <c r="PQZ17" s="737"/>
      <c r="PRA17" s="737"/>
      <c r="PRB17" s="737"/>
      <c r="PRC17" s="737"/>
      <c r="PRD17" s="737"/>
      <c r="PRE17" s="737"/>
      <c r="PRF17" s="737"/>
      <c r="PRG17" s="737"/>
      <c r="PRH17" s="737"/>
      <c r="PRI17" s="737"/>
      <c r="PRJ17" s="737"/>
      <c r="PRK17" s="737"/>
      <c r="PRL17" s="737"/>
      <c r="PRM17" s="737"/>
      <c r="PRN17" s="737"/>
      <c r="PRO17" s="737"/>
      <c r="PRP17" s="737"/>
      <c r="PRQ17" s="737"/>
      <c r="PRR17" s="737"/>
      <c r="PRS17" s="737"/>
      <c r="PRT17" s="737"/>
      <c r="PRU17" s="737"/>
      <c r="PRV17" s="737"/>
      <c r="PRW17" s="737"/>
      <c r="PRX17" s="737"/>
      <c r="PRY17" s="737"/>
      <c r="PRZ17" s="737"/>
      <c r="PSA17" s="737"/>
      <c r="PSB17" s="737"/>
      <c r="PSC17" s="737"/>
      <c r="PSD17" s="737"/>
      <c r="PSE17" s="737"/>
      <c r="PSF17" s="737"/>
      <c r="PSG17" s="737"/>
      <c r="PSH17" s="737"/>
      <c r="PSI17" s="737"/>
      <c r="PSJ17" s="737"/>
      <c r="PSK17" s="737"/>
      <c r="PSL17" s="737"/>
      <c r="PSM17" s="737"/>
      <c r="PSN17" s="737"/>
      <c r="PSO17" s="737"/>
      <c r="PSP17" s="737"/>
      <c r="PSQ17" s="737"/>
      <c r="PSR17" s="737"/>
      <c r="PSS17" s="737"/>
      <c r="PST17" s="737"/>
      <c r="PSU17" s="737"/>
      <c r="PSV17" s="737"/>
      <c r="PSW17" s="737"/>
      <c r="PSX17" s="737"/>
      <c r="PSY17" s="737"/>
      <c r="PSZ17" s="737"/>
      <c r="PTA17" s="737"/>
      <c r="PTB17" s="737"/>
      <c r="PTC17" s="737"/>
      <c r="PTD17" s="737"/>
      <c r="PTE17" s="737"/>
      <c r="PTF17" s="737"/>
      <c r="PTG17" s="737"/>
      <c r="PTH17" s="737"/>
      <c r="PTI17" s="737"/>
      <c r="PTJ17" s="737"/>
      <c r="PTK17" s="737"/>
      <c r="PTL17" s="737"/>
      <c r="PTM17" s="737"/>
      <c r="PTN17" s="737"/>
      <c r="PTO17" s="737"/>
      <c r="PTP17" s="737"/>
      <c r="PTQ17" s="737"/>
      <c r="PTR17" s="737"/>
      <c r="PTS17" s="737"/>
      <c r="PTT17" s="737"/>
      <c r="PTU17" s="737"/>
      <c r="PTV17" s="737"/>
      <c r="PTW17" s="737"/>
      <c r="PTX17" s="737"/>
      <c r="PTY17" s="737"/>
      <c r="PTZ17" s="737"/>
      <c r="PUA17" s="737"/>
      <c r="PUB17" s="737"/>
      <c r="PUC17" s="737"/>
      <c r="PUD17" s="737"/>
      <c r="PUE17" s="737"/>
      <c r="PUF17" s="737"/>
      <c r="PUG17" s="737"/>
      <c r="PUH17" s="737"/>
      <c r="PUI17" s="737"/>
      <c r="PUJ17" s="737"/>
      <c r="PUK17" s="737"/>
      <c r="PUL17" s="737"/>
      <c r="PUM17" s="737"/>
      <c r="PUN17" s="737"/>
      <c r="PUO17" s="737"/>
      <c r="PUP17" s="737"/>
      <c r="PUQ17" s="737"/>
      <c r="PUR17" s="737"/>
      <c r="PUS17" s="737"/>
      <c r="PUT17" s="737"/>
      <c r="PUU17" s="737"/>
      <c r="PUV17" s="737"/>
      <c r="PUW17" s="737"/>
      <c r="PUX17" s="737"/>
      <c r="PUY17" s="737"/>
      <c r="PUZ17" s="737"/>
      <c r="PVA17" s="737"/>
      <c r="PVB17" s="737"/>
      <c r="PVC17" s="737"/>
      <c r="PVD17" s="737"/>
      <c r="PVE17" s="737"/>
      <c r="PVF17" s="737"/>
      <c r="PVG17" s="737"/>
      <c r="PVH17" s="737"/>
      <c r="PVI17" s="737"/>
      <c r="PVJ17" s="737"/>
      <c r="PVK17" s="737"/>
      <c r="PVL17" s="737"/>
      <c r="PVM17" s="737"/>
      <c r="PVN17" s="737"/>
      <c r="PVO17" s="737"/>
      <c r="PVP17" s="737"/>
      <c r="PVQ17" s="737"/>
      <c r="PVR17" s="737"/>
      <c r="PVS17" s="737"/>
      <c r="PVT17" s="737"/>
      <c r="PVU17" s="737"/>
      <c r="PVV17" s="737"/>
      <c r="PVW17" s="737"/>
      <c r="PVX17" s="737"/>
      <c r="PVY17" s="737"/>
      <c r="PVZ17" s="737"/>
      <c r="PWA17" s="737"/>
      <c r="PWB17" s="737"/>
      <c r="PWC17" s="737"/>
      <c r="PWD17" s="737"/>
      <c r="PWE17" s="737"/>
      <c r="PWF17" s="737"/>
      <c r="PWG17" s="737"/>
      <c r="PWH17" s="737"/>
      <c r="PWI17" s="737"/>
      <c r="PWJ17" s="737"/>
      <c r="PWK17" s="737"/>
      <c r="PWL17" s="737"/>
      <c r="PWM17" s="737"/>
      <c r="PWN17" s="737"/>
      <c r="PWO17" s="737"/>
      <c r="PWP17" s="737"/>
      <c r="PWQ17" s="737"/>
      <c r="PWR17" s="737"/>
      <c r="PWS17" s="737"/>
      <c r="PWT17" s="737"/>
      <c r="PWU17" s="737"/>
      <c r="PWV17" s="737"/>
      <c r="PWW17" s="737"/>
      <c r="PWX17" s="737"/>
      <c r="PWY17" s="737"/>
      <c r="PWZ17" s="737"/>
      <c r="PXA17" s="737"/>
      <c r="PXB17" s="737"/>
      <c r="PXC17" s="737"/>
      <c r="PXD17" s="737"/>
      <c r="PXE17" s="737"/>
      <c r="PXF17" s="737"/>
      <c r="PXG17" s="737"/>
      <c r="PXH17" s="737"/>
      <c r="PXI17" s="737"/>
      <c r="PXJ17" s="737"/>
      <c r="PXK17" s="737"/>
      <c r="PXL17" s="737"/>
      <c r="PXM17" s="737"/>
      <c r="PXN17" s="737"/>
      <c r="PXO17" s="737"/>
      <c r="PXP17" s="737"/>
      <c r="PXQ17" s="737"/>
      <c r="PXR17" s="737"/>
      <c r="PXS17" s="737"/>
      <c r="PXT17" s="737"/>
      <c r="PXU17" s="737"/>
      <c r="PXV17" s="737"/>
      <c r="PXW17" s="737"/>
      <c r="PXX17" s="737"/>
      <c r="PXY17" s="737"/>
      <c r="PXZ17" s="737"/>
      <c r="PYA17" s="737"/>
      <c r="PYB17" s="737"/>
      <c r="PYC17" s="737"/>
      <c r="PYD17" s="737"/>
      <c r="PYE17" s="737"/>
      <c r="PYF17" s="737"/>
      <c r="PYG17" s="737"/>
      <c r="PYH17" s="737"/>
      <c r="PYI17" s="737"/>
      <c r="PYJ17" s="737"/>
      <c r="PYK17" s="737"/>
      <c r="PYL17" s="737"/>
      <c r="PYM17" s="737"/>
      <c r="PYN17" s="737"/>
      <c r="PYO17" s="737"/>
      <c r="PYP17" s="737"/>
      <c r="PYQ17" s="737"/>
      <c r="PYR17" s="737"/>
      <c r="PYS17" s="737"/>
      <c r="PYT17" s="737"/>
      <c r="PYU17" s="737"/>
      <c r="PYV17" s="737"/>
      <c r="PYW17" s="737"/>
      <c r="PYX17" s="737"/>
      <c r="PYY17" s="737"/>
      <c r="PYZ17" s="737"/>
      <c r="PZA17" s="737"/>
      <c r="PZB17" s="737"/>
      <c r="PZC17" s="737"/>
      <c r="PZD17" s="737"/>
      <c r="PZE17" s="737"/>
      <c r="PZF17" s="737"/>
      <c r="PZG17" s="737"/>
      <c r="PZH17" s="737"/>
      <c r="PZI17" s="737"/>
      <c r="PZJ17" s="737"/>
      <c r="PZK17" s="737"/>
      <c r="PZL17" s="737"/>
      <c r="PZM17" s="737"/>
      <c r="PZN17" s="737"/>
      <c r="PZO17" s="737"/>
      <c r="PZP17" s="737"/>
      <c r="PZQ17" s="737"/>
      <c r="PZR17" s="737"/>
      <c r="PZS17" s="737"/>
      <c r="PZT17" s="737"/>
      <c r="PZU17" s="737"/>
      <c r="PZV17" s="737"/>
      <c r="PZW17" s="737"/>
      <c r="PZX17" s="737"/>
      <c r="PZY17" s="737"/>
      <c r="PZZ17" s="737"/>
      <c r="QAA17" s="737"/>
      <c r="QAB17" s="737"/>
      <c r="QAC17" s="737"/>
      <c r="QAD17" s="737"/>
      <c r="QAE17" s="737"/>
      <c r="QAF17" s="737"/>
      <c r="QAG17" s="737"/>
      <c r="QAH17" s="737"/>
      <c r="QAI17" s="737"/>
      <c r="QAJ17" s="737"/>
      <c r="QAK17" s="737"/>
      <c r="QAL17" s="737"/>
      <c r="QAM17" s="737"/>
      <c r="QAN17" s="737"/>
      <c r="QAO17" s="737"/>
      <c r="QAP17" s="737"/>
      <c r="QAQ17" s="737"/>
      <c r="QAR17" s="737"/>
      <c r="QAS17" s="737"/>
      <c r="QAT17" s="737"/>
      <c r="QAU17" s="737"/>
      <c r="QAV17" s="737"/>
      <c r="QAW17" s="737"/>
      <c r="QAX17" s="737"/>
      <c r="QAY17" s="737"/>
      <c r="QAZ17" s="737"/>
      <c r="QBA17" s="737"/>
      <c r="QBB17" s="737"/>
      <c r="QBC17" s="737"/>
      <c r="QBD17" s="737"/>
      <c r="QBE17" s="737"/>
      <c r="QBF17" s="737"/>
      <c r="QBG17" s="737"/>
      <c r="QBH17" s="737"/>
      <c r="QBI17" s="737"/>
      <c r="QBJ17" s="737"/>
      <c r="QBK17" s="737"/>
      <c r="QBL17" s="737"/>
      <c r="QBM17" s="737"/>
      <c r="QBN17" s="737"/>
      <c r="QBO17" s="737"/>
      <c r="QBP17" s="737"/>
      <c r="QBQ17" s="737"/>
      <c r="QBR17" s="737"/>
      <c r="QBS17" s="737"/>
      <c r="QBT17" s="737"/>
      <c r="QBU17" s="737"/>
      <c r="QBV17" s="737"/>
      <c r="QBW17" s="737"/>
      <c r="QBX17" s="737"/>
      <c r="QBY17" s="737"/>
      <c r="QBZ17" s="737"/>
      <c r="QCA17" s="737"/>
      <c r="QCB17" s="737"/>
      <c r="QCC17" s="737"/>
      <c r="QCD17" s="737"/>
      <c r="QCE17" s="737"/>
      <c r="QCF17" s="737"/>
      <c r="QCG17" s="737"/>
      <c r="QCH17" s="737"/>
      <c r="QCI17" s="737"/>
      <c r="QCJ17" s="737"/>
      <c r="QCK17" s="737"/>
      <c r="QCL17" s="737"/>
      <c r="QCM17" s="737"/>
      <c r="QCN17" s="737"/>
      <c r="QCO17" s="737"/>
      <c r="QCP17" s="737"/>
      <c r="QCQ17" s="737"/>
      <c r="QCR17" s="737"/>
      <c r="QCS17" s="737"/>
      <c r="QCT17" s="737"/>
      <c r="QCU17" s="737"/>
      <c r="QCV17" s="737"/>
      <c r="QCW17" s="737"/>
      <c r="QCX17" s="737"/>
      <c r="QCY17" s="737"/>
      <c r="QCZ17" s="737"/>
      <c r="QDA17" s="737"/>
      <c r="QDB17" s="737"/>
      <c r="QDC17" s="737"/>
      <c r="QDD17" s="737"/>
      <c r="QDE17" s="737"/>
      <c r="QDF17" s="737"/>
      <c r="QDG17" s="737"/>
      <c r="QDH17" s="737"/>
      <c r="QDI17" s="737"/>
      <c r="QDJ17" s="737"/>
      <c r="QDK17" s="737"/>
      <c r="QDL17" s="737"/>
      <c r="QDM17" s="737"/>
      <c r="QDN17" s="737"/>
      <c r="QDO17" s="737"/>
      <c r="QDP17" s="737"/>
      <c r="QDQ17" s="737"/>
      <c r="QDR17" s="737"/>
      <c r="QDS17" s="737"/>
      <c r="QDT17" s="737"/>
      <c r="QDU17" s="737"/>
      <c r="QDV17" s="737"/>
      <c r="QDW17" s="737"/>
      <c r="QDX17" s="737"/>
      <c r="QDY17" s="737"/>
      <c r="QDZ17" s="737"/>
      <c r="QEA17" s="737"/>
      <c r="QEB17" s="737"/>
      <c r="QEC17" s="737"/>
      <c r="QED17" s="737"/>
      <c r="QEE17" s="737"/>
      <c r="QEF17" s="737"/>
      <c r="QEG17" s="737"/>
      <c r="QEH17" s="737"/>
      <c r="QEI17" s="737"/>
      <c r="QEJ17" s="737"/>
      <c r="QEK17" s="737"/>
      <c r="QEL17" s="737"/>
      <c r="QEM17" s="737"/>
      <c r="QEN17" s="737"/>
      <c r="QEO17" s="737"/>
      <c r="QEP17" s="737"/>
      <c r="QEQ17" s="737"/>
      <c r="QER17" s="737"/>
      <c r="QES17" s="737"/>
      <c r="QET17" s="737"/>
      <c r="QEU17" s="737"/>
      <c r="QEV17" s="737"/>
      <c r="QEW17" s="737"/>
      <c r="QEX17" s="737"/>
      <c r="QEY17" s="737"/>
      <c r="QEZ17" s="737"/>
      <c r="QFA17" s="737"/>
      <c r="QFB17" s="737"/>
      <c r="QFC17" s="737"/>
      <c r="QFD17" s="737"/>
      <c r="QFE17" s="737"/>
      <c r="QFF17" s="737"/>
      <c r="QFG17" s="737"/>
      <c r="QFH17" s="737"/>
      <c r="QFI17" s="737"/>
      <c r="QFJ17" s="737"/>
      <c r="QFK17" s="737"/>
      <c r="QFL17" s="737"/>
      <c r="QFM17" s="737"/>
      <c r="QFN17" s="737"/>
      <c r="QFO17" s="737"/>
      <c r="QFP17" s="737"/>
      <c r="QFQ17" s="737"/>
      <c r="QFR17" s="737"/>
      <c r="QFS17" s="737"/>
      <c r="QFT17" s="737"/>
      <c r="QFU17" s="737"/>
      <c r="QFV17" s="737"/>
      <c r="QFW17" s="737"/>
      <c r="QFX17" s="737"/>
      <c r="QFY17" s="737"/>
      <c r="QFZ17" s="737"/>
      <c r="QGA17" s="737"/>
      <c r="QGB17" s="737"/>
      <c r="QGC17" s="737"/>
      <c r="QGD17" s="737"/>
      <c r="QGE17" s="737"/>
      <c r="QGF17" s="737"/>
      <c r="QGG17" s="737"/>
      <c r="QGH17" s="737"/>
      <c r="QGI17" s="737"/>
      <c r="QGJ17" s="737"/>
      <c r="QGK17" s="737"/>
      <c r="QGL17" s="737"/>
      <c r="QGM17" s="737"/>
      <c r="QGN17" s="737"/>
      <c r="QGO17" s="737"/>
      <c r="QGP17" s="737"/>
      <c r="QGQ17" s="737"/>
      <c r="QGR17" s="737"/>
      <c r="QGS17" s="737"/>
      <c r="QGT17" s="737"/>
      <c r="QGU17" s="737"/>
      <c r="QGV17" s="737"/>
      <c r="QGW17" s="737"/>
      <c r="QGX17" s="737"/>
      <c r="QGY17" s="737"/>
      <c r="QGZ17" s="737"/>
      <c r="QHA17" s="737"/>
      <c r="QHB17" s="737"/>
      <c r="QHC17" s="737"/>
      <c r="QHD17" s="737"/>
      <c r="QHE17" s="737"/>
      <c r="QHF17" s="737"/>
      <c r="QHG17" s="737"/>
      <c r="QHH17" s="737"/>
      <c r="QHI17" s="737"/>
      <c r="QHJ17" s="737"/>
      <c r="QHK17" s="737"/>
      <c r="QHL17" s="737"/>
      <c r="QHM17" s="737"/>
      <c r="QHN17" s="737"/>
      <c r="QHO17" s="737"/>
      <c r="QHP17" s="737"/>
      <c r="QHQ17" s="737"/>
      <c r="QHR17" s="737"/>
      <c r="QHS17" s="737"/>
      <c r="QHT17" s="737"/>
      <c r="QHU17" s="737"/>
      <c r="QHV17" s="737"/>
      <c r="QHW17" s="737"/>
      <c r="QHX17" s="737"/>
      <c r="QHY17" s="737"/>
      <c r="QHZ17" s="737"/>
      <c r="QIA17" s="737"/>
      <c r="QIB17" s="737"/>
      <c r="QIC17" s="737"/>
      <c r="QID17" s="737"/>
      <c r="QIE17" s="737"/>
      <c r="QIF17" s="737"/>
      <c r="QIG17" s="737"/>
      <c r="QIH17" s="737"/>
      <c r="QII17" s="737"/>
      <c r="QIJ17" s="737"/>
      <c r="QIK17" s="737"/>
      <c r="QIL17" s="737"/>
      <c r="QIM17" s="737"/>
      <c r="QIN17" s="737"/>
      <c r="QIO17" s="737"/>
      <c r="QIP17" s="737"/>
      <c r="QIQ17" s="737"/>
      <c r="QIR17" s="737"/>
      <c r="QIS17" s="737"/>
      <c r="QIT17" s="737"/>
      <c r="QIU17" s="737"/>
      <c r="QIV17" s="737"/>
      <c r="QIW17" s="737"/>
      <c r="QIX17" s="737"/>
      <c r="QIY17" s="737"/>
      <c r="QIZ17" s="737"/>
      <c r="QJA17" s="737"/>
      <c r="QJB17" s="737"/>
      <c r="QJC17" s="737"/>
      <c r="QJD17" s="737"/>
      <c r="QJE17" s="737"/>
      <c r="QJF17" s="737"/>
      <c r="QJG17" s="737"/>
      <c r="QJH17" s="737"/>
      <c r="QJI17" s="737"/>
      <c r="QJJ17" s="737"/>
      <c r="QJK17" s="737"/>
      <c r="QJL17" s="737"/>
      <c r="QJM17" s="737"/>
      <c r="QJN17" s="737"/>
      <c r="QJO17" s="737"/>
      <c r="QJP17" s="737"/>
      <c r="QJQ17" s="737"/>
      <c r="QJR17" s="737"/>
      <c r="QJS17" s="737"/>
      <c r="QJT17" s="737"/>
      <c r="QJU17" s="737"/>
      <c r="QJV17" s="737"/>
      <c r="QJW17" s="737"/>
      <c r="QJX17" s="737"/>
      <c r="QJY17" s="737"/>
      <c r="QJZ17" s="737"/>
      <c r="QKA17" s="737"/>
      <c r="QKB17" s="737"/>
      <c r="QKC17" s="737"/>
      <c r="QKD17" s="737"/>
      <c r="QKE17" s="737"/>
      <c r="QKF17" s="737"/>
      <c r="QKG17" s="737"/>
      <c r="QKH17" s="737"/>
      <c r="QKI17" s="737"/>
      <c r="QKJ17" s="737"/>
      <c r="QKK17" s="737"/>
      <c r="QKL17" s="737"/>
      <c r="QKM17" s="737"/>
      <c r="QKN17" s="737"/>
      <c r="QKO17" s="737"/>
      <c r="QKP17" s="737"/>
      <c r="QKQ17" s="737"/>
      <c r="QKR17" s="737"/>
      <c r="QKS17" s="737"/>
      <c r="QKT17" s="737"/>
      <c r="QKU17" s="737"/>
      <c r="QKV17" s="737"/>
      <c r="QKW17" s="737"/>
      <c r="QKX17" s="737"/>
      <c r="QKY17" s="737"/>
      <c r="QKZ17" s="737"/>
      <c r="QLA17" s="737"/>
      <c r="QLB17" s="737"/>
      <c r="QLC17" s="737"/>
      <c r="QLD17" s="737"/>
      <c r="QLE17" s="737"/>
      <c r="QLF17" s="737"/>
      <c r="QLG17" s="737"/>
      <c r="QLH17" s="737"/>
      <c r="QLI17" s="737"/>
      <c r="QLJ17" s="737"/>
      <c r="QLK17" s="737"/>
      <c r="QLL17" s="737"/>
      <c r="QLM17" s="737"/>
      <c r="QLN17" s="737"/>
      <c r="QLO17" s="737"/>
      <c r="QLP17" s="737"/>
      <c r="QLQ17" s="737"/>
      <c r="QLR17" s="737"/>
      <c r="QLS17" s="737"/>
      <c r="QLT17" s="737"/>
      <c r="QLU17" s="737"/>
      <c r="QLV17" s="737"/>
      <c r="QLW17" s="737"/>
      <c r="QLX17" s="737"/>
      <c r="QLY17" s="737"/>
      <c r="QLZ17" s="737"/>
      <c r="QMA17" s="737"/>
      <c r="QMB17" s="737"/>
      <c r="QMC17" s="737"/>
      <c r="QMD17" s="737"/>
      <c r="QME17" s="737"/>
      <c r="QMF17" s="737"/>
      <c r="QMG17" s="737"/>
      <c r="QMH17" s="737"/>
      <c r="QMI17" s="737"/>
      <c r="QMJ17" s="737"/>
      <c r="QMK17" s="737"/>
      <c r="QML17" s="737"/>
      <c r="QMM17" s="737"/>
      <c r="QMN17" s="737"/>
      <c r="QMO17" s="737"/>
      <c r="QMP17" s="737"/>
      <c r="QMQ17" s="737"/>
      <c r="QMR17" s="737"/>
      <c r="QMS17" s="737"/>
      <c r="QMT17" s="737"/>
      <c r="QMU17" s="737"/>
      <c r="QMV17" s="737"/>
      <c r="QMW17" s="737"/>
      <c r="QMX17" s="737"/>
      <c r="QMY17" s="737"/>
      <c r="QMZ17" s="737"/>
      <c r="QNA17" s="737"/>
      <c r="QNB17" s="737"/>
      <c r="QNC17" s="737"/>
      <c r="QND17" s="737"/>
      <c r="QNE17" s="737"/>
      <c r="QNF17" s="737"/>
      <c r="QNG17" s="737"/>
      <c r="QNH17" s="737"/>
      <c r="QNI17" s="737"/>
      <c r="QNJ17" s="737"/>
      <c r="QNK17" s="737"/>
      <c r="QNL17" s="737"/>
      <c r="QNM17" s="737"/>
      <c r="QNN17" s="737"/>
      <c r="QNO17" s="737"/>
      <c r="QNP17" s="737"/>
      <c r="QNQ17" s="737"/>
      <c r="QNR17" s="737"/>
      <c r="QNS17" s="737"/>
      <c r="QNT17" s="737"/>
      <c r="QNU17" s="737"/>
      <c r="QNV17" s="737"/>
      <c r="QNW17" s="737"/>
      <c r="QNX17" s="737"/>
      <c r="QNY17" s="737"/>
      <c r="QNZ17" s="737"/>
      <c r="QOA17" s="737"/>
      <c r="QOB17" s="737"/>
      <c r="QOC17" s="737"/>
      <c r="QOD17" s="737"/>
      <c r="QOE17" s="737"/>
      <c r="QOF17" s="737"/>
      <c r="QOG17" s="737"/>
      <c r="QOH17" s="737"/>
      <c r="QOI17" s="737"/>
      <c r="QOJ17" s="737"/>
      <c r="QOK17" s="737"/>
      <c r="QOL17" s="737"/>
      <c r="QOM17" s="737"/>
      <c r="QON17" s="737"/>
      <c r="QOO17" s="737"/>
      <c r="QOP17" s="737"/>
      <c r="QOQ17" s="737"/>
      <c r="QOR17" s="737"/>
      <c r="QOS17" s="737"/>
      <c r="QOT17" s="737"/>
      <c r="QOU17" s="737"/>
      <c r="QOV17" s="737"/>
      <c r="QOW17" s="737"/>
      <c r="QOX17" s="737"/>
      <c r="QOY17" s="737"/>
      <c r="QOZ17" s="737"/>
      <c r="QPA17" s="737"/>
      <c r="QPB17" s="737"/>
      <c r="QPC17" s="737"/>
      <c r="QPD17" s="737"/>
      <c r="QPE17" s="737"/>
      <c r="QPF17" s="737"/>
      <c r="QPG17" s="737"/>
      <c r="QPH17" s="737"/>
      <c r="QPI17" s="737"/>
      <c r="QPJ17" s="737"/>
      <c r="QPK17" s="737"/>
      <c r="QPL17" s="737"/>
      <c r="QPM17" s="737"/>
      <c r="QPN17" s="737"/>
      <c r="QPO17" s="737"/>
      <c r="QPP17" s="737"/>
      <c r="QPQ17" s="737"/>
      <c r="QPR17" s="737"/>
      <c r="QPS17" s="737"/>
      <c r="QPT17" s="737"/>
      <c r="QPU17" s="737"/>
      <c r="QPV17" s="737"/>
      <c r="QPW17" s="737"/>
      <c r="QPX17" s="737"/>
      <c r="QPY17" s="737"/>
      <c r="QPZ17" s="737"/>
      <c r="QQA17" s="737"/>
      <c r="QQB17" s="737"/>
      <c r="QQC17" s="737"/>
      <c r="QQD17" s="737"/>
      <c r="QQE17" s="737"/>
      <c r="QQF17" s="737"/>
      <c r="QQG17" s="737"/>
      <c r="QQH17" s="737"/>
      <c r="QQI17" s="737"/>
      <c r="QQJ17" s="737"/>
      <c r="QQK17" s="737"/>
      <c r="QQL17" s="737"/>
      <c r="QQM17" s="737"/>
      <c r="QQN17" s="737"/>
      <c r="QQO17" s="737"/>
      <c r="QQP17" s="737"/>
      <c r="QQQ17" s="737"/>
      <c r="QQR17" s="737"/>
      <c r="QQS17" s="737"/>
      <c r="QQT17" s="737"/>
      <c r="QQU17" s="737"/>
      <c r="QQV17" s="737"/>
      <c r="QQW17" s="737"/>
      <c r="QQX17" s="737"/>
      <c r="QQY17" s="737"/>
      <c r="QQZ17" s="737"/>
      <c r="QRA17" s="737"/>
      <c r="QRB17" s="737"/>
      <c r="QRC17" s="737"/>
      <c r="QRD17" s="737"/>
      <c r="QRE17" s="737"/>
      <c r="QRF17" s="737"/>
      <c r="QRG17" s="737"/>
      <c r="QRH17" s="737"/>
      <c r="QRI17" s="737"/>
      <c r="QRJ17" s="737"/>
      <c r="QRK17" s="737"/>
      <c r="QRL17" s="737"/>
      <c r="QRM17" s="737"/>
      <c r="QRN17" s="737"/>
      <c r="QRO17" s="737"/>
      <c r="QRP17" s="737"/>
      <c r="QRQ17" s="737"/>
      <c r="QRR17" s="737"/>
      <c r="QRS17" s="737"/>
      <c r="QRT17" s="737"/>
      <c r="QRU17" s="737"/>
      <c r="QRV17" s="737"/>
      <c r="QRW17" s="737"/>
      <c r="QRX17" s="737"/>
      <c r="QRY17" s="737"/>
      <c r="QRZ17" s="737"/>
      <c r="QSA17" s="737"/>
      <c r="QSB17" s="737"/>
      <c r="QSC17" s="737"/>
      <c r="QSD17" s="737"/>
      <c r="QSE17" s="737"/>
      <c r="QSF17" s="737"/>
      <c r="QSG17" s="737"/>
      <c r="QSH17" s="737"/>
      <c r="QSI17" s="737"/>
      <c r="QSJ17" s="737"/>
      <c r="QSK17" s="737"/>
      <c r="QSL17" s="737"/>
      <c r="QSM17" s="737"/>
      <c r="QSN17" s="737"/>
      <c r="QSO17" s="737"/>
      <c r="QSP17" s="737"/>
      <c r="QSQ17" s="737"/>
      <c r="QSR17" s="737"/>
      <c r="QSS17" s="737"/>
      <c r="QST17" s="737"/>
      <c r="QSU17" s="737"/>
      <c r="QSV17" s="737"/>
      <c r="QSW17" s="737"/>
      <c r="QSX17" s="737"/>
      <c r="QSY17" s="737"/>
      <c r="QSZ17" s="737"/>
      <c r="QTA17" s="737"/>
      <c r="QTB17" s="737"/>
      <c r="QTC17" s="737"/>
      <c r="QTD17" s="737"/>
      <c r="QTE17" s="737"/>
      <c r="QTF17" s="737"/>
      <c r="QTG17" s="737"/>
      <c r="QTH17" s="737"/>
      <c r="QTI17" s="737"/>
      <c r="QTJ17" s="737"/>
      <c r="QTK17" s="737"/>
      <c r="QTL17" s="737"/>
      <c r="QTM17" s="737"/>
      <c r="QTN17" s="737"/>
      <c r="QTO17" s="737"/>
      <c r="QTP17" s="737"/>
      <c r="QTQ17" s="737"/>
      <c r="QTR17" s="737"/>
      <c r="QTS17" s="737"/>
      <c r="QTT17" s="737"/>
      <c r="QTU17" s="737"/>
      <c r="QTV17" s="737"/>
      <c r="QTW17" s="737"/>
      <c r="QTX17" s="737"/>
      <c r="QTY17" s="737"/>
      <c r="QTZ17" s="737"/>
      <c r="QUA17" s="737"/>
      <c r="QUB17" s="737"/>
      <c r="QUC17" s="737"/>
      <c r="QUD17" s="737"/>
      <c r="QUE17" s="737"/>
      <c r="QUF17" s="737"/>
      <c r="QUG17" s="737"/>
      <c r="QUH17" s="737"/>
      <c r="QUI17" s="737"/>
      <c r="QUJ17" s="737"/>
      <c r="QUK17" s="737"/>
      <c r="QUL17" s="737"/>
      <c r="QUM17" s="737"/>
      <c r="QUN17" s="737"/>
      <c r="QUO17" s="737"/>
      <c r="QUP17" s="737"/>
      <c r="QUQ17" s="737"/>
      <c r="QUR17" s="737"/>
      <c r="QUS17" s="737"/>
      <c r="QUT17" s="737"/>
      <c r="QUU17" s="737"/>
      <c r="QUV17" s="737"/>
      <c r="QUW17" s="737"/>
      <c r="QUX17" s="737"/>
      <c r="QUY17" s="737"/>
      <c r="QUZ17" s="737"/>
      <c r="QVA17" s="737"/>
      <c r="QVB17" s="737"/>
      <c r="QVC17" s="737"/>
      <c r="QVD17" s="737"/>
      <c r="QVE17" s="737"/>
      <c r="QVF17" s="737"/>
      <c r="QVG17" s="737"/>
      <c r="QVH17" s="737"/>
      <c r="QVI17" s="737"/>
      <c r="QVJ17" s="737"/>
      <c r="QVK17" s="737"/>
      <c r="QVL17" s="737"/>
      <c r="QVM17" s="737"/>
      <c r="QVN17" s="737"/>
      <c r="QVO17" s="737"/>
      <c r="QVP17" s="737"/>
      <c r="QVQ17" s="737"/>
      <c r="QVR17" s="737"/>
      <c r="QVS17" s="737"/>
      <c r="QVT17" s="737"/>
      <c r="QVU17" s="737"/>
      <c r="QVV17" s="737"/>
      <c r="QVW17" s="737"/>
      <c r="QVX17" s="737"/>
      <c r="QVY17" s="737"/>
      <c r="QVZ17" s="737"/>
      <c r="QWA17" s="737"/>
      <c r="QWB17" s="737"/>
      <c r="QWC17" s="737"/>
      <c r="QWD17" s="737"/>
      <c r="QWE17" s="737"/>
      <c r="QWF17" s="737"/>
      <c r="QWG17" s="737"/>
      <c r="QWH17" s="737"/>
      <c r="QWI17" s="737"/>
      <c r="QWJ17" s="737"/>
      <c r="QWK17" s="737"/>
      <c r="QWL17" s="737"/>
      <c r="QWM17" s="737"/>
      <c r="QWN17" s="737"/>
      <c r="QWO17" s="737"/>
      <c r="QWP17" s="737"/>
      <c r="QWQ17" s="737"/>
      <c r="QWR17" s="737"/>
      <c r="QWS17" s="737"/>
      <c r="QWT17" s="737"/>
      <c r="QWU17" s="737"/>
      <c r="QWV17" s="737"/>
      <c r="QWW17" s="737"/>
      <c r="QWX17" s="737"/>
      <c r="QWY17" s="737"/>
      <c r="QWZ17" s="737"/>
      <c r="QXA17" s="737"/>
      <c r="QXB17" s="737"/>
      <c r="QXC17" s="737"/>
      <c r="QXD17" s="737"/>
      <c r="QXE17" s="737"/>
      <c r="QXF17" s="737"/>
      <c r="QXG17" s="737"/>
      <c r="QXH17" s="737"/>
      <c r="QXI17" s="737"/>
      <c r="QXJ17" s="737"/>
      <c r="QXK17" s="737"/>
      <c r="QXL17" s="737"/>
      <c r="QXM17" s="737"/>
      <c r="QXN17" s="737"/>
      <c r="QXO17" s="737"/>
      <c r="QXP17" s="737"/>
      <c r="QXQ17" s="737"/>
      <c r="QXR17" s="737"/>
      <c r="QXS17" s="737"/>
      <c r="QXT17" s="737"/>
      <c r="QXU17" s="737"/>
      <c r="QXV17" s="737"/>
      <c r="QXW17" s="737"/>
      <c r="QXX17" s="737"/>
      <c r="QXY17" s="737"/>
      <c r="QXZ17" s="737"/>
      <c r="QYA17" s="737"/>
      <c r="QYB17" s="737"/>
      <c r="QYC17" s="737"/>
      <c r="QYD17" s="737"/>
      <c r="QYE17" s="737"/>
      <c r="QYF17" s="737"/>
      <c r="QYG17" s="737"/>
      <c r="QYH17" s="737"/>
      <c r="QYI17" s="737"/>
      <c r="QYJ17" s="737"/>
      <c r="QYK17" s="737"/>
      <c r="QYL17" s="737"/>
      <c r="QYM17" s="737"/>
      <c r="QYN17" s="737"/>
      <c r="QYO17" s="737"/>
      <c r="QYP17" s="737"/>
      <c r="QYQ17" s="737"/>
      <c r="QYR17" s="737"/>
      <c r="QYS17" s="737"/>
      <c r="QYT17" s="737"/>
      <c r="QYU17" s="737"/>
      <c r="QYV17" s="737"/>
      <c r="QYW17" s="737"/>
      <c r="QYX17" s="737"/>
      <c r="QYY17" s="737"/>
      <c r="QYZ17" s="737"/>
      <c r="QZA17" s="737"/>
      <c r="QZB17" s="737"/>
      <c r="QZC17" s="737"/>
      <c r="QZD17" s="737"/>
      <c r="QZE17" s="737"/>
      <c r="QZF17" s="737"/>
      <c r="QZG17" s="737"/>
      <c r="QZH17" s="737"/>
      <c r="QZI17" s="737"/>
      <c r="QZJ17" s="737"/>
      <c r="QZK17" s="737"/>
      <c r="QZL17" s="737"/>
      <c r="QZM17" s="737"/>
      <c r="QZN17" s="737"/>
      <c r="QZO17" s="737"/>
      <c r="QZP17" s="737"/>
      <c r="QZQ17" s="737"/>
      <c r="QZR17" s="737"/>
      <c r="QZS17" s="737"/>
      <c r="QZT17" s="737"/>
      <c r="QZU17" s="737"/>
      <c r="QZV17" s="737"/>
      <c r="QZW17" s="737"/>
      <c r="QZX17" s="737"/>
      <c r="QZY17" s="737"/>
      <c r="QZZ17" s="737"/>
      <c r="RAA17" s="737"/>
      <c r="RAB17" s="737"/>
      <c r="RAC17" s="737"/>
      <c r="RAD17" s="737"/>
      <c r="RAE17" s="737"/>
      <c r="RAF17" s="737"/>
      <c r="RAG17" s="737"/>
      <c r="RAH17" s="737"/>
      <c r="RAI17" s="737"/>
      <c r="RAJ17" s="737"/>
      <c r="RAK17" s="737"/>
      <c r="RAL17" s="737"/>
      <c r="RAM17" s="737"/>
      <c r="RAN17" s="737"/>
      <c r="RAO17" s="737"/>
      <c r="RAP17" s="737"/>
      <c r="RAQ17" s="737"/>
      <c r="RAR17" s="737"/>
      <c r="RAS17" s="737"/>
      <c r="RAT17" s="737"/>
      <c r="RAU17" s="737"/>
      <c r="RAV17" s="737"/>
      <c r="RAW17" s="737"/>
      <c r="RAX17" s="737"/>
      <c r="RAY17" s="737"/>
      <c r="RAZ17" s="737"/>
      <c r="RBA17" s="737"/>
      <c r="RBB17" s="737"/>
      <c r="RBC17" s="737"/>
      <c r="RBD17" s="737"/>
      <c r="RBE17" s="737"/>
      <c r="RBF17" s="737"/>
      <c r="RBG17" s="737"/>
      <c r="RBH17" s="737"/>
      <c r="RBI17" s="737"/>
      <c r="RBJ17" s="737"/>
      <c r="RBK17" s="737"/>
      <c r="RBL17" s="737"/>
      <c r="RBM17" s="737"/>
      <c r="RBN17" s="737"/>
      <c r="RBO17" s="737"/>
      <c r="RBP17" s="737"/>
      <c r="RBQ17" s="737"/>
      <c r="RBR17" s="737"/>
      <c r="RBS17" s="737"/>
      <c r="RBT17" s="737"/>
      <c r="RBU17" s="737"/>
      <c r="RBV17" s="737"/>
      <c r="RBW17" s="737"/>
      <c r="RBX17" s="737"/>
      <c r="RBY17" s="737"/>
      <c r="RBZ17" s="737"/>
      <c r="RCA17" s="737"/>
      <c r="RCB17" s="737"/>
      <c r="RCC17" s="737"/>
      <c r="RCD17" s="737"/>
      <c r="RCE17" s="737"/>
      <c r="RCF17" s="737"/>
      <c r="RCG17" s="737"/>
      <c r="RCH17" s="737"/>
      <c r="RCI17" s="737"/>
      <c r="RCJ17" s="737"/>
      <c r="RCK17" s="737"/>
      <c r="RCL17" s="737"/>
      <c r="RCM17" s="737"/>
      <c r="RCN17" s="737"/>
      <c r="RCO17" s="737"/>
      <c r="RCP17" s="737"/>
      <c r="RCQ17" s="737"/>
      <c r="RCR17" s="737"/>
      <c r="RCS17" s="737"/>
      <c r="RCT17" s="737"/>
      <c r="RCU17" s="737"/>
      <c r="RCV17" s="737"/>
      <c r="RCW17" s="737"/>
      <c r="RCX17" s="737"/>
      <c r="RCY17" s="737"/>
      <c r="RCZ17" s="737"/>
      <c r="RDA17" s="737"/>
      <c r="RDB17" s="737"/>
      <c r="RDC17" s="737"/>
      <c r="RDD17" s="737"/>
      <c r="RDE17" s="737"/>
      <c r="RDF17" s="737"/>
      <c r="RDG17" s="737"/>
      <c r="RDH17" s="737"/>
      <c r="RDI17" s="737"/>
      <c r="RDJ17" s="737"/>
      <c r="RDK17" s="737"/>
      <c r="RDL17" s="737"/>
      <c r="RDM17" s="737"/>
      <c r="RDN17" s="737"/>
      <c r="RDO17" s="737"/>
      <c r="RDP17" s="737"/>
      <c r="RDQ17" s="737"/>
      <c r="RDR17" s="737"/>
      <c r="RDS17" s="737"/>
      <c r="RDT17" s="737"/>
      <c r="RDU17" s="737"/>
      <c r="RDV17" s="737"/>
      <c r="RDW17" s="737"/>
      <c r="RDX17" s="737"/>
      <c r="RDY17" s="737"/>
      <c r="RDZ17" s="737"/>
      <c r="REA17" s="737"/>
      <c r="REB17" s="737"/>
      <c r="REC17" s="737"/>
      <c r="RED17" s="737"/>
      <c r="REE17" s="737"/>
      <c r="REF17" s="737"/>
      <c r="REG17" s="737"/>
      <c r="REH17" s="737"/>
      <c r="REI17" s="737"/>
      <c r="REJ17" s="737"/>
      <c r="REK17" s="737"/>
      <c r="REL17" s="737"/>
      <c r="REM17" s="737"/>
      <c r="REN17" s="737"/>
      <c r="REO17" s="737"/>
      <c r="REP17" s="737"/>
      <c r="REQ17" s="737"/>
      <c r="RER17" s="737"/>
      <c r="RES17" s="737"/>
      <c r="RET17" s="737"/>
      <c r="REU17" s="737"/>
      <c r="REV17" s="737"/>
      <c r="REW17" s="737"/>
      <c r="REX17" s="737"/>
      <c r="REY17" s="737"/>
      <c r="REZ17" s="737"/>
      <c r="RFA17" s="737"/>
      <c r="RFB17" s="737"/>
      <c r="RFC17" s="737"/>
      <c r="RFD17" s="737"/>
      <c r="RFE17" s="737"/>
      <c r="RFF17" s="737"/>
      <c r="RFG17" s="737"/>
      <c r="RFH17" s="737"/>
      <c r="RFI17" s="737"/>
      <c r="RFJ17" s="737"/>
      <c r="RFK17" s="737"/>
      <c r="RFL17" s="737"/>
      <c r="RFM17" s="737"/>
      <c r="RFN17" s="737"/>
      <c r="RFO17" s="737"/>
      <c r="RFP17" s="737"/>
      <c r="RFQ17" s="737"/>
      <c r="RFR17" s="737"/>
      <c r="RFS17" s="737"/>
      <c r="RFT17" s="737"/>
      <c r="RFU17" s="737"/>
      <c r="RFV17" s="737"/>
      <c r="RFW17" s="737"/>
      <c r="RFX17" s="737"/>
      <c r="RFY17" s="737"/>
      <c r="RFZ17" s="737"/>
      <c r="RGA17" s="737"/>
      <c r="RGB17" s="737"/>
      <c r="RGC17" s="737"/>
      <c r="RGD17" s="737"/>
      <c r="RGE17" s="737"/>
      <c r="RGF17" s="737"/>
      <c r="RGG17" s="737"/>
      <c r="RGH17" s="737"/>
      <c r="RGI17" s="737"/>
      <c r="RGJ17" s="737"/>
      <c r="RGK17" s="737"/>
      <c r="RGL17" s="737"/>
      <c r="RGM17" s="737"/>
      <c r="RGN17" s="737"/>
      <c r="RGO17" s="737"/>
      <c r="RGP17" s="737"/>
      <c r="RGQ17" s="737"/>
      <c r="RGR17" s="737"/>
      <c r="RGS17" s="737"/>
      <c r="RGT17" s="737"/>
      <c r="RGU17" s="737"/>
      <c r="RGV17" s="737"/>
      <c r="RGW17" s="737"/>
      <c r="RGX17" s="737"/>
      <c r="RGY17" s="737"/>
      <c r="RGZ17" s="737"/>
      <c r="RHA17" s="737"/>
      <c r="RHB17" s="737"/>
      <c r="RHC17" s="737"/>
      <c r="RHD17" s="737"/>
      <c r="RHE17" s="737"/>
      <c r="RHF17" s="737"/>
      <c r="RHG17" s="737"/>
      <c r="RHH17" s="737"/>
      <c r="RHI17" s="737"/>
      <c r="RHJ17" s="737"/>
      <c r="RHK17" s="737"/>
      <c r="RHL17" s="737"/>
      <c r="RHM17" s="737"/>
      <c r="RHN17" s="737"/>
      <c r="RHO17" s="737"/>
      <c r="RHP17" s="737"/>
      <c r="RHQ17" s="737"/>
      <c r="RHR17" s="737"/>
      <c r="RHS17" s="737"/>
      <c r="RHT17" s="737"/>
      <c r="RHU17" s="737"/>
      <c r="RHV17" s="737"/>
      <c r="RHW17" s="737"/>
      <c r="RHX17" s="737"/>
      <c r="RHY17" s="737"/>
      <c r="RHZ17" s="737"/>
      <c r="RIA17" s="737"/>
      <c r="RIB17" s="737"/>
      <c r="RIC17" s="737"/>
      <c r="RID17" s="737"/>
      <c r="RIE17" s="737"/>
      <c r="RIF17" s="737"/>
      <c r="RIG17" s="737"/>
      <c r="RIH17" s="737"/>
      <c r="RII17" s="737"/>
      <c r="RIJ17" s="737"/>
      <c r="RIK17" s="737"/>
      <c r="RIL17" s="737"/>
      <c r="RIM17" s="737"/>
      <c r="RIN17" s="737"/>
      <c r="RIO17" s="737"/>
      <c r="RIP17" s="737"/>
      <c r="RIQ17" s="737"/>
      <c r="RIR17" s="737"/>
      <c r="RIS17" s="737"/>
      <c r="RIT17" s="737"/>
      <c r="RIU17" s="737"/>
      <c r="RIV17" s="737"/>
      <c r="RIW17" s="737"/>
      <c r="RIX17" s="737"/>
      <c r="RIY17" s="737"/>
      <c r="RIZ17" s="737"/>
      <c r="RJA17" s="737"/>
      <c r="RJB17" s="737"/>
      <c r="RJC17" s="737"/>
      <c r="RJD17" s="737"/>
      <c r="RJE17" s="737"/>
      <c r="RJF17" s="737"/>
      <c r="RJG17" s="737"/>
      <c r="RJH17" s="737"/>
      <c r="RJI17" s="737"/>
      <c r="RJJ17" s="737"/>
      <c r="RJK17" s="737"/>
      <c r="RJL17" s="737"/>
      <c r="RJM17" s="737"/>
      <c r="RJN17" s="737"/>
      <c r="RJO17" s="737"/>
      <c r="RJP17" s="737"/>
      <c r="RJQ17" s="737"/>
      <c r="RJR17" s="737"/>
      <c r="RJS17" s="737"/>
      <c r="RJT17" s="737"/>
      <c r="RJU17" s="737"/>
      <c r="RJV17" s="737"/>
      <c r="RJW17" s="737"/>
      <c r="RJX17" s="737"/>
      <c r="RJY17" s="737"/>
      <c r="RJZ17" s="737"/>
      <c r="RKA17" s="737"/>
      <c r="RKB17" s="737"/>
      <c r="RKC17" s="737"/>
      <c r="RKD17" s="737"/>
      <c r="RKE17" s="737"/>
      <c r="RKF17" s="737"/>
      <c r="RKG17" s="737"/>
      <c r="RKH17" s="737"/>
      <c r="RKI17" s="737"/>
      <c r="RKJ17" s="737"/>
      <c r="RKK17" s="737"/>
      <c r="RKL17" s="737"/>
      <c r="RKM17" s="737"/>
      <c r="RKN17" s="737"/>
      <c r="RKO17" s="737"/>
      <c r="RKP17" s="737"/>
      <c r="RKQ17" s="737"/>
      <c r="RKR17" s="737"/>
      <c r="RKS17" s="737"/>
      <c r="RKT17" s="737"/>
      <c r="RKU17" s="737"/>
      <c r="RKV17" s="737"/>
      <c r="RKW17" s="737"/>
      <c r="RKX17" s="737"/>
      <c r="RKY17" s="737"/>
      <c r="RKZ17" s="737"/>
      <c r="RLA17" s="737"/>
      <c r="RLB17" s="737"/>
      <c r="RLC17" s="737"/>
      <c r="RLD17" s="737"/>
      <c r="RLE17" s="737"/>
      <c r="RLF17" s="737"/>
      <c r="RLG17" s="737"/>
      <c r="RLH17" s="737"/>
      <c r="RLI17" s="737"/>
      <c r="RLJ17" s="737"/>
      <c r="RLK17" s="737"/>
      <c r="RLL17" s="737"/>
      <c r="RLM17" s="737"/>
      <c r="RLN17" s="737"/>
      <c r="RLO17" s="737"/>
      <c r="RLP17" s="737"/>
      <c r="RLQ17" s="737"/>
      <c r="RLR17" s="737"/>
      <c r="RLS17" s="737"/>
      <c r="RLT17" s="737"/>
      <c r="RLU17" s="737"/>
      <c r="RLV17" s="737"/>
      <c r="RLW17" s="737"/>
      <c r="RLX17" s="737"/>
      <c r="RLY17" s="737"/>
      <c r="RLZ17" s="737"/>
      <c r="RMA17" s="737"/>
      <c r="RMB17" s="737"/>
      <c r="RMC17" s="737"/>
      <c r="RMD17" s="737"/>
      <c r="RME17" s="737"/>
      <c r="RMF17" s="737"/>
      <c r="RMG17" s="737"/>
      <c r="RMH17" s="737"/>
      <c r="RMI17" s="737"/>
      <c r="RMJ17" s="737"/>
      <c r="RMK17" s="737"/>
      <c r="RML17" s="737"/>
      <c r="RMM17" s="737"/>
      <c r="RMN17" s="737"/>
      <c r="RMO17" s="737"/>
      <c r="RMP17" s="737"/>
      <c r="RMQ17" s="737"/>
      <c r="RMR17" s="737"/>
      <c r="RMS17" s="737"/>
      <c r="RMT17" s="737"/>
      <c r="RMU17" s="737"/>
      <c r="RMV17" s="737"/>
      <c r="RMW17" s="737"/>
      <c r="RMX17" s="737"/>
      <c r="RMY17" s="737"/>
      <c r="RMZ17" s="737"/>
      <c r="RNA17" s="737"/>
      <c r="RNB17" s="737"/>
      <c r="RNC17" s="737"/>
      <c r="RND17" s="737"/>
      <c r="RNE17" s="737"/>
      <c r="RNF17" s="737"/>
      <c r="RNG17" s="737"/>
      <c r="RNH17" s="737"/>
      <c r="RNI17" s="737"/>
      <c r="RNJ17" s="737"/>
      <c r="RNK17" s="737"/>
      <c r="RNL17" s="737"/>
      <c r="RNM17" s="737"/>
      <c r="RNN17" s="737"/>
      <c r="RNO17" s="737"/>
      <c r="RNP17" s="737"/>
      <c r="RNQ17" s="737"/>
      <c r="RNR17" s="737"/>
      <c r="RNS17" s="737"/>
      <c r="RNT17" s="737"/>
      <c r="RNU17" s="737"/>
      <c r="RNV17" s="737"/>
      <c r="RNW17" s="737"/>
      <c r="RNX17" s="737"/>
      <c r="RNY17" s="737"/>
      <c r="RNZ17" s="737"/>
      <c r="ROA17" s="737"/>
      <c r="ROB17" s="737"/>
      <c r="ROC17" s="737"/>
      <c r="ROD17" s="737"/>
      <c r="ROE17" s="737"/>
      <c r="ROF17" s="737"/>
      <c r="ROG17" s="737"/>
      <c r="ROH17" s="737"/>
      <c r="ROI17" s="737"/>
      <c r="ROJ17" s="737"/>
      <c r="ROK17" s="737"/>
      <c r="ROL17" s="737"/>
      <c r="ROM17" s="737"/>
      <c r="RON17" s="737"/>
      <c r="ROO17" s="737"/>
      <c r="ROP17" s="737"/>
      <c r="ROQ17" s="737"/>
      <c r="ROR17" s="737"/>
      <c r="ROS17" s="737"/>
      <c r="ROT17" s="737"/>
      <c r="ROU17" s="737"/>
      <c r="ROV17" s="737"/>
      <c r="ROW17" s="737"/>
      <c r="ROX17" s="737"/>
      <c r="ROY17" s="737"/>
      <c r="ROZ17" s="737"/>
      <c r="RPA17" s="737"/>
      <c r="RPB17" s="737"/>
      <c r="RPC17" s="737"/>
      <c r="RPD17" s="737"/>
      <c r="RPE17" s="737"/>
      <c r="RPF17" s="737"/>
      <c r="RPG17" s="737"/>
      <c r="RPH17" s="737"/>
      <c r="RPI17" s="737"/>
      <c r="RPJ17" s="737"/>
      <c r="RPK17" s="737"/>
      <c r="RPL17" s="737"/>
      <c r="RPM17" s="737"/>
      <c r="RPN17" s="737"/>
      <c r="RPO17" s="737"/>
      <c r="RPP17" s="737"/>
      <c r="RPQ17" s="737"/>
      <c r="RPR17" s="737"/>
      <c r="RPS17" s="737"/>
      <c r="RPT17" s="737"/>
      <c r="RPU17" s="737"/>
      <c r="RPV17" s="737"/>
      <c r="RPW17" s="737"/>
      <c r="RPX17" s="737"/>
      <c r="RPY17" s="737"/>
      <c r="RPZ17" s="737"/>
      <c r="RQA17" s="737"/>
      <c r="RQB17" s="737"/>
      <c r="RQC17" s="737"/>
      <c r="RQD17" s="737"/>
      <c r="RQE17" s="737"/>
      <c r="RQF17" s="737"/>
      <c r="RQG17" s="737"/>
      <c r="RQH17" s="737"/>
      <c r="RQI17" s="737"/>
      <c r="RQJ17" s="737"/>
      <c r="RQK17" s="737"/>
      <c r="RQL17" s="737"/>
      <c r="RQM17" s="737"/>
      <c r="RQN17" s="737"/>
      <c r="RQO17" s="737"/>
      <c r="RQP17" s="737"/>
      <c r="RQQ17" s="737"/>
      <c r="RQR17" s="737"/>
      <c r="RQS17" s="737"/>
      <c r="RQT17" s="737"/>
      <c r="RQU17" s="737"/>
      <c r="RQV17" s="737"/>
      <c r="RQW17" s="737"/>
      <c r="RQX17" s="737"/>
      <c r="RQY17" s="737"/>
      <c r="RQZ17" s="737"/>
      <c r="RRA17" s="737"/>
      <c r="RRB17" s="737"/>
      <c r="RRC17" s="737"/>
      <c r="RRD17" s="737"/>
      <c r="RRE17" s="737"/>
      <c r="RRF17" s="737"/>
      <c r="RRG17" s="737"/>
      <c r="RRH17" s="737"/>
      <c r="RRI17" s="737"/>
      <c r="RRJ17" s="737"/>
      <c r="RRK17" s="737"/>
      <c r="RRL17" s="737"/>
      <c r="RRM17" s="737"/>
      <c r="RRN17" s="737"/>
      <c r="RRO17" s="737"/>
      <c r="RRP17" s="737"/>
      <c r="RRQ17" s="737"/>
      <c r="RRR17" s="737"/>
      <c r="RRS17" s="737"/>
      <c r="RRT17" s="737"/>
      <c r="RRU17" s="737"/>
      <c r="RRV17" s="737"/>
      <c r="RRW17" s="737"/>
      <c r="RRX17" s="737"/>
      <c r="RRY17" s="737"/>
      <c r="RRZ17" s="737"/>
      <c r="RSA17" s="737"/>
      <c r="RSB17" s="737"/>
      <c r="RSC17" s="737"/>
      <c r="RSD17" s="737"/>
      <c r="RSE17" s="737"/>
      <c r="RSF17" s="737"/>
      <c r="RSG17" s="737"/>
      <c r="RSH17" s="737"/>
      <c r="RSI17" s="737"/>
      <c r="RSJ17" s="737"/>
      <c r="RSK17" s="737"/>
      <c r="RSL17" s="737"/>
      <c r="RSM17" s="737"/>
      <c r="RSN17" s="737"/>
      <c r="RSO17" s="737"/>
      <c r="RSP17" s="737"/>
      <c r="RSQ17" s="737"/>
      <c r="RSR17" s="737"/>
      <c r="RSS17" s="737"/>
      <c r="RST17" s="737"/>
      <c r="RSU17" s="737"/>
      <c r="RSV17" s="737"/>
      <c r="RSW17" s="737"/>
      <c r="RSX17" s="737"/>
      <c r="RSY17" s="737"/>
      <c r="RSZ17" s="737"/>
      <c r="RTA17" s="737"/>
      <c r="RTB17" s="737"/>
      <c r="RTC17" s="737"/>
      <c r="RTD17" s="737"/>
      <c r="RTE17" s="737"/>
      <c r="RTF17" s="737"/>
      <c r="RTG17" s="737"/>
      <c r="RTH17" s="737"/>
      <c r="RTI17" s="737"/>
      <c r="RTJ17" s="737"/>
      <c r="RTK17" s="737"/>
      <c r="RTL17" s="737"/>
      <c r="RTM17" s="737"/>
      <c r="RTN17" s="737"/>
      <c r="RTO17" s="737"/>
      <c r="RTP17" s="737"/>
      <c r="RTQ17" s="737"/>
      <c r="RTR17" s="737"/>
      <c r="RTS17" s="737"/>
      <c r="RTT17" s="737"/>
      <c r="RTU17" s="737"/>
      <c r="RTV17" s="737"/>
      <c r="RTW17" s="737"/>
      <c r="RTX17" s="737"/>
      <c r="RTY17" s="737"/>
      <c r="RTZ17" s="737"/>
      <c r="RUA17" s="737"/>
      <c r="RUB17" s="737"/>
      <c r="RUC17" s="737"/>
      <c r="RUD17" s="737"/>
      <c r="RUE17" s="737"/>
      <c r="RUF17" s="737"/>
      <c r="RUG17" s="737"/>
      <c r="RUH17" s="737"/>
      <c r="RUI17" s="737"/>
      <c r="RUJ17" s="737"/>
      <c r="RUK17" s="737"/>
      <c r="RUL17" s="737"/>
      <c r="RUM17" s="737"/>
      <c r="RUN17" s="737"/>
      <c r="RUO17" s="737"/>
      <c r="RUP17" s="737"/>
      <c r="RUQ17" s="737"/>
      <c r="RUR17" s="737"/>
      <c r="RUS17" s="737"/>
      <c r="RUT17" s="737"/>
      <c r="RUU17" s="737"/>
      <c r="RUV17" s="737"/>
      <c r="RUW17" s="737"/>
      <c r="RUX17" s="737"/>
      <c r="RUY17" s="737"/>
      <c r="RUZ17" s="737"/>
      <c r="RVA17" s="737"/>
      <c r="RVB17" s="737"/>
      <c r="RVC17" s="737"/>
      <c r="RVD17" s="737"/>
      <c r="RVE17" s="737"/>
      <c r="RVF17" s="737"/>
      <c r="RVG17" s="737"/>
      <c r="RVH17" s="737"/>
      <c r="RVI17" s="737"/>
      <c r="RVJ17" s="737"/>
      <c r="RVK17" s="737"/>
      <c r="RVL17" s="737"/>
      <c r="RVM17" s="737"/>
      <c r="RVN17" s="737"/>
      <c r="RVO17" s="737"/>
      <c r="RVP17" s="737"/>
      <c r="RVQ17" s="737"/>
      <c r="RVR17" s="737"/>
      <c r="RVS17" s="737"/>
      <c r="RVT17" s="737"/>
      <c r="RVU17" s="737"/>
      <c r="RVV17" s="737"/>
      <c r="RVW17" s="737"/>
      <c r="RVX17" s="737"/>
      <c r="RVY17" s="737"/>
      <c r="RVZ17" s="737"/>
      <c r="RWA17" s="737"/>
      <c r="RWB17" s="737"/>
      <c r="RWC17" s="737"/>
      <c r="RWD17" s="737"/>
      <c r="RWE17" s="737"/>
      <c r="RWF17" s="737"/>
      <c r="RWG17" s="737"/>
      <c r="RWH17" s="737"/>
      <c r="RWI17" s="737"/>
      <c r="RWJ17" s="737"/>
      <c r="RWK17" s="737"/>
      <c r="RWL17" s="737"/>
      <c r="RWM17" s="737"/>
      <c r="RWN17" s="737"/>
      <c r="RWO17" s="737"/>
      <c r="RWP17" s="737"/>
      <c r="RWQ17" s="737"/>
      <c r="RWR17" s="737"/>
      <c r="RWS17" s="737"/>
      <c r="RWT17" s="737"/>
      <c r="RWU17" s="737"/>
      <c r="RWV17" s="737"/>
      <c r="RWW17" s="737"/>
      <c r="RWX17" s="737"/>
      <c r="RWY17" s="737"/>
      <c r="RWZ17" s="737"/>
      <c r="RXA17" s="737"/>
      <c r="RXB17" s="737"/>
      <c r="RXC17" s="737"/>
      <c r="RXD17" s="737"/>
      <c r="RXE17" s="737"/>
      <c r="RXF17" s="737"/>
      <c r="RXG17" s="737"/>
      <c r="RXH17" s="737"/>
      <c r="RXI17" s="737"/>
      <c r="RXJ17" s="737"/>
      <c r="RXK17" s="737"/>
      <c r="RXL17" s="737"/>
      <c r="RXM17" s="737"/>
      <c r="RXN17" s="737"/>
      <c r="RXO17" s="737"/>
      <c r="RXP17" s="737"/>
      <c r="RXQ17" s="737"/>
      <c r="RXR17" s="737"/>
      <c r="RXS17" s="737"/>
      <c r="RXT17" s="737"/>
      <c r="RXU17" s="737"/>
      <c r="RXV17" s="737"/>
      <c r="RXW17" s="737"/>
      <c r="RXX17" s="737"/>
      <c r="RXY17" s="737"/>
      <c r="RXZ17" s="737"/>
      <c r="RYA17" s="737"/>
      <c r="RYB17" s="737"/>
      <c r="RYC17" s="737"/>
      <c r="RYD17" s="737"/>
      <c r="RYE17" s="737"/>
      <c r="RYF17" s="737"/>
      <c r="RYG17" s="737"/>
      <c r="RYH17" s="737"/>
      <c r="RYI17" s="737"/>
      <c r="RYJ17" s="737"/>
      <c r="RYK17" s="737"/>
      <c r="RYL17" s="737"/>
      <c r="RYM17" s="737"/>
      <c r="RYN17" s="737"/>
      <c r="RYO17" s="737"/>
      <c r="RYP17" s="737"/>
      <c r="RYQ17" s="737"/>
      <c r="RYR17" s="737"/>
      <c r="RYS17" s="737"/>
      <c r="RYT17" s="737"/>
      <c r="RYU17" s="737"/>
      <c r="RYV17" s="737"/>
      <c r="RYW17" s="737"/>
      <c r="RYX17" s="737"/>
      <c r="RYY17" s="737"/>
      <c r="RYZ17" s="737"/>
      <c r="RZA17" s="737"/>
      <c r="RZB17" s="737"/>
      <c r="RZC17" s="737"/>
      <c r="RZD17" s="737"/>
      <c r="RZE17" s="737"/>
      <c r="RZF17" s="737"/>
      <c r="RZG17" s="737"/>
      <c r="RZH17" s="737"/>
      <c r="RZI17" s="737"/>
      <c r="RZJ17" s="737"/>
      <c r="RZK17" s="737"/>
      <c r="RZL17" s="737"/>
      <c r="RZM17" s="737"/>
      <c r="RZN17" s="737"/>
      <c r="RZO17" s="737"/>
      <c r="RZP17" s="737"/>
      <c r="RZQ17" s="737"/>
      <c r="RZR17" s="737"/>
      <c r="RZS17" s="737"/>
      <c r="RZT17" s="737"/>
      <c r="RZU17" s="737"/>
      <c r="RZV17" s="737"/>
      <c r="RZW17" s="737"/>
      <c r="RZX17" s="737"/>
      <c r="RZY17" s="737"/>
      <c r="RZZ17" s="737"/>
      <c r="SAA17" s="737"/>
      <c r="SAB17" s="737"/>
      <c r="SAC17" s="737"/>
      <c r="SAD17" s="737"/>
      <c r="SAE17" s="737"/>
      <c r="SAF17" s="737"/>
      <c r="SAG17" s="737"/>
      <c r="SAH17" s="737"/>
      <c r="SAI17" s="737"/>
      <c r="SAJ17" s="737"/>
      <c r="SAK17" s="737"/>
      <c r="SAL17" s="737"/>
      <c r="SAM17" s="737"/>
      <c r="SAN17" s="737"/>
      <c r="SAO17" s="737"/>
      <c r="SAP17" s="737"/>
      <c r="SAQ17" s="737"/>
      <c r="SAR17" s="737"/>
      <c r="SAS17" s="737"/>
      <c r="SAT17" s="737"/>
      <c r="SAU17" s="737"/>
      <c r="SAV17" s="737"/>
      <c r="SAW17" s="737"/>
      <c r="SAX17" s="737"/>
      <c r="SAY17" s="737"/>
      <c r="SAZ17" s="737"/>
      <c r="SBA17" s="737"/>
      <c r="SBB17" s="737"/>
      <c r="SBC17" s="737"/>
      <c r="SBD17" s="737"/>
      <c r="SBE17" s="737"/>
      <c r="SBF17" s="737"/>
      <c r="SBG17" s="737"/>
      <c r="SBH17" s="737"/>
      <c r="SBI17" s="737"/>
      <c r="SBJ17" s="737"/>
      <c r="SBK17" s="737"/>
      <c r="SBL17" s="737"/>
      <c r="SBM17" s="737"/>
      <c r="SBN17" s="737"/>
      <c r="SBO17" s="737"/>
      <c r="SBP17" s="737"/>
      <c r="SBQ17" s="737"/>
      <c r="SBR17" s="737"/>
      <c r="SBS17" s="737"/>
      <c r="SBT17" s="737"/>
      <c r="SBU17" s="737"/>
      <c r="SBV17" s="737"/>
      <c r="SBW17" s="737"/>
      <c r="SBX17" s="737"/>
      <c r="SBY17" s="737"/>
      <c r="SBZ17" s="737"/>
      <c r="SCA17" s="737"/>
      <c r="SCB17" s="737"/>
      <c r="SCC17" s="737"/>
      <c r="SCD17" s="737"/>
      <c r="SCE17" s="737"/>
      <c r="SCF17" s="737"/>
      <c r="SCG17" s="737"/>
      <c r="SCH17" s="737"/>
      <c r="SCI17" s="737"/>
      <c r="SCJ17" s="737"/>
      <c r="SCK17" s="737"/>
      <c r="SCL17" s="737"/>
      <c r="SCM17" s="737"/>
      <c r="SCN17" s="737"/>
      <c r="SCO17" s="737"/>
      <c r="SCP17" s="737"/>
      <c r="SCQ17" s="737"/>
      <c r="SCR17" s="737"/>
      <c r="SCS17" s="737"/>
      <c r="SCT17" s="737"/>
      <c r="SCU17" s="737"/>
      <c r="SCV17" s="737"/>
      <c r="SCW17" s="737"/>
      <c r="SCX17" s="737"/>
      <c r="SCY17" s="737"/>
      <c r="SCZ17" s="737"/>
      <c r="SDA17" s="737"/>
      <c r="SDB17" s="737"/>
      <c r="SDC17" s="737"/>
      <c r="SDD17" s="737"/>
      <c r="SDE17" s="737"/>
      <c r="SDF17" s="737"/>
      <c r="SDG17" s="737"/>
      <c r="SDH17" s="737"/>
      <c r="SDI17" s="737"/>
      <c r="SDJ17" s="737"/>
      <c r="SDK17" s="737"/>
      <c r="SDL17" s="737"/>
      <c r="SDM17" s="737"/>
      <c r="SDN17" s="737"/>
      <c r="SDO17" s="737"/>
      <c r="SDP17" s="737"/>
      <c r="SDQ17" s="737"/>
      <c r="SDR17" s="737"/>
      <c r="SDS17" s="737"/>
      <c r="SDT17" s="737"/>
      <c r="SDU17" s="737"/>
      <c r="SDV17" s="737"/>
      <c r="SDW17" s="737"/>
      <c r="SDX17" s="737"/>
      <c r="SDY17" s="737"/>
      <c r="SDZ17" s="737"/>
      <c r="SEA17" s="737"/>
      <c r="SEB17" s="737"/>
      <c r="SEC17" s="737"/>
      <c r="SED17" s="737"/>
      <c r="SEE17" s="737"/>
      <c r="SEF17" s="737"/>
      <c r="SEG17" s="737"/>
      <c r="SEH17" s="737"/>
      <c r="SEI17" s="737"/>
      <c r="SEJ17" s="737"/>
      <c r="SEK17" s="737"/>
      <c r="SEL17" s="737"/>
      <c r="SEM17" s="737"/>
      <c r="SEN17" s="737"/>
      <c r="SEO17" s="737"/>
      <c r="SEP17" s="737"/>
      <c r="SEQ17" s="737"/>
      <c r="SER17" s="737"/>
      <c r="SES17" s="737"/>
      <c r="SET17" s="737"/>
      <c r="SEU17" s="737"/>
      <c r="SEV17" s="737"/>
      <c r="SEW17" s="737"/>
      <c r="SEX17" s="737"/>
      <c r="SEY17" s="737"/>
      <c r="SEZ17" s="737"/>
      <c r="SFA17" s="737"/>
      <c r="SFB17" s="737"/>
      <c r="SFC17" s="737"/>
      <c r="SFD17" s="737"/>
      <c r="SFE17" s="737"/>
      <c r="SFF17" s="737"/>
      <c r="SFG17" s="737"/>
      <c r="SFH17" s="737"/>
      <c r="SFI17" s="737"/>
      <c r="SFJ17" s="737"/>
      <c r="SFK17" s="737"/>
      <c r="SFL17" s="737"/>
      <c r="SFM17" s="737"/>
      <c r="SFN17" s="737"/>
      <c r="SFO17" s="737"/>
      <c r="SFP17" s="737"/>
      <c r="SFQ17" s="737"/>
      <c r="SFR17" s="737"/>
      <c r="SFS17" s="737"/>
      <c r="SFT17" s="737"/>
      <c r="SFU17" s="737"/>
      <c r="SFV17" s="737"/>
      <c r="SFW17" s="737"/>
      <c r="SFX17" s="737"/>
      <c r="SFY17" s="737"/>
      <c r="SFZ17" s="737"/>
      <c r="SGA17" s="737"/>
      <c r="SGB17" s="737"/>
      <c r="SGC17" s="737"/>
      <c r="SGD17" s="737"/>
      <c r="SGE17" s="737"/>
      <c r="SGF17" s="737"/>
      <c r="SGG17" s="737"/>
      <c r="SGH17" s="737"/>
      <c r="SGI17" s="737"/>
      <c r="SGJ17" s="737"/>
      <c r="SGK17" s="737"/>
      <c r="SGL17" s="737"/>
      <c r="SGM17" s="737"/>
      <c r="SGN17" s="737"/>
      <c r="SGO17" s="737"/>
      <c r="SGP17" s="737"/>
      <c r="SGQ17" s="737"/>
      <c r="SGR17" s="737"/>
      <c r="SGS17" s="737"/>
      <c r="SGT17" s="737"/>
      <c r="SGU17" s="737"/>
      <c r="SGV17" s="737"/>
      <c r="SGW17" s="737"/>
      <c r="SGX17" s="737"/>
      <c r="SGY17" s="737"/>
      <c r="SGZ17" s="737"/>
      <c r="SHA17" s="737"/>
      <c r="SHB17" s="737"/>
      <c r="SHC17" s="737"/>
      <c r="SHD17" s="737"/>
      <c r="SHE17" s="737"/>
      <c r="SHF17" s="737"/>
      <c r="SHG17" s="737"/>
      <c r="SHH17" s="737"/>
      <c r="SHI17" s="737"/>
      <c r="SHJ17" s="737"/>
      <c r="SHK17" s="737"/>
      <c r="SHL17" s="737"/>
      <c r="SHM17" s="737"/>
      <c r="SHN17" s="737"/>
      <c r="SHO17" s="737"/>
      <c r="SHP17" s="737"/>
      <c r="SHQ17" s="737"/>
      <c r="SHR17" s="737"/>
      <c r="SHS17" s="737"/>
      <c r="SHT17" s="737"/>
      <c r="SHU17" s="737"/>
      <c r="SHV17" s="737"/>
      <c r="SHW17" s="737"/>
      <c r="SHX17" s="737"/>
      <c r="SHY17" s="737"/>
      <c r="SHZ17" s="737"/>
      <c r="SIA17" s="737"/>
      <c r="SIB17" s="737"/>
      <c r="SIC17" s="737"/>
      <c r="SID17" s="737"/>
      <c r="SIE17" s="737"/>
      <c r="SIF17" s="737"/>
      <c r="SIG17" s="737"/>
      <c r="SIH17" s="737"/>
      <c r="SII17" s="737"/>
      <c r="SIJ17" s="737"/>
      <c r="SIK17" s="737"/>
      <c r="SIL17" s="737"/>
      <c r="SIM17" s="737"/>
      <c r="SIN17" s="737"/>
      <c r="SIO17" s="737"/>
      <c r="SIP17" s="737"/>
      <c r="SIQ17" s="737"/>
      <c r="SIR17" s="737"/>
      <c r="SIS17" s="737"/>
      <c r="SIT17" s="737"/>
      <c r="SIU17" s="737"/>
      <c r="SIV17" s="737"/>
      <c r="SIW17" s="737"/>
      <c r="SIX17" s="737"/>
      <c r="SIY17" s="737"/>
      <c r="SIZ17" s="737"/>
      <c r="SJA17" s="737"/>
      <c r="SJB17" s="737"/>
      <c r="SJC17" s="737"/>
      <c r="SJD17" s="737"/>
      <c r="SJE17" s="737"/>
      <c r="SJF17" s="737"/>
      <c r="SJG17" s="737"/>
      <c r="SJH17" s="737"/>
      <c r="SJI17" s="737"/>
      <c r="SJJ17" s="737"/>
      <c r="SJK17" s="737"/>
      <c r="SJL17" s="737"/>
      <c r="SJM17" s="737"/>
      <c r="SJN17" s="737"/>
      <c r="SJO17" s="737"/>
      <c r="SJP17" s="737"/>
      <c r="SJQ17" s="737"/>
      <c r="SJR17" s="737"/>
      <c r="SJS17" s="737"/>
      <c r="SJT17" s="737"/>
      <c r="SJU17" s="737"/>
      <c r="SJV17" s="737"/>
      <c r="SJW17" s="737"/>
      <c r="SJX17" s="737"/>
      <c r="SJY17" s="737"/>
      <c r="SJZ17" s="737"/>
      <c r="SKA17" s="737"/>
      <c r="SKB17" s="737"/>
      <c r="SKC17" s="737"/>
      <c r="SKD17" s="737"/>
      <c r="SKE17" s="737"/>
      <c r="SKF17" s="737"/>
      <c r="SKG17" s="737"/>
      <c r="SKH17" s="737"/>
      <c r="SKI17" s="737"/>
      <c r="SKJ17" s="737"/>
      <c r="SKK17" s="737"/>
      <c r="SKL17" s="737"/>
      <c r="SKM17" s="737"/>
      <c r="SKN17" s="737"/>
      <c r="SKO17" s="737"/>
      <c r="SKP17" s="737"/>
      <c r="SKQ17" s="737"/>
      <c r="SKR17" s="737"/>
      <c r="SKS17" s="737"/>
      <c r="SKT17" s="737"/>
      <c r="SKU17" s="737"/>
      <c r="SKV17" s="737"/>
      <c r="SKW17" s="737"/>
      <c r="SKX17" s="737"/>
      <c r="SKY17" s="737"/>
      <c r="SKZ17" s="737"/>
      <c r="SLA17" s="737"/>
      <c r="SLB17" s="737"/>
      <c r="SLC17" s="737"/>
      <c r="SLD17" s="737"/>
      <c r="SLE17" s="737"/>
      <c r="SLF17" s="737"/>
      <c r="SLG17" s="737"/>
      <c r="SLH17" s="737"/>
      <c r="SLI17" s="737"/>
      <c r="SLJ17" s="737"/>
      <c r="SLK17" s="737"/>
      <c r="SLL17" s="737"/>
      <c r="SLM17" s="737"/>
      <c r="SLN17" s="737"/>
      <c r="SLO17" s="737"/>
      <c r="SLP17" s="737"/>
      <c r="SLQ17" s="737"/>
      <c r="SLR17" s="737"/>
      <c r="SLS17" s="737"/>
      <c r="SLT17" s="737"/>
      <c r="SLU17" s="737"/>
      <c r="SLV17" s="737"/>
      <c r="SLW17" s="737"/>
      <c r="SLX17" s="737"/>
      <c r="SLY17" s="737"/>
      <c r="SLZ17" s="737"/>
      <c r="SMA17" s="737"/>
      <c r="SMB17" s="737"/>
      <c r="SMC17" s="737"/>
      <c r="SMD17" s="737"/>
      <c r="SME17" s="737"/>
      <c r="SMF17" s="737"/>
      <c r="SMG17" s="737"/>
      <c r="SMH17" s="737"/>
      <c r="SMI17" s="737"/>
      <c r="SMJ17" s="737"/>
      <c r="SMK17" s="737"/>
      <c r="SML17" s="737"/>
      <c r="SMM17" s="737"/>
      <c r="SMN17" s="737"/>
      <c r="SMO17" s="737"/>
      <c r="SMP17" s="737"/>
      <c r="SMQ17" s="737"/>
      <c r="SMR17" s="737"/>
      <c r="SMS17" s="737"/>
      <c r="SMT17" s="737"/>
      <c r="SMU17" s="737"/>
      <c r="SMV17" s="737"/>
      <c r="SMW17" s="737"/>
      <c r="SMX17" s="737"/>
      <c r="SMY17" s="737"/>
      <c r="SMZ17" s="737"/>
      <c r="SNA17" s="737"/>
      <c r="SNB17" s="737"/>
      <c r="SNC17" s="737"/>
      <c r="SND17" s="737"/>
      <c r="SNE17" s="737"/>
      <c r="SNF17" s="737"/>
      <c r="SNG17" s="737"/>
      <c r="SNH17" s="737"/>
      <c r="SNI17" s="737"/>
      <c r="SNJ17" s="737"/>
      <c r="SNK17" s="737"/>
      <c r="SNL17" s="737"/>
      <c r="SNM17" s="737"/>
      <c r="SNN17" s="737"/>
      <c r="SNO17" s="737"/>
      <c r="SNP17" s="737"/>
      <c r="SNQ17" s="737"/>
      <c r="SNR17" s="737"/>
      <c r="SNS17" s="737"/>
      <c r="SNT17" s="737"/>
      <c r="SNU17" s="737"/>
      <c r="SNV17" s="737"/>
      <c r="SNW17" s="737"/>
      <c r="SNX17" s="737"/>
      <c r="SNY17" s="737"/>
      <c r="SNZ17" s="737"/>
      <c r="SOA17" s="737"/>
      <c r="SOB17" s="737"/>
      <c r="SOC17" s="737"/>
      <c r="SOD17" s="737"/>
      <c r="SOE17" s="737"/>
      <c r="SOF17" s="737"/>
      <c r="SOG17" s="737"/>
      <c r="SOH17" s="737"/>
      <c r="SOI17" s="737"/>
      <c r="SOJ17" s="737"/>
      <c r="SOK17" s="737"/>
      <c r="SOL17" s="737"/>
      <c r="SOM17" s="737"/>
      <c r="SON17" s="737"/>
      <c r="SOO17" s="737"/>
      <c r="SOP17" s="737"/>
      <c r="SOQ17" s="737"/>
      <c r="SOR17" s="737"/>
      <c r="SOS17" s="737"/>
      <c r="SOT17" s="737"/>
      <c r="SOU17" s="737"/>
      <c r="SOV17" s="737"/>
      <c r="SOW17" s="737"/>
      <c r="SOX17" s="737"/>
      <c r="SOY17" s="737"/>
      <c r="SOZ17" s="737"/>
      <c r="SPA17" s="737"/>
      <c r="SPB17" s="737"/>
      <c r="SPC17" s="737"/>
      <c r="SPD17" s="737"/>
      <c r="SPE17" s="737"/>
      <c r="SPF17" s="737"/>
      <c r="SPG17" s="737"/>
      <c r="SPH17" s="737"/>
      <c r="SPI17" s="737"/>
      <c r="SPJ17" s="737"/>
      <c r="SPK17" s="737"/>
      <c r="SPL17" s="737"/>
      <c r="SPM17" s="737"/>
      <c r="SPN17" s="737"/>
      <c r="SPO17" s="737"/>
      <c r="SPP17" s="737"/>
      <c r="SPQ17" s="737"/>
      <c r="SPR17" s="737"/>
      <c r="SPS17" s="737"/>
      <c r="SPT17" s="737"/>
      <c r="SPU17" s="737"/>
      <c r="SPV17" s="737"/>
      <c r="SPW17" s="737"/>
      <c r="SPX17" s="737"/>
      <c r="SPY17" s="737"/>
      <c r="SPZ17" s="737"/>
      <c r="SQA17" s="737"/>
      <c r="SQB17" s="737"/>
      <c r="SQC17" s="737"/>
      <c r="SQD17" s="737"/>
      <c r="SQE17" s="737"/>
      <c r="SQF17" s="737"/>
      <c r="SQG17" s="737"/>
      <c r="SQH17" s="737"/>
      <c r="SQI17" s="737"/>
      <c r="SQJ17" s="737"/>
      <c r="SQK17" s="737"/>
      <c r="SQL17" s="737"/>
      <c r="SQM17" s="737"/>
      <c r="SQN17" s="737"/>
      <c r="SQO17" s="737"/>
      <c r="SQP17" s="737"/>
      <c r="SQQ17" s="737"/>
      <c r="SQR17" s="737"/>
      <c r="SQS17" s="737"/>
      <c r="SQT17" s="737"/>
      <c r="SQU17" s="737"/>
      <c r="SQV17" s="737"/>
      <c r="SQW17" s="737"/>
      <c r="SQX17" s="737"/>
      <c r="SQY17" s="737"/>
      <c r="SQZ17" s="737"/>
      <c r="SRA17" s="737"/>
      <c r="SRB17" s="737"/>
      <c r="SRC17" s="737"/>
      <c r="SRD17" s="737"/>
      <c r="SRE17" s="737"/>
      <c r="SRF17" s="737"/>
      <c r="SRG17" s="737"/>
      <c r="SRH17" s="737"/>
      <c r="SRI17" s="737"/>
      <c r="SRJ17" s="737"/>
      <c r="SRK17" s="737"/>
      <c r="SRL17" s="737"/>
      <c r="SRM17" s="737"/>
      <c r="SRN17" s="737"/>
      <c r="SRO17" s="737"/>
      <c r="SRP17" s="737"/>
      <c r="SRQ17" s="737"/>
      <c r="SRR17" s="737"/>
      <c r="SRS17" s="737"/>
      <c r="SRT17" s="737"/>
      <c r="SRU17" s="737"/>
      <c r="SRV17" s="737"/>
      <c r="SRW17" s="737"/>
      <c r="SRX17" s="737"/>
      <c r="SRY17" s="737"/>
      <c r="SRZ17" s="737"/>
      <c r="SSA17" s="737"/>
      <c r="SSB17" s="737"/>
      <c r="SSC17" s="737"/>
      <c r="SSD17" s="737"/>
      <c r="SSE17" s="737"/>
      <c r="SSF17" s="737"/>
      <c r="SSG17" s="737"/>
      <c r="SSH17" s="737"/>
      <c r="SSI17" s="737"/>
      <c r="SSJ17" s="737"/>
      <c r="SSK17" s="737"/>
      <c r="SSL17" s="737"/>
      <c r="SSM17" s="737"/>
      <c r="SSN17" s="737"/>
      <c r="SSO17" s="737"/>
      <c r="SSP17" s="737"/>
      <c r="SSQ17" s="737"/>
      <c r="SSR17" s="737"/>
      <c r="SSS17" s="737"/>
      <c r="SST17" s="737"/>
      <c r="SSU17" s="737"/>
      <c r="SSV17" s="737"/>
      <c r="SSW17" s="737"/>
      <c r="SSX17" s="737"/>
      <c r="SSY17" s="737"/>
      <c r="SSZ17" s="737"/>
      <c r="STA17" s="737"/>
      <c r="STB17" s="737"/>
      <c r="STC17" s="737"/>
      <c r="STD17" s="737"/>
      <c r="STE17" s="737"/>
      <c r="STF17" s="737"/>
      <c r="STG17" s="737"/>
      <c r="STH17" s="737"/>
      <c r="STI17" s="737"/>
      <c r="STJ17" s="737"/>
      <c r="STK17" s="737"/>
      <c r="STL17" s="737"/>
      <c r="STM17" s="737"/>
      <c r="STN17" s="737"/>
      <c r="STO17" s="737"/>
      <c r="STP17" s="737"/>
      <c r="STQ17" s="737"/>
      <c r="STR17" s="737"/>
      <c r="STS17" s="737"/>
      <c r="STT17" s="737"/>
      <c r="STU17" s="737"/>
      <c r="STV17" s="737"/>
      <c r="STW17" s="737"/>
      <c r="STX17" s="737"/>
      <c r="STY17" s="737"/>
      <c r="STZ17" s="737"/>
      <c r="SUA17" s="737"/>
      <c r="SUB17" s="737"/>
      <c r="SUC17" s="737"/>
      <c r="SUD17" s="737"/>
      <c r="SUE17" s="737"/>
      <c r="SUF17" s="737"/>
      <c r="SUG17" s="737"/>
      <c r="SUH17" s="737"/>
      <c r="SUI17" s="737"/>
      <c r="SUJ17" s="737"/>
      <c r="SUK17" s="737"/>
      <c r="SUL17" s="737"/>
      <c r="SUM17" s="737"/>
      <c r="SUN17" s="737"/>
      <c r="SUO17" s="737"/>
      <c r="SUP17" s="737"/>
      <c r="SUQ17" s="737"/>
      <c r="SUR17" s="737"/>
      <c r="SUS17" s="737"/>
      <c r="SUT17" s="737"/>
      <c r="SUU17" s="737"/>
      <c r="SUV17" s="737"/>
      <c r="SUW17" s="737"/>
      <c r="SUX17" s="737"/>
      <c r="SUY17" s="737"/>
      <c r="SUZ17" s="737"/>
      <c r="SVA17" s="737"/>
      <c r="SVB17" s="737"/>
      <c r="SVC17" s="737"/>
      <c r="SVD17" s="737"/>
      <c r="SVE17" s="737"/>
      <c r="SVF17" s="737"/>
      <c r="SVG17" s="737"/>
      <c r="SVH17" s="737"/>
      <c r="SVI17" s="737"/>
      <c r="SVJ17" s="737"/>
      <c r="SVK17" s="737"/>
      <c r="SVL17" s="737"/>
      <c r="SVM17" s="737"/>
      <c r="SVN17" s="737"/>
      <c r="SVO17" s="737"/>
      <c r="SVP17" s="737"/>
      <c r="SVQ17" s="737"/>
      <c r="SVR17" s="737"/>
      <c r="SVS17" s="737"/>
      <c r="SVT17" s="737"/>
      <c r="SVU17" s="737"/>
      <c r="SVV17" s="737"/>
      <c r="SVW17" s="737"/>
      <c r="SVX17" s="737"/>
      <c r="SVY17" s="737"/>
      <c r="SVZ17" s="737"/>
      <c r="SWA17" s="737"/>
      <c r="SWB17" s="737"/>
      <c r="SWC17" s="737"/>
      <c r="SWD17" s="737"/>
      <c r="SWE17" s="737"/>
      <c r="SWF17" s="737"/>
      <c r="SWG17" s="737"/>
      <c r="SWH17" s="737"/>
      <c r="SWI17" s="737"/>
      <c r="SWJ17" s="737"/>
      <c r="SWK17" s="737"/>
      <c r="SWL17" s="737"/>
      <c r="SWM17" s="737"/>
      <c r="SWN17" s="737"/>
      <c r="SWO17" s="737"/>
      <c r="SWP17" s="737"/>
      <c r="SWQ17" s="737"/>
      <c r="SWR17" s="737"/>
      <c r="SWS17" s="737"/>
      <c r="SWT17" s="737"/>
      <c r="SWU17" s="737"/>
      <c r="SWV17" s="737"/>
      <c r="SWW17" s="737"/>
      <c r="SWX17" s="737"/>
      <c r="SWY17" s="737"/>
      <c r="SWZ17" s="737"/>
      <c r="SXA17" s="737"/>
      <c r="SXB17" s="737"/>
      <c r="SXC17" s="737"/>
      <c r="SXD17" s="737"/>
      <c r="SXE17" s="737"/>
      <c r="SXF17" s="737"/>
      <c r="SXG17" s="737"/>
      <c r="SXH17" s="737"/>
      <c r="SXI17" s="737"/>
      <c r="SXJ17" s="737"/>
      <c r="SXK17" s="737"/>
      <c r="SXL17" s="737"/>
      <c r="SXM17" s="737"/>
      <c r="SXN17" s="737"/>
      <c r="SXO17" s="737"/>
      <c r="SXP17" s="737"/>
      <c r="SXQ17" s="737"/>
      <c r="SXR17" s="737"/>
      <c r="SXS17" s="737"/>
      <c r="SXT17" s="737"/>
      <c r="SXU17" s="737"/>
      <c r="SXV17" s="737"/>
      <c r="SXW17" s="737"/>
      <c r="SXX17" s="737"/>
      <c r="SXY17" s="737"/>
      <c r="SXZ17" s="737"/>
      <c r="SYA17" s="737"/>
      <c r="SYB17" s="737"/>
      <c r="SYC17" s="737"/>
      <c r="SYD17" s="737"/>
      <c r="SYE17" s="737"/>
      <c r="SYF17" s="737"/>
      <c r="SYG17" s="737"/>
      <c r="SYH17" s="737"/>
      <c r="SYI17" s="737"/>
      <c r="SYJ17" s="737"/>
      <c r="SYK17" s="737"/>
      <c r="SYL17" s="737"/>
      <c r="SYM17" s="737"/>
      <c r="SYN17" s="737"/>
      <c r="SYO17" s="737"/>
      <c r="SYP17" s="737"/>
      <c r="SYQ17" s="737"/>
      <c r="SYR17" s="737"/>
      <c r="SYS17" s="737"/>
      <c r="SYT17" s="737"/>
      <c r="SYU17" s="737"/>
      <c r="SYV17" s="737"/>
      <c r="SYW17" s="737"/>
      <c r="SYX17" s="737"/>
      <c r="SYY17" s="737"/>
      <c r="SYZ17" s="737"/>
      <c r="SZA17" s="737"/>
      <c r="SZB17" s="737"/>
      <c r="SZC17" s="737"/>
      <c r="SZD17" s="737"/>
      <c r="SZE17" s="737"/>
      <c r="SZF17" s="737"/>
      <c r="SZG17" s="737"/>
      <c r="SZH17" s="737"/>
      <c r="SZI17" s="737"/>
      <c r="SZJ17" s="737"/>
      <c r="SZK17" s="737"/>
      <c r="SZL17" s="737"/>
      <c r="SZM17" s="737"/>
      <c r="SZN17" s="737"/>
      <c r="SZO17" s="737"/>
      <c r="SZP17" s="737"/>
      <c r="SZQ17" s="737"/>
      <c r="SZR17" s="737"/>
      <c r="SZS17" s="737"/>
      <c r="SZT17" s="737"/>
      <c r="SZU17" s="737"/>
      <c r="SZV17" s="737"/>
      <c r="SZW17" s="737"/>
      <c r="SZX17" s="737"/>
      <c r="SZY17" s="737"/>
      <c r="SZZ17" s="737"/>
      <c r="TAA17" s="737"/>
      <c r="TAB17" s="737"/>
      <c r="TAC17" s="737"/>
      <c r="TAD17" s="737"/>
      <c r="TAE17" s="737"/>
      <c r="TAF17" s="737"/>
      <c r="TAG17" s="737"/>
      <c r="TAH17" s="737"/>
      <c r="TAI17" s="737"/>
      <c r="TAJ17" s="737"/>
      <c r="TAK17" s="737"/>
      <c r="TAL17" s="737"/>
      <c r="TAM17" s="737"/>
      <c r="TAN17" s="737"/>
      <c r="TAO17" s="737"/>
      <c r="TAP17" s="737"/>
      <c r="TAQ17" s="737"/>
      <c r="TAR17" s="737"/>
      <c r="TAS17" s="737"/>
      <c r="TAT17" s="737"/>
      <c r="TAU17" s="737"/>
      <c r="TAV17" s="737"/>
      <c r="TAW17" s="737"/>
      <c r="TAX17" s="737"/>
      <c r="TAY17" s="737"/>
      <c r="TAZ17" s="737"/>
      <c r="TBA17" s="737"/>
      <c r="TBB17" s="737"/>
      <c r="TBC17" s="737"/>
      <c r="TBD17" s="737"/>
      <c r="TBE17" s="737"/>
      <c r="TBF17" s="737"/>
      <c r="TBG17" s="737"/>
      <c r="TBH17" s="737"/>
      <c r="TBI17" s="737"/>
      <c r="TBJ17" s="737"/>
      <c r="TBK17" s="737"/>
      <c r="TBL17" s="737"/>
      <c r="TBM17" s="737"/>
      <c r="TBN17" s="737"/>
      <c r="TBO17" s="737"/>
      <c r="TBP17" s="737"/>
      <c r="TBQ17" s="737"/>
      <c r="TBR17" s="737"/>
      <c r="TBS17" s="737"/>
      <c r="TBT17" s="737"/>
      <c r="TBU17" s="737"/>
      <c r="TBV17" s="737"/>
      <c r="TBW17" s="737"/>
      <c r="TBX17" s="737"/>
      <c r="TBY17" s="737"/>
      <c r="TBZ17" s="737"/>
      <c r="TCA17" s="737"/>
      <c r="TCB17" s="737"/>
      <c r="TCC17" s="737"/>
      <c r="TCD17" s="737"/>
      <c r="TCE17" s="737"/>
      <c r="TCF17" s="737"/>
      <c r="TCG17" s="737"/>
      <c r="TCH17" s="737"/>
      <c r="TCI17" s="737"/>
      <c r="TCJ17" s="737"/>
      <c r="TCK17" s="737"/>
      <c r="TCL17" s="737"/>
      <c r="TCM17" s="737"/>
      <c r="TCN17" s="737"/>
      <c r="TCO17" s="737"/>
      <c r="TCP17" s="737"/>
      <c r="TCQ17" s="737"/>
      <c r="TCR17" s="737"/>
      <c r="TCS17" s="737"/>
      <c r="TCT17" s="737"/>
      <c r="TCU17" s="737"/>
      <c r="TCV17" s="737"/>
      <c r="TCW17" s="737"/>
      <c r="TCX17" s="737"/>
      <c r="TCY17" s="737"/>
      <c r="TCZ17" s="737"/>
      <c r="TDA17" s="737"/>
      <c r="TDB17" s="737"/>
      <c r="TDC17" s="737"/>
      <c r="TDD17" s="737"/>
      <c r="TDE17" s="737"/>
      <c r="TDF17" s="737"/>
      <c r="TDG17" s="737"/>
      <c r="TDH17" s="737"/>
      <c r="TDI17" s="737"/>
      <c r="TDJ17" s="737"/>
      <c r="TDK17" s="737"/>
      <c r="TDL17" s="737"/>
      <c r="TDM17" s="737"/>
      <c r="TDN17" s="737"/>
      <c r="TDO17" s="737"/>
      <c r="TDP17" s="737"/>
      <c r="TDQ17" s="737"/>
      <c r="TDR17" s="737"/>
      <c r="TDS17" s="737"/>
      <c r="TDT17" s="737"/>
      <c r="TDU17" s="737"/>
      <c r="TDV17" s="737"/>
      <c r="TDW17" s="737"/>
      <c r="TDX17" s="737"/>
      <c r="TDY17" s="737"/>
      <c r="TDZ17" s="737"/>
      <c r="TEA17" s="737"/>
      <c r="TEB17" s="737"/>
      <c r="TEC17" s="737"/>
      <c r="TED17" s="737"/>
      <c r="TEE17" s="737"/>
      <c r="TEF17" s="737"/>
      <c r="TEG17" s="737"/>
      <c r="TEH17" s="737"/>
      <c r="TEI17" s="737"/>
      <c r="TEJ17" s="737"/>
      <c r="TEK17" s="737"/>
      <c r="TEL17" s="737"/>
      <c r="TEM17" s="737"/>
      <c r="TEN17" s="737"/>
      <c r="TEO17" s="737"/>
      <c r="TEP17" s="737"/>
      <c r="TEQ17" s="737"/>
      <c r="TER17" s="737"/>
      <c r="TES17" s="737"/>
      <c r="TET17" s="737"/>
      <c r="TEU17" s="737"/>
      <c r="TEV17" s="737"/>
      <c r="TEW17" s="737"/>
      <c r="TEX17" s="737"/>
      <c r="TEY17" s="737"/>
      <c r="TEZ17" s="737"/>
      <c r="TFA17" s="737"/>
      <c r="TFB17" s="737"/>
      <c r="TFC17" s="737"/>
      <c r="TFD17" s="737"/>
      <c r="TFE17" s="737"/>
      <c r="TFF17" s="737"/>
      <c r="TFG17" s="737"/>
      <c r="TFH17" s="737"/>
      <c r="TFI17" s="737"/>
      <c r="TFJ17" s="737"/>
      <c r="TFK17" s="737"/>
      <c r="TFL17" s="737"/>
      <c r="TFM17" s="737"/>
      <c r="TFN17" s="737"/>
      <c r="TFO17" s="737"/>
      <c r="TFP17" s="737"/>
      <c r="TFQ17" s="737"/>
      <c r="TFR17" s="737"/>
      <c r="TFS17" s="737"/>
      <c r="TFT17" s="737"/>
      <c r="TFU17" s="737"/>
      <c r="TFV17" s="737"/>
      <c r="TFW17" s="737"/>
      <c r="TFX17" s="737"/>
      <c r="TFY17" s="737"/>
      <c r="TFZ17" s="737"/>
      <c r="TGA17" s="737"/>
      <c r="TGB17" s="737"/>
      <c r="TGC17" s="737"/>
      <c r="TGD17" s="737"/>
      <c r="TGE17" s="737"/>
      <c r="TGF17" s="737"/>
      <c r="TGG17" s="737"/>
      <c r="TGH17" s="737"/>
      <c r="TGI17" s="737"/>
      <c r="TGJ17" s="737"/>
      <c r="TGK17" s="737"/>
      <c r="TGL17" s="737"/>
      <c r="TGM17" s="737"/>
      <c r="TGN17" s="737"/>
      <c r="TGO17" s="737"/>
      <c r="TGP17" s="737"/>
      <c r="TGQ17" s="737"/>
      <c r="TGR17" s="737"/>
      <c r="TGS17" s="737"/>
      <c r="TGT17" s="737"/>
      <c r="TGU17" s="737"/>
      <c r="TGV17" s="737"/>
      <c r="TGW17" s="737"/>
      <c r="TGX17" s="737"/>
      <c r="TGY17" s="737"/>
      <c r="TGZ17" s="737"/>
      <c r="THA17" s="737"/>
      <c r="THB17" s="737"/>
      <c r="THC17" s="737"/>
      <c r="THD17" s="737"/>
      <c r="THE17" s="737"/>
      <c r="THF17" s="737"/>
      <c r="THG17" s="737"/>
      <c r="THH17" s="737"/>
      <c r="THI17" s="737"/>
      <c r="THJ17" s="737"/>
      <c r="THK17" s="737"/>
      <c r="THL17" s="737"/>
      <c r="THM17" s="737"/>
      <c r="THN17" s="737"/>
      <c r="THO17" s="737"/>
      <c r="THP17" s="737"/>
      <c r="THQ17" s="737"/>
      <c r="THR17" s="737"/>
      <c r="THS17" s="737"/>
      <c r="THT17" s="737"/>
      <c r="THU17" s="737"/>
      <c r="THV17" s="737"/>
      <c r="THW17" s="737"/>
      <c r="THX17" s="737"/>
      <c r="THY17" s="737"/>
      <c r="THZ17" s="737"/>
      <c r="TIA17" s="737"/>
      <c r="TIB17" s="737"/>
      <c r="TIC17" s="737"/>
      <c r="TID17" s="737"/>
      <c r="TIE17" s="737"/>
      <c r="TIF17" s="737"/>
      <c r="TIG17" s="737"/>
      <c r="TIH17" s="737"/>
      <c r="TII17" s="737"/>
      <c r="TIJ17" s="737"/>
      <c r="TIK17" s="737"/>
      <c r="TIL17" s="737"/>
      <c r="TIM17" s="737"/>
      <c r="TIN17" s="737"/>
      <c r="TIO17" s="737"/>
      <c r="TIP17" s="737"/>
      <c r="TIQ17" s="737"/>
      <c r="TIR17" s="737"/>
      <c r="TIS17" s="737"/>
      <c r="TIT17" s="737"/>
      <c r="TIU17" s="737"/>
      <c r="TIV17" s="737"/>
      <c r="TIW17" s="737"/>
      <c r="TIX17" s="737"/>
      <c r="TIY17" s="737"/>
      <c r="TIZ17" s="737"/>
      <c r="TJA17" s="737"/>
      <c r="TJB17" s="737"/>
      <c r="TJC17" s="737"/>
      <c r="TJD17" s="737"/>
      <c r="TJE17" s="737"/>
      <c r="TJF17" s="737"/>
      <c r="TJG17" s="737"/>
      <c r="TJH17" s="737"/>
      <c r="TJI17" s="737"/>
      <c r="TJJ17" s="737"/>
      <c r="TJK17" s="737"/>
      <c r="TJL17" s="737"/>
      <c r="TJM17" s="737"/>
      <c r="TJN17" s="737"/>
      <c r="TJO17" s="737"/>
      <c r="TJP17" s="737"/>
      <c r="TJQ17" s="737"/>
      <c r="TJR17" s="737"/>
      <c r="TJS17" s="737"/>
      <c r="TJT17" s="737"/>
      <c r="TJU17" s="737"/>
      <c r="TJV17" s="737"/>
      <c r="TJW17" s="737"/>
      <c r="TJX17" s="737"/>
      <c r="TJY17" s="737"/>
      <c r="TJZ17" s="737"/>
      <c r="TKA17" s="737"/>
      <c r="TKB17" s="737"/>
      <c r="TKC17" s="737"/>
      <c r="TKD17" s="737"/>
      <c r="TKE17" s="737"/>
      <c r="TKF17" s="737"/>
      <c r="TKG17" s="737"/>
      <c r="TKH17" s="737"/>
      <c r="TKI17" s="737"/>
      <c r="TKJ17" s="737"/>
      <c r="TKK17" s="737"/>
      <c r="TKL17" s="737"/>
      <c r="TKM17" s="737"/>
      <c r="TKN17" s="737"/>
      <c r="TKO17" s="737"/>
      <c r="TKP17" s="737"/>
      <c r="TKQ17" s="737"/>
      <c r="TKR17" s="737"/>
      <c r="TKS17" s="737"/>
      <c r="TKT17" s="737"/>
      <c r="TKU17" s="737"/>
      <c r="TKV17" s="737"/>
      <c r="TKW17" s="737"/>
      <c r="TKX17" s="737"/>
      <c r="TKY17" s="737"/>
      <c r="TKZ17" s="737"/>
      <c r="TLA17" s="737"/>
      <c r="TLB17" s="737"/>
      <c r="TLC17" s="737"/>
      <c r="TLD17" s="737"/>
      <c r="TLE17" s="737"/>
      <c r="TLF17" s="737"/>
      <c r="TLG17" s="737"/>
      <c r="TLH17" s="737"/>
      <c r="TLI17" s="737"/>
      <c r="TLJ17" s="737"/>
      <c r="TLK17" s="737"/>
      <c r="TLL17" s="737"/>
      <c r="TLM17" s="737"/>
      <c r="TLN17" s="737"/>
      <c r="TLO17" s="737"/>
      <c r="TLP17" s="737"/>
      <c r="TLQ17" s="737"/>
      <c r="TLR17" s="737"/>
      <c r="TLS17" s="737"/>
      <c r="TLT17" s="737"/>
      <c r="TLU17" s="737"/>
      <c r="TLV17" s="737"/>
      <c r="TLW17" s="737"/>
      <c r="TLX17" s="737"/>
      <c r="TLY17" s="737"/>
      <c r="TLZ17" s="737"/>
      <c r="TMA17" s="737"/>
      <c r="TMB17" s="737"/>
      <c r="TMC17" s="737"/>
      <c r="TMD17" s="737"/>
      <c r="TME17" s="737"/>
      <c r="TMF17" s="737"/>
      <c r="TMG17" s="737"/>
      <c r="TMH17" s="737"/>
      <c r="TMI17" s="737"/>
      <c r="TMJ17" s="737"/>
      <c r="TMK17" s="737"/>
      <c r="TML17" s="737"/>
      <c r="TMM17" s="737"/>
      <c r="TMN17" s="737"/>
      <c r="TMO17" s="737"/>
      <c r="TMP17" s="737"/>
      <c r="TMQ17" s="737"/>
      <c r="TMR17" s="737"/>
      <c r="TMS17" s="737"/>
      <c r="TMT17" s="737"/>
      <c r="TMU17" s="737"/>
      <c r="TMV17" s="737"/>
      <c r="TMW17" s="737"/>
      <c r="TMX17" s="737"/>
      <c r="TMY17" s="737"/>
      <c r="TMZ17" s="737"/>
      <c r="TNA17" s="737"/>
      <c r="TNB17" s="737"/>
      <c r="TNC17" s="737"/>
      <c r="TND17" s="737"/>
      <c r="TNE17" s="737"/>
      <c r="TNF17" s="737"/>
      <c r="TNG17" s="737"/>
      <c r="TNH17" s="737"/>
      <c r="TNI17" s="737"/>
      <c r="TNJ17" s="737"/>
      <c r="TNK17" s="737"/>
      <c r="TNL17" s="737"/>
      <c r="TNM17" s="737"/>
      <c r="TNN17" s="737"/>
      <c r="TNO17" s="737"/>
      <c r="TNP17" s="737"/>
      <c r="TNQ17" s="737"/>
      <c r="TNR17" s="737"/>
      <c r="TNS17" s="737"/>
      <c r="TNT17" s="737"/>
      <c r="TNU17" s="737"/>
      <c r="TNV17" s="737"/>
      <c r="TNW17" s="737"/>
      <c r="TNX17" s="737"/>
      <c r="TNY17" s="737"/>
      <c r="TNZ17" s="737"/>
      <c r="TOA17" s="737"/>
      <c r="TOB17" s="737"/>
      <c r="TOC17" s="737"/>
      <c r="TOD17" s="737"/>
      <c r="TOE17" s="737"/>
      <c r="TOF17" s="737"/>
      <c r="TOG17" s="737"/>
      <c r="TOH17" s="737"/>
      <c r="TOI17" s="737"/>
      <c r="TOJ17" s="737"/>
      <c r="TOK17" s="737"/>
      <c r="TOL17" s="737"/>
      <c r="TOM17" s="737"/>
      <c r="TON17" s="737"/>
      <c r="TOO17" s="737"/>
      <c r="TOP17" s="737"/>
      <c r="TOQ17" s="737"/>
      <c r="TOR17" s="737"/>
      <c r="TOS17" s="737"/>
      <c r="TOT17" s="737"/>
      <c r="TOU17" s="737"/>
      <c r="TOV17" s="737"/>
      <c r="TOW17" s="737"/>
      <c r="TOX17" s="737"/>
      <c r="TOY17" s="737"/>
      <c r="TOZ17" s="737"/>
      <c r="TPA17" s="737"/>
      <c r="TPB17" s="737"/>
      <c r="TPC17" s="737"/>
      <c r="TPD17" s="737"/>
      <c r="TPE17" s="737"/>
      <c r="TPF17" s="737"/>
      <c r="TPG17" s="737"/>
      <c r="TPH17" s="737"/>
      <c r="TPI17" s="737"/>
      <c r="TPJ17" s="737"/>
      <c r="TPK17" s="737"/>
      <c r="TPL17" s="737"/>
      <c r="TPM17" s="737"/>
      <c r="TPN17" s="737"/>
      <c r="TPO17" s="737"/>
      <c r="TPP17" s="737"/>
      <c r="TPQ17" s="737"/>
      <c r="TPR17" s="737"/>
      <c r="TPS17" s="737"/>
      <c r="TPT17" s="737"/>
      <c r="TPU17" s="737"/>
      <c r="TPV17" s="737"/>
      <c r="TPW17" s="737"/>
      <c r="TPX17" s="737"/>
      <c r="TPY17" s="737"/>
      <c r="TPZ17" s="737"/>
      <c r="TQA17" s="737"/>
      <c r="TQB17" s="737"/>
      <c r="TQC17" s="737"/>
      <c r="TQD17" s="737"/>
      <c r="TQE17" s="737"/>
      <c r="TQF17" s="737"/>
      <c r="TQG17" s="737"/>
      <c r="TQH17" s="737"/>
      <c r="TQI17" s="737"/>
      <c r="TQJ17" s="737"/>
      <c r="TQK17" s="737"/>
      <c r="TQL17" s="737"/>
      <c r="TQM17" s="737"/>
      <c r="TQN17" s="737"/>
      <c r="TQO17" s="737"/>
      <c r="TQP17" s="737"/>
      <c r="TQQ17" s="737"/>
      <c r="TQR17" s="737"/>
      <c r="TQS17" s="737"/>
      <c r="TQT17" s="737"/>
      <c r="TQU17" s="737"/>
      <c r="TQV17" s="737"/>
      <c r="TQW17" s="737"/>
      <c r="TQX17" s="737"/>
      <c r="TQY17" s="737"/>
      <c r="TQZ17" s="737"/>
      <c r="TRA17" s="737"/>
      <c r="TRB17" s="737"/>
      <c r="TRC17" s="737"/>
      <c r="TRD17" s="737"/>
      <c r="TRE17" s="737"/>
      <c r="TRF17" s="737"/>
      <c r="TRG17" s="737"/>
      <c r="TRH17" s="737"/>
      <c r="TRI17" s="737"/>
      <c r="TRJ17" s="737"/>
      <c r="TRK17" s="737"/>
      <c r="TRL17" s="737"/>
      <c r="TRM17" s="737"/>
      <c r="TRN17" s="737"/>
      <c r="TRO17" s="737"/>
      <c r="TRP17" s="737"/>
      <c r="TRQ17" s="737"/>
      <c r="TRR17" s="737"/>
      <c r="TRS17" s="737"/>
      <c r="TRT17" s="737"/>
      <c r="TRU17" s="737"/>
      <c r="TRV17" s="737"/>
      <c r="TRW17" s="737"/>
      <c r="TRX17" s="737"/>
      <c r="TRY17" s="737"/>
      <c r="TRZ17" s="737"/>
      <c r="TSA17" s="737"/>
      <c r="TSB17" s="737"/>
      <c r="TSC17" s="737"/>
      <c r="TSD17" s="737"/>
      <c r="TSE17" s="737"/>
      <c r="TSF17" s="737"/>
      <c r="TSG17" s="737"/>
      <c r="TSH17" s="737"/>
      <c r="TSI17" s="737"/>
      <c r="TSJ17" s="737"/>
      <c r="TSK17" s="737"/>
      <c r="TSL17" s="737"/>
      <c r="TSM17" s="737"/>
      <c r="TSN17" s="737"/>
      <c r="TSO17" s="737"/>
      <c r="TSP17" s="737"/>
      <c r="TSQ17" s="737"/>
      <c r="TSR17" s="737"/>
      <c r="TSS17" s="737"/>
      <c r="TST17" s="737"/>
      <c r="TSU17" s="737"/>
      <c r="TSV17" s="737"/>
      <c r="TSW17" s="737"/>
      <c r="TSX17" s="737"/>
      <c r="TSY17" s="737"/>
      <c r="TSZ17" s="737"/>
      <c r="TTA17" s="737"/>
      <c r="TTB17" s="737"/>
      <c r="TTC17" s="737"/>
      <c r="TTD17" s="737"/>
      <c r="TTE17" s="737"/>
      <c r="TTF17" s="737"/>
      <c r="TTG17" s="737"/>
      <c r="TTH17" s="737"/>
      <c r="TTI17" s="737"/>
      <c r="TTJ17" s="737"/>
      <c r="TTK17" s="737"/>
      <c r="TTL17" s="737"/>
      <c r="TTM17" s="737"/>
      <c r="TTN17" s="737"/>
      <c r="TTO17" s="737"/>
      <c r="TTP17" s="737"/>
      <c r="TTQ17" s="737"/>
      <c r="TTR17" s="737"/>
      <c r="TTS17" s="737"/>
      <c r="TTT17" s="737"/>
      <c r="TTU17" s="737"/>
      <c r="TTV17" s="737"/>
      <c r="TTW17" s="737"/>
      <c r="TTX17" s="737"/>
      <c r="TTY17" s="737"/>
      <c r="TTZ17" s="737"/>
      <c r="TUA17" s="737"/>
      <c r="TUB17" s="737"/>
      <c r="TUC17" s="737"/>
      <c r="TUD17" s="737"/>
      <c r="TUE17" s="737"/>
      <c r="TUF17" s="737"/>
      <c r="TUG17" s="737"/>
      <c r="TUH17" s="737"/>
      <c r="TUI17" s="737"/>
      <c r="TUJ17" s="737"/>
      <c r="TUK17" s="737"/>
      <c r="TUL17" s="737"/>
      <c r="TUM17" s="737"/>
      <c r="TUN17" s="737"/>
      <c r="TUO17" s="737"/>
      <c r="TUP17" s="737"/>
      <c r="TUQ17" s="737"/>
      <c r="TUR17" s="737"/>
      <c r="TUS17" s="737"/>
      <c r="TUT17" s="737"/>
      <c r="TUU17" s="737"/>
      <c r="TUV17" s="737"/>
      <c r="TUW17" s="737"/>
      <c r="TUX17" s="737"/>
      <c r="TUY17" s="737"/>
      <c r="TUZ17" s="737"/>
      <c r="TVA17" s="737"/>
      <c r="TVB17" s="737"/>
      <c r="TVC17" s="737"/>
      <c r="TVD17" s="737"/>
      <c r="TVE17" s="737"/>
      <c r="TVF17" s="737"/>
      <c r="TVG17" s="737"/>
      <c r="TVH17" s="737"/>
      <c r="TVI17" s="737"/>
      <c r="TVJ17" s="737"/>
      <c r="TVK17" s="737"/>
      <c r="TVL17" s="737"/>
      <c r="TVM17" s="737"/>
      <c r="TVN17" s="737"/>
      <c r="TVO17" s="737"/>
      <c r="TVP17" s="737"/>
      <c r="TVQ17" s="737"/>
      <c r="TVR17" s="737"/>
      <c r="TVS17" s="737"/>
      <c r="TVT17" s="737"/>
      <c r="TVU17" s="737"/>
      <c r="TVV17" s="737"/>
      <c r="TVW17" s="737"/>
      <c r="TVX17" s="737"/>
      <c r="TVY17" s="737"/>
      <c r="TVZ17" s="737"/>
      <c r="TWA17" s="737"/>
      <c r="TWB17" s="737"/>
      <c r="TWC17" s="737"/>
      <c r="TWD17" s="737"/>
      <c r="TWE17" s="737"/>
      <c r="TWF17" s="737"/>
      <c r="TWG17" s="737"/>
      <c r="TWH17" s="737"/>
      <c r="TWI17" s="737"/>
      <c r="TWJ17" s="737"/>
      <c r="TWK17" s="737"/>
      <c r="TWL17" s="737"/>
      <c r="TWM17" s="737"/>
      <c r="TWN17" s="737"/>
      <c r="TWO17" s="737"/>
      <c r="TWP17" s="737"/>
      <c r="TWQ17" s="737"/>
      <c r="TWR17" s="737"/>
      <c r="TWS17" s="737"/>
      <c r="TWT17" s="737"/>
      <c r="TWU17" s="737"/>
      <c r="TWV17" s="737"/>
      <c r="TWW17" s="737"/>
      <c r="TWX17" s="737"/>
      <c r="TWY17" s="737"/>
      <c r="TWZ17" s="737"/>
      <c r="TXA17" s="737"/>
      <c r="TXB17" s="737"/>
      <c r="TXC17" s="737"/>
      <c r="TXD17" s="737"/>
      <c r="TXE17" s="737"/>
      <c r="TXF17" s="737"/>
      <c r="TXG17" s="737"/>
      <c r="TXH17" s="737"/>
      <c r="TXI17" s="737"/>
      <c r="TXJ17" s="737"/>
      <c r="TXK17" s="737"/>
      <c r="TXL17" s="737"/>
      <c r="TXM17" s="737"/>
      <c r="TXN17" s="737"/>
      <c r="TXO17" s="737"/>
      <c r="TXP17" s="737"/>
      <c r="TXQ17" s="737"/>
      <c r="TXR17" s="737"/>
      <c r="TXS17" s="737"/>
      <c r="TXT17" s="737"/>
      <c r="TXU17" s="737"/>
      <c r="TXV17" s="737"/>
      <c r="TXW17" s="737"/>
      <c r="TXX17" s="737"/>
      <c r="TXY17" s="737"/>
      <c r="TXZ17" s="737"/>
      <c r="TYA17" s="737"/>
      <c r="TYB17" s="737"/>
      <c r="TYC17" s="737"/>
      <c r="TYD17" s="737"/>
      <c r="TYE17" s="737"/>
      <c r="TYF17" s="737"/>
      <c r="TYG17" s="737"/>
      <c r="TYH17" s="737"/>
      <c r="TYI17" s="737"/>
      <c r="TYJ17" s="737"/>
      <c r="TYK17" s="737"/>
      <c r="TYL17" s="737"/>
      <c r="TYM17" s="737"/>
      <c r="TYN17" s="737"/>
      <c r="TYO17" s="737"/>
      <c r="TYP17" s="737"/>
      <c r="TYQ17" s="737"/>
      <c r="TYR17" s="737"/>
      <c r="TYS17" s="737"/>
      <c r="TYT17" s="737"/>
      <c r="TYU17" s="737"/>
      <c r="TYV17" s="737"/>
      <c r="TYW17" s="737"/>
      <c r="TYX17" s="737"/>
      <c r="TYY17" s="737"/>
      <c r="TYZ17" s="737"/>
      <c r="TZA17" s="737"/>
      <c r="TZB17" s="737"/>
      <c r="TZC17" s="737"/>
      <c r="TZD17" s="737"/>
      <c r="TZE17" s="737"/>
      <c r="TZF17" s="737"/>
      <c r="TZG17" s="737"/>
      <c r="TZH17" s="737"/>
      <c r="TZI17" s="737"/>
      <c r="TZJ17" s="737"/>
      <c r="TZK17" s="737"/>
      <c r="TZL17" s="737"/>
      <c r="TZM17" s="737"/>
      <c r="TZN17" s="737"/>
      <c r="TZO17" s="737"/>
      <c r="TZP17" s="737"/>
      <c r="TZQ17" s="737"/>
      <c r="TZR17" s="737"/>
      <c r="TZS17" s="737"/>
      <c r="TZT17" s="737"/>
      <c r="TZU17" s="737"/>
      <c r="TZV17" s="737"/>
      <c r="TZW17" s="737"/>
      <c r="TZX17" s="737"/>
      <c r="TZY17" s="737"/>
      <c r="TZZ17" s="737"/>
      <c r="UAA17" s="737"/>
      <c r="UAB17" s="737"/>
      <c r="UAC17" s="737"/>
      <c r="UAD17" s="737"/>
      <c r="UAE17" s="737"/>
      <c r="UAF17" s="737"/>
      <c r="UAG17" s="737"/>
      <c r="UAH17" s="737"/>
      <c r="UAI17" s="737"/>
      <c r="UAJ17" s="737"/>
      <c r="UAK17" s="737"/>
      <c r="UAL17" s="737"/>
      <c r="UAM17" s="737"/>
      <c r="UAN17" s="737"/>
      <c r="UAO17" s="737"/>
      <c r="UAP17" s="737"/>
      <c r="UAQ17" s="737"/>
      <c r="UAR17" s="737"/>
      <c r="UAS17" s="737"/>
      <c r="UAT17" s="737"/>
      <c r="UAU17" s="737"/>
      <c r="UAV17" s="737"/>
      <c r="UAW17" s="737"/>
      <c r="UAX17" s="737"/>
      <c r="UAY17" s="737"/>
      <c r="UAZ17" s="737"/>
      <c r="UBA17" s="737"/>
      <c r="UBB17" s="737"/>
      <c r="UBC17" s="737"/>
      <c r="UBD17" s="737"/>
      <c r="UBE17" s="737"/>
      <c r="UBF17" s="737"/>
      <c r="UBG17" s="737"/>
      <c r="UBH17" s="737"/>
      <c r="UBI17" s="737"/>
      <c r="UBJ17" s="737"/>
      <c r="UBK17" s="737"/>
      <c r="UBL17" s="737"/>
      <c r="UBM17" s="737"/>
      <c r="UBN17" s="737"/>
      <c r="UBO17" s="737"/>
      <c r="UBP17" s="737"/>
      <c r="UBQ17" s="737"/>
      <c r="UBR17" s="737"/>
      <c r="UBS17" s="737"/>
      <c r="UBT17" s="737"/>
      <c r="UBU17" s="737"/>
      <c r="UBV17" s="737"/>
      <c r="UBW17" s="737"/>
      <c r="UBX17" s="737"/>
      <c r="UBY17" s="737"/>
      <c r="UBZ17" s="737"/>
      <c r="UCA17" s="737"/>
      <c r="UCB17" s="737"/>
      <c r="UCC17" s="737"/>
      <c r="UCD17" s="737"/>
      <c r="UCE17" s="737"/>
      <c r="UCF17" s="737"/>
      <c r="UCG17" s="737"/>
      <c r="UCH17" s="737"/>
      <c r="UCI17" s="737"/>
      <c r="UCJ17" s="737"/>
      <c r="UCK17" s="737"/>
      <c r="UCL17" s="737"/>
      <c r="UCM17" s="737"/>
      <c r="UCN17" s="737"/>
      <c r="UCO17" s="737"/>
      <c r="UCP17" s="737"/>
      <c r="UCQ17" s="737"/>
      <c r="UCR17" s="737"/>
      <c r="UCS17" s="737"/>
      <c r="UCT17" s="737"/>
      <c r="UCU17" s="737"/>
      <c r="UCV17" s="737"/>
      <c r="UCW17" s="737"/>
      <c r="UCX17" s="737"/>
      <c r="UCY17" s="737"/>
      <c r="UCZ17" s="737"/>
      <c r="UDA17" s="737"/>
      <c r="UDB17" s="737"/>
      <c r="UDC17" s="737"/>
      <c r="UDD17" s="737"/>
      <c r="UDE17" s="737"/>
      <c r="UDF17" s="737"/>
      <c r="UDG17" s="737"/>
      <c r="UDH17" s="737"/>
      <c r="UDI17" s="737"/>
      <c r="UDJ17" s="737"/>
      <c r="UDK17" s="737"/>
      <c r="UDL17" s="737"/>
      <c r="UDM17" s="737"/>
      <c r="UDN17" s="737"/>
      <c r="UDO17" s="737"/>
      <c r="UDP17" s="737"/>
      <c r="UDQ17" s="737"/>
      <c r="UDR17" s="737"/>
      <c r="UDS17" s="737"/>
      <c r="UDT17" s="737"/>
      <c r="UDU17" s="737"/>
      <c r="UDV17" s="737"/>
      <c r="UDW17" s="737"/>
      <c r="UDX17" s="737"/>
      <c r="UDY17" s="737"/>
      <c r="UDZ17" s="737"/>
      <c r="UEA17" s="737"/>
      <c r="UEB17" s="737"/>
      <c r="UEC17" s="737"/>
      <c r="UED17" s="737"/>
      <c r="UEE17" s="737"/>
      <c r="UEF17" s="737"/>
      <c r="UEG17" s="737"/>
      <c r="UEH17" s="737"/>
      <c r="UEI17" s="737"/>
      <c r="UEJ17" s="737"/>
      <c r="UEK17" s="737"/>
      <c r="UEL17" s="737"/>
      <c r="UEM17" s="737"/>
      <c r="UEN17" s="737"/>
      <c r="UEO17" s="737"/>
      <c r="UEP17" s="737"/>
      <c r="UEQ17" s="737"/>
      <c r="UER17" s="737"/>
      <c r="UES17" s="737"/>
      <c r="UET17" s="737"/>
      <c r="UEU17" s="737"/>
      <c r="UEV17" s="737"/>
      <c r="UEW17" s="737"/>
      <c r="UEX17" s="737"/>
      <c r="UEY17" s="737"/>
      <c r="UEZ17" s="737"/>
      <c r="UFA17" s="737"/>
      <c r="UFB17" s="737"/>
      <c r="UFC17" s="737"/>
      <c r="UFD17" s="737"/>
      <c r="UFE17" s="737"/>
      <c r="UFF17" s="737"/>
      <c r="UFG17" s="737"/>
      <c r="UFH17" s="737"/>
      <c r="UFI17" s="737"/>
      <c r="UFJ17" s="737"/>
      <c r="UFK17" s="737"/>
      <c r="UFL17" s="737"/>
      <c r="UFM17" s="737"/>
      <c r="UFN17" s="737"/>
      <c r="UFO17" s="737"/>
      <c r="UFP17" s="737"/>
      <c r="UFQ17" s="737"/>
      <c r="UFR17" s="737"/>
      <c r="UFS17" s="737"/>
      <c r="UFT17" s="737"/>
      <c r="UFU17" s="737"/>
      <c r="UFV17" s="737"/>
      <c r="UFW17" s="737"/>
      <c r="UFX17" s="737"/>
      <c r="UFY17" s="737"/>
      <c r="UFZ17" s="737"/>
      <c r="UGA17" s="737"/>
      <c r="UGB17" s="737"/>
      <c r="UGC17" s="737"/>
      <c r="UGD17" s="737"/>
      <c r="UGE17" s="737"/>
      <c r="UGF17" s="737"/>
      <c r="UGG17" s="737"/>
      <c r="UGH17" s="737"/>
      <c r="UGI17" s="737"/>
      <c r="UGJ17" s="737"/>
      <c r="UGK17" s="737"/>
      <c r="UGL17" s="737"/>
      <c r="UGM17" s="737"/>
      <c r="UGN17" s="737"/>
      <c r="UGO17" s="737"/>
      <c r="UGP17" s="737"/>
      <c r="UGQ17" s="737"/>
      <c r="UGR17" s="737"/>
      <c r="UGS17" s="737"/>
      <c r="UGT17" s="737"/>
      <c r="UGU17" s="737"/>
      <c r="UGV17" s="737"/>
      <c r="UGW17" s="737"/>
      <c r="UGX17" s="737"/>
      <c r="UGY17" s="737"/>
      <c r="UGZ17" s="737"/>
      <c r="UHA17" s="737"/>
      <c r="UHB17" s="737"/>
      <c r="UHC17" s="737"/>
      <c r="UHD17" s="737"/>
      <c r="UHE17" s="737"/>
      <c r="UHF17" s="737"/>
      <c r="UHG17" s="737"/>
      <c r="UHH17" s="737"/>
      <c r="UHI17" s="737"/>
      <c r="UHJ17" s="737"/>
      <c r="UHK17" s="737"/>
      <c r="UHL17" s="737"/>
      <c r="UHM17" s="737"/>
      <c r="UHN17" s="737"/>
      <c r="UHO17" s="737"/>
      <c r="UHP17" s="737"/>
      <c r="UHQ17" s="737"/>
      <c r="UHR17" s="737"/>
      <c r="UHS17" s="737"/>
      <c r="UHT17" s="737"/>
      <c r="UHU17" s="737"/>
      <c r="UHV17" s="737"/>
      <c r="UHW17" s="737"/>
      <c r="UHX17" s="737"/>
      <c r="UHY17" s="737"/>
      <c r="UHZ17" s="737"/>
      <c r="UIA17" s="737"/>
      <c r="UIB17" s="737"/>
      <c r="UIC17" s="737"/>
      <c r="UID17" s="737"/>
      <c r="UIE17" s="737"/>
      <c r="UIF17" s="737"/>
      <c r="UIG17" s="737"/>
      <c r="UIH17" s="737"/>
      <c r="UII17" s="737"/>
      <c r="UIJ17" s="737"/>
      <c r="UIK17" s="737"/>
      <c r="UIL17" s="737"/>
      <c r="UIM17" s="737"/>
      <c r="UIN17" s="737"/>
      <c r="UIO17" s="737"/>
      <c r="UIP17" s="737"/>
      <c r="UIQ17" s="737"/>
      <c r="UIR17" s="737"/>
      <c r="UIS17" s="737"/>
      <c r="UIT17" s="737"/>
      <c r="UIU17" s="737"/>
      <c r="UIV17" s="737"/>
      <c r="UIW17" s="737"/>
      <c r="UIX17" s="737"/>
      <c r="UIY17" s="737"/>
      <c r="UIZ17" s="737"/>
      <c r="UJA17" s="737"/>
      <c r="UJB17" s="737"/>
      <c r="UJC17" s="737"/>
      <c r="UJD17" s="737"/>
      <c r="UJE17" s="737"/>
      <c r="UJF17" s="737"/>
      <c r="UJG17" s="737"/>
      <c r="UJH17" s="737"/>
      <c r="UJI17" s="737"/>
      <c r="UJJ17" s="737"/>
      <c r="UJK17" s="737"/>
      <c r="UJL17" s="737"/>
      <c r="UJM17" s="737"/>
      <c r="UJN17" s="737"/>
      <c r="UJO17" s="737"/>
      <c r="UJP17" s="737"/>
      <c r="UJQ17" s="737"/>
      <c r="UJR17" s="737"/>
      <c r="UJS17" s="737"/>
      <c r="UJT17" s="737"/>
      <c r="UJU17" s="737"/>
      <c r="UJV17" s="737"/>
      <c r="UJW17" s="737"/>
      <c r="UJX17" s="737"/>
      <c r="UJY17" s="737"/>
      <c r="UJZ17" s="737"/>
      <c r="UKA17" s="737"/>
      <c r="UKB17" s="737"/>
      <c r="UKC17" s="737"/>
      <c r="UKD17" s="737"/>
      <c r="UKE17" s="737"/>
      <c r="UKF17" s="737"/>
      <c r="UKG17" s="737"/>
      <c r="UKH17" s="737"/>
      <c r="UKI17" s="737"/>
      <c r="UKJ17" s="737"/>
      <c r="UKK17" s="737"/>
      <c r="UKL17" s="737"/>
      <c r="UKM17" s="737"/>
      <c r="UKN17" s="737"/>
      <c r="UKO17" s="737"/>
      <c r="UKP17" s="737"/>
      <c r="UKQ17" s="737"/>
      <c r="UKR17" s="737"/>
      <c r="UKS17" s="737"/>
      <c r="UKT17" s="737"/>
      <c r="UKU17" s="737"/>
      <c r="UKV17" s="737"/>
      <c r="UKW17" s="737"/>
      <c r="UKX17" s="737"/>
      <c r="UKY17" s="737"/>
      <c r="UKZ17" s="737"/>
      <c r="ULA17" s="737"/>
      <c r="ULB17" s="737"/>
      <c r="ULC17" s="737"/>
      <c r="ULD17" s="737"/>
      <c r="ULE17" s="737"/>
      <c r="ULF17" s="737"/>
      <c r="ULG17" s="737"/>
      <c r="ULH17" s="737"/>
      <c r="ULI17" s="737"/>
      <c r="ULJ17" s="737"/>
      <c r="ULK17" s="737"/>
      <c r="ULL17" s="737"/>
      <c r="ULM17" s="737"/>
      <c r="ULN17" s="737"/>
      <c r="ULO17" s="737"/>
      <c r="ULP17" s="737"/>
      <c r="ULQ17" s="737"/>
      <c r="ULR17" s="737"/>
      <c r="ULS17" s="737"/>
      <c r="ULT17" s="737"/>
      <c r="ULU17" s="737"/>
      <c r="ULV17" s="737"/>
      <c r="ULW17" s="737"/>
      <c r="ULX17" s="737"/>
      <c r="ULY17" s="737"/>
      <c r="ULZ17" s="737"/>
      <c r="UMA17" s="737"/>
      <c r="UMB17" s="737"/>
      <c r="UMC17" s="737"/>
      <c r="UMD17" s="737"/>
      <c r="UME17" s="737"/>
      <c r="UMF17" s="737"/>
      <c r="UMG17" s="737"/>
      <c r="UMH17" s="737"/>
      <c r="UMI17" s="737"/>
      <c r="UMJ17" s="737"/>
      <c r="UMK17" s="737"/>
      <c r="UML17" s="737"/>
      <c r="UMM17" s="737"/>
      <c r="UMN17" s="737"/>
      <c r="UMO17" s="737"/>
      <c r="UMP17" s="737"/>
      <c r="UMQ17" s="737"/>
      <c r="UMR17" s="737"/>
      <c r="UMS17" s="737"/>
      <c r="UMT17" s="737"/>
      <c r="UMU17" s="737"/>
      <c r="UMV17" s="737"/>
      <c r="UMW17" s="737"/>
      <c r="UMX17" s="737"/>
      <c r="UMY17" s="737"/>
      <c r="UMZ17" s="737"/>
      <c r="UNA17" s="737"/>
      <c r="UNB17" s="737"/>
      <c r="UNC17" s="737"/>
      <c r="UND17" s="737"/>
      <c r="UNE17" s="737"/>
      <c r="UNF17" s="737"/>
      <c r="UNG17" s="737"/>
      <c r="UNH17" s="737"/>
      <c r="UNI17" s="737"/>
      <c r="UNJ17" s="737"/>
      <c r="UNK17" s="737"/>
      <c r="UNL17" s="737"/>
      <c r="UNM17" s="737"/>
      <c r="UNN17" s="737"/>
      <c r="UNO17" s="737"/>
      <c r="UNP17" s="737"/>
      <c r="UNQ17" s="737"/>
      <c r="UNR17" s="737"/>
      <c r="UNS17" s="737"/>
      <c r="UNT17" s="737"/>
      <c r="UNU17" s="737"/>
      <c r="UNV17" s="737"/>
      <c r="UNW17" s="737"/>
      <c r="UNX17" s="737"/>
      <c r="UNY17" s="737"/>
      <c r="UNZ17" s="737"/>
      <c r="UOA17" s="737"/>
      <c r="UOB17" s="737"/>
      <c r="UOC17" s="737"/>
      <c r="UOD17" s="737"/>
      <c r="UOE17" s="737"/>
      <c r="UOF17" s="737"/>
      <c r="UOG17" s="737"/>
      <c r="UOH17" s="737"/>
      <c r="UOI17" s="737"/>
      <c r="UOJ17" s="737"/>
      <c r="UOK17" s="737"/>
      <c r="UOL17" s="737"/>
      <c r="UOM17" s="737"/>
      <c r="UON17" s="737"/>
      <c r="UOO17" s="737"/>
      <c r="UOP17" s="737"/>
      <c r="UOQ17" s="737"/>
      <c r="UOR17" s="737"/>
      <c r="UOS17" s="737"/>
      <c r="UOT17" s="737"/>
      <c r="UOU17" s="737"/>
      <c r="UOV17" s="737"/>
      <c r="UOW17" s="737"/>
      <c r="UOX17" s="737"/>
      <c r="UOY17" s="737"/>
      <c r="UOZ17" s="737"/>
      <c r="UPA17" s="737"/>
      <c r="UPB17" s="737"/>
      <c r="UPC17" s="737"/>
      <c r="UPD17" s="737"/>
      <c r="UPE17" s="737"/>
      <c r="UPF17" s="737"/>
      <c r="UPG17" s="737"/>
      <c r="UPH17" s="737"/>
      <c r="UPI17" s="737"/>
      <c r="UPJ17" s="737"/>
      <c r="UPK17" s="737"/>
      <c r="UPL17" s="737"/>
      <c r="UPM17" s="737"/>
      <c r="UPN17" s="737"/>
      <c r="UPO17" s="737"/>
      <c r="UPP17" s="737"/>
      <c r="UPQ17" s="737"/>
      <c r="UPR17" s="737"/>
      <c r="UPS17" s="737"/>
      <c r="UPT17" s="737"/>
      <c r="UPU17" s="737"/>
      <c r="UPV17" s="737"/>
      <c r="UPW17" s="737"/>
      <c r="UPX17" s="737"/>
      <c r="UPY17" s="737"/>
      <c r="UPZ17" s="737"/>
      <c r="UQA17" s="737"/>
      <c r="UQB17" s="737"/>
      <c r="UQC17" s="737"/>
      <c r="UQD17" s="737"/>
      <c r="UQE17" s="737"/>
      <c r="UQF17" s="737"/>
      <c r="UQG17" s="737"/>
      <c r="UQH17" s="737"/>
      <c r="UQI17" s="737"/>
      <c r="UQJ17" s="737"/>
      <c r="UQK17" s="737"/>
      <c r="UQL17" s="737"/>
      <c r="UQM17" s="737"/>
      <c r="UQN17" s="737"/>
      <c r="UQO17" s="737"/>
      <c r="UQP17" s="737"/>
      <c r="UQQ17" s="737"/>
      <c r="UQR17" s="737"/>
      <c r="UQS17" s="737"/>
      <c r="UQT17" s="737"/>
      <c r="UQU17" s="737"/>
      <c r="UQV17" s="737"/>
      <c r="UQW17" s="737"/>
      <c r="UQX17" s="737"/>
      <c r="UQY17" s="737"/>
      <c r="UQZ17" s="737"/>
      <c r="URA17" s="737"/>
      <c r="URB17" s="737"/>
      <c r="URC17" s="737"/>
      <c r="URD17" s="737"/>
      <c r="URE17" s="737"/>
      <c r="URF17" s="737"/>
      <c r="URG17" s="737"/>
      <c r="URH17" s="737"/>
      <c r="URI17" s="737"/>
      <c r="URJ17" s="737"/>
      <c r="URK17" s="737"/>
      <c r="URL17" s="737"/>
      <c r="URM17" s="737"/>
      <c r="URN17" s="737"/>
      <c r="URO17" s="737"/>
      <c r="URP17" s="737"/>
      <c r="URQ17" s="737"/>
      <c r="URR17" s="737"/>
      <c r="URS17" s="737"/>
      <c r="URT17" s="737"/>
      <c r="URU17" s="737"/>
      <c r="URV17" s="737"/>
      <c r="URW17" s="737"/>
      <c r="URX17" s="737"/>
      <c r="URY17" s="737"/>
      <c r="URZ17" s="737"/>
      <c r="USA17" s="737"/>
      <c r="USB17" s="737"/>
      <c r="USC17" s="737"/>
      <c r="USD17" s="737"/>
      <c r="USE17" s="737"/>
      <c r="USF17" s="737"/>
      <c r="USG17" s="737"/>
      <c r="USH17" s="737"/>
      <c r="USI17" s="737"/>
      <c r="USJ17" s="737"/>
      <c r="USK17" s="737"/>
      <c r="USL17" s="737"/>
      <c r="USM17" s="737"/>
      <c r="USN17" s="737"/>
      <c r="USO17" s="737"/>
      <c r="USP17" s="737"/>
      <c r="USQ17" s="737"/>
      <c r="USR17" s="737"/>
      <c r="USS17" s="737"/>
      <c r="UST17" s="737"/>
      <c r="USU17" s="737"/>
      <c r="USV17" s="737"/>
      <c r="USW17" s="737"/>
      <c r="USX17" s="737"/>
      <c r="USY17" s="737"/>
      <c r="USZ17" s="737"/>
      <c r="UTA17" s="737"/>
      <c r="UTB17" s="737"/>
      <c r="UTC17" s="737"/>
      <c r="UTD17" s="737"/>
      <c r="UTE17" s="737"/>
      <c r="UTF17" s="737"/>
      <c r="UTG17" s="737"/>
      <c r="UTH17" s="737"/>
      <c r="UTI17" s="737"/>
      <c r="UTJ17" s="737"/>
      <c r="UTK17" s="737"/>
      <c r="UTL17" s="737"/>
      <c r="UTM17" s="737"/>
      <c r="UTN17" s="737"/>
      <c r="UTO17" s="737"/>
      <c r="UTP17" s="737"/>
      <c r="UTQ17" s="737"/>
      <c r="UTR17" s="737"/>
      <c r="UTS17" s="737"/>
      <c r="UTT17" s="737"/>
      <c r="UTU17" s="737"/>
      <c r="UTV17" s="737"/>
      <c r="UTW17" s="737"/>
      <c r="UTX17" s="737"/>
      <c r="UTY17" s="737"/>
      <c r="UTZ17" s="737"/>
      <c r="UUA17" s="737"/>
      <c r="UUB17" s="737"/>
      <c r="UUC17" s="737"/>
      <c r="UUD17" s="737"/>
      <c r="UUE17" s="737"/>
      <c r="UUF17" s="737"/>
      <c r="UUG17" s="737"/>
      <c r="UUH17" s="737"/>
      <c r="UUI17" s="737"/>
      <c r="UUJ17" s="737"/>
      <c r="UUK17" s="737"/>
      <c r="UUL17" s="737"/>
      <c r="UUM17" s="737"/>
      <c r="UUN17" s="737"/>
      <c r="UUO17" s="737"/>
      <c r="UUP17" s="737"/>
      <c r="UUQ17" s="737"/>
      <c r="UUR17" s="737"/>
      <c r="UUS17" s="737"/>
      <c r="UUT17" s="737"/>
      <c r="UUU17" s="737"/>
      <c r="UUV17" s="737"/>
      <c r="UUW17" s="737"/>
      <c r="UUX17" s="737"/>
      <c r="UUY17" s="737"/>
      <c r="UUZ17" s="737"/>
      <c r="UVA17" s="737"/>
      <c r="UVB17" s="737"/>
      <c r="UVC17" s="737"/>
      <c r="UVD17" s="737"/>
      <c r="UVE17" s="737"/>
      <c r="UVF17" s="737"/>
      <c r="UVG17" s="737"/>
      <c r="UVH17" s="737"/>
      <c r="UVI17" s="737"/>
      <c r="UVJ17" s="737"/>
      <c r="UVK17" s="737"/>
      <c r="UVL17" s="737"/>
      <c r="UVM17" s="737"/>
      <c r="UVN17" s="737"/>
      <c r="UVO17" s="737"/>
      <c r="UVP17" s="737"/>
      <c r="UVQ17" s="737"/>
      <c r="UVR17" s="737"/>
      <c r="UVS17" s="737"/>
      <c r="UVT17" s="737"/>
      <c r="UVU17" s="737"/>
      <c r="UVV17" s="737"/>
      <c r="UVW17" s="737"/>
      <c r="UVX17" s="737"/>
      <c r="UVY17" s="737"/>
      <c r="UVZ17" s="737"/>
      <c r="UWA17" s="737"/>
      <c r="UWB17" s="737"/>
      <c r="UWC17" s="737"/>
      <c r="UWD17" s="737"/>
      <c r="UWE17" s="737"/>
      <c r="UWF17" s="737"/>
      <c r="UWG17" s="737"/>
      <c r="UWH17" s="737"/>
      <c r="UWI17" s="737"/>
      <c r="UWJ17" s="737"/>
      <c r="UWK17" s="737"/>
      <c r="UWL17" s="737"/>
      <c r="UWM17" s="737"/>
      <c r="UWN17" s="737"/>
      <c r="UWO17" s="737"/>
      <c r="UWP17" s="737"/>
      <c r="UWQ17" s="737"/>
      <c r="UWR17" s="737"/>
      <c r="UWS17" s="737"/>
      <c r="UWT17" s="737"/>
      <c r="UWU17" s="737"/>
      <c r="UWV17" s="737"/>
      <c r="UWW17" s="737"/>
      <c r="UWX17" s="737"/>
      <c r="UWY17" s="737"/>
      <c r="UWZ17" s="737"/>
      <c r="UXA17" s="737"/>
      <c r="UXB17" s="737"/>
      <c r="UXC17" s="737"/>
      <c r="UXD17" s="737"/>
      <c r="UXE17" s="737"/>
      <c r="UXF17" s="737"/>
      <c r="UXG17" s="737"/>
      <c r="UXH17" s="737"/>
      <c r="UXI17" s="737"/>
      <c r="UXJ17" s="737"/>
      <c r="UXK17" s="737"/>
      <c r="UXL17" s="737"/>
      <c r="UXM17" s="737"/>
      <c r="UXN17" s="737"/>
      <c r="UXO17" s="737"/>
      <c r="UXP17" s="737"/>
      <c r="UXQ17" s="737"/>
      <c r="UXR17" s="737"/>
      <c r="UXS17" s="737"/>
      <c r="UXT17" s="737"/>
      <c r="UXU17" s="737"/>
      <c r="UXV17" s="737"/>
      <c r="UXW17" s="737"/>
      <c r="UXX17" s="737"/>
      <c r="UXY17" s="737"/>
      <c r="UXZ17" s="737"/>
      <c r="UYA17" s="737"/>
      <c r="UYB17" s="737"/>
      <c r="UYC17" s="737"/>
      <c r="UYD17" s="737"/>
      <c r="UYE17" s="737"/>
      <c r="UYF17" s="737"/>
      <c r="UYG17" s="737"/>
      <c r="UYH17" s="737"/>
      <c r="UYI17" s="737"/>
      <c r="UYJ17" s="737"/>
      <c r="UYK17" s="737"/>
      <c r="UYL17" s="737"/>
      <c r="UYM17" s="737"/>
      <c r="UYN17" s="737"/>
      <c r="UYO17" s="737"/>
      <c r="UYP17" s="737"/>
      <c r="UYQ17" s="737"/>
      <c r="UYR17" s="737"/>
      <c r="UYS17" s="737"/>
      <c r="UYT17" s="737"/>
      <c r="UYU17" s="737"/>
      <c r="UYV17" s="737"/>
      <c r="UYW17" s="737"/>
      <c r="UYX17" s="737"/>
      <c r="UYY17" s="737"/>
      <c r="UYZ17" s="737"/>
      <c r="UZA17" s="737"/>
      <c r="UZB17" s="737"/>
      <c r="UZC17" s="737"/>
      <c r="UZD17" s="737"/>
      <c r="UZE17" s="737"/>
      <c r="UZF17" s="737"/>
      <c r="UZG17" s="737"/>
      <c r="UZH17" s="737"/>
      <c r="UZI17" s="737"/>
      <c r="UZJ17" s="737"/>
      <c r="UZK17" s="737"/>
      <c r="UZL17" s="737"/>
      <c r="UZM17" s="737"/>
      <c r="UZN17" s="737"/>
      <c r="UZO17" s="737"/>
      <c r="UZP17" s="737"/>
      <c r="UZQ17" s="737"/>
      <c r="UZR17" s="737"/>
      <c r="UZS17" s="737"/>
      <c r="UZT17" s="737"/>
      <c r="UZU17" s="737"/>
      <c r="UZV17" s="737"/>
      <c r="UZW17" s="737"/>
      <c r="UZX17" s="737"/>
      <c r="UZY17" s="737"/>
      <c r="UZZ17" s="737"/>
      <c r="VAA17" s="737"/>
      <c r="VAB17" s="737"/>
      <c r="VAC17" s="737"/>
      <c r="VAD17" s="737"/>
      <c r="VAE17" s="737"/>
      <c r="VAF17" s="737"/>
      <c r="VAG17" s="737"/>
      <c r="VAH17" s="737"/>
      <c r="VAI17" s="737"/>
      <c r="VAJ17" s="737"/>
      <c r="VAK17" s="737"/>
      <c r="VAL17" s="737"/>
      <c r="VAM17" s="737"/>
      <c r="VAN17" s="737"/>
      <c r="VAO17" s="737"/>
      <c r="VAP17" s="737"/>
      <c r="VAQ17" s="737"/>
      <c r="VAR17" s="737"/>
      <c r="VAS17" s="737"/>
      <c r="VAT17" s="737"/>
      <c r="VAU17" s="737"/>
      <c r="VAV17" s="737"/>
      <c r="VAW17" s="737"/>
      <c r="VAX17" s="737"/>
      <c r="VAY17" s="737"/>
      <c r="VAZ17" s="737"/>
      <c r="VBA17" s="737"/>
      <c r="VBB17" s="737"/>
      <c r="VBC17" s="737"/>
      <c r="VBD17" s="737"/>
      <c r="VBE17" s="737"/>
      <c r="VBF17" s="737"/>
      <c r="VBG17" s="737"/>
      <c r="VBH17" s="737"/>
      <c r="VBI17" s="737"/>
      <c r="VBJ17" s="737"/>
      <c r="VBK17" s="737"/>
      <c r="VBL17" s="737"/>
      <c r="VBM17" s="737"/>
      <c r="VBN17" s="737"/>
      <c r="VBO17" s="737"/>
      <c r="VBP17" s="737"/>
      <c r="VBQ17" s="737"/>
      <c r="VBR17" s="737"/>
      <c r="VBS17" s="737"/>
      <c r="VBT17" s="737"/>
      <c r="VBU17" s="737"/>
      <c r="VBV17" s="737"/>
      <c r="VBW17" s="737"/>
      <c r="VBX17" s="737"/>
      <c r="VBY17" s="737"/>
      <c r="VBZ17" s="737"/>
      <c r="VCA17" s="737"/>
      <c r="VCB17" s="737"/>
      <c r="VCC17" s="737"/>
      <c r="VCD17" s="737"/>
      <c r="VCE17" s="737"/>
      <c r="VCF17" s="737"/>
      <c r="VCG17" s="737"/>
      <c r="VCH17" s="737"/>
      <c r="VCI17" s="737"/>
      <c r="VCJ17" s="737"/>
      <c r="VCK17" s="737"/>
      <c r="VCL17" s="737"/>
      <c r="VCM17" s="737"/>
      <c r="VCN17" s="737"/>
      <c r="VCO17" s="737"/>
      <c r="VCP17" s="737"/>
      <c r="VCQ17" s="737"/>
      <c r="VCR17" s="737"/>
      <c r="VCS17" s="737"/>
      <c r="VCT17" s="737"/>
      <c r="VCU17" s="737"/>
      <c r="VCV17" s="737"/>
      <c r="VCW17" s="737"/>
      <c r="VCX17" s="737"/>
      <c r="VCY17" s="737"/>
      <c r="VCZ17" s="737"/>
      <c r="VDA17" s="737"/>
      <c r="VDB17" s="737"/>
      <c r="VDC17" s="737"/>
      <c r="VDD17" s="737"/>
      <c r="VDE17" s="737"/>
      <c r="VDF17" s="737"/>
      <c r="VDG17" s="737"/>
      <c r="VDH17" s="737"/>
      <c r="VDI17" s="737"/>
      <c r="VDJ17" s="737"/>
      <c r="VDK17" s="737"/>
      <c r="VDL17" s="737"/>
      <c r="VDM17" s="737"/>
      <c r="VDN17" s="737"/>
      <c r="VDO17" s="737"/>
      <c r="VDP17" s="737"/>
      <c r="VDQ17" s="737"/>
      <c r="VDR17" s="737"/>
      <c r="VDS17" s="737"/>
      <c r="VDT17" s="737"/>
      <c r="VDU17" s="737"/>
      <c r="VDV17" s="737"/>
      <c r="VDW17" s="737"/>
      <c r="VDX17" s="737"/>
      <c r="VDY17" s="737"/>
      <c r="VDZ17" s="737"/>
      <c r="VEA17" s="737"/>
      <c r="VEB17" s="737"/>
      <c r="VEC17" s="737"/>
      <c r="VED17" s="737"/>
      <c r="VEE17" s="737"/>
      <c r="VEF17" s="737"/>
      <c r="VEG17" s="737"/>
      <c r="VEH17" s="737"/>
      <c r="VEI17" s="737"/>
      <c r="VEJ17" s="737"/>
      <c r="VEK17" s="737"/>
      <c r="VEL17" s="737"/>
      <c r="VEM17" s="737"/>
      <c r="VEN17" s="737"/>
      <c r="VEO17" s="737"/>
      <c r="VEP17" s="737"/>
      <c r="VEQ17" s="737"/>
      <c r="VER17" s="737"/>
      <c r="VES17" s="737"/>
      <c r="VET17" s="737"/>
      <c r="VEU17" s="737"/>
      <c r="VEV17" s="737"/>
      <c r="VEW17" s="737"/>
      <c r="VEX17" s="737"/>
      <c r="VEY17" s="737"/>
      <c r="VEZ17" s="737"/>
      <c r="VFA17" s="737"/>
      <c r="VFB17" s="737"/>
      <c r="VFC17" s="737"/>
      <c r="VFD17" s="737"/>
      <c r="VFE17" s="737"/>
      <c r="VFF17" s="737"/>
      <c r="VFG17" s="737"/>
      <c r="VFH17" s="737"/>
      <c r="VFI17" s="737"/>
      <c r="VFJ17" s="737"/>
      <c r="VFK17" s="737"/>
      <c r="VFL17" s="737"/>
      <c r="VFM17" s="737"/>
      <c r="VFN17" s="737"/>
      <c r="VFO17" s="737"/>
      <c r="VFP17" s="737"/>
      <c r="VFQ17" s="737"/>
      <c r="VFR17" s="737"/>
      <c r="VFS17" s="737"/>
      <c r="VFT17" s="737"/>
      <c r="VFU17" s="737"/>
      <c r="VFV17" s="737"/>
      <c r="VFW17" s="737"/>
      <c r="VFX17" s="737"/>
      <c r="VFY17" s="737"/>
      <c r="VFZ17" s="737"/>
      <c r="VGA17" s="737"/>
      <c r="VGB17" s="737"/>
      <c r="VGC17" s="737"/>
      <c r="VGD17" s="737"/>
      <c r="VGE17" s="737"/>
      <c r="VGF17" s="737"/>
      <c r="VGG17" s="737"/>
      <c r="VGH17" s="737"/>
      <c r="VGI17" s="737"/>
      <c r="VGJ17" s="737"/>
      <c r="VGK17" s="737"/>
      <c r="VGL17" s="737"/>
      <c r="VGM17" s="737"/>
      <c r="VGN17" s="737"/>
      <c r="VGO17" s="737"/>
      <c r="VGP17" s="737"/>
      <c r="VGQ17" s="737"/>
      <c r="VGR17" s="737"/>
      <c r="VGS17" s="737"/>
      <c r="VGT17" s="737"/>
      <c r="VGU17" s="737"/>
      <c r="VGV17" s="737"/>
      <c r="VGW17" s="737"/>
      <c r="VGX17" s="737"/>
      <c r="VGY17" s="737"/>
      <c r="VGZ17" s="737"/>
      <c r="VHA17" s="737"/>
      <c r="VHB17" s="737"/>
      <c r="VHC17" s="737"/>
      <c r="VHD17" s="737"/>
      <c r="VHE17" s="737"/>
      <c r="VHF17" s="737"/>
      <c r="VHG17" s="737"/>
      <c r="VHH17" s="737"/>
      <c r="VHI17" s="737"/>
      <c r="VHJ17" s="737"/>
      <c r="VHK17" s="737"/>
      <c r="VHL17" s="737"/>
      <c r="VHM17" s="737"/>
      <c r="VHN17" s="737"/>
      <c r="VHO17" s="737"/>
      <c r="VHP17" s="737"/>
      <c r="VHQ17" s="737"/>
      <c r="VHR17" s="737"/>
      <c r="VHS17" s="737"/>
      <c r="VHT17" s="737"/>
      <c r="VHU17" s="737"/>
      <c r="VHV17" s="737"/>
      <c r="VHW17" s="737"/>
      <c r="VHX17" s="737"/>
      <c r="VHY17" s="737"/>
      <c r="VHZ17" s="737"/>
      <c r="VIA17" s="737"/>
      <c r="VIB17" s="737"/>
      <c r="VIC17" s="737"/>
      <c r="VID17" s="737"/>
      <c r="VIE17" s="737"/>
      <c r="VIF17" s="737"/>
      <c r="VIG17" s="737"/>
      <c r="VIH17" s="737"/>
      <c r="VII17" s="737"/>
      <c r="VIJ17" s="737"/>
      <c r="VIK17" s="737"/>
      <c r="VIL17" s="737"/>
      <c r="VIM17" s="737"/>
      <c r="VIN17" s="737"/>
      <c r="VIO17" s="737"/>
      <c r="VIP17" s="737"/>
      <c r="VIQ17" s="737"/>
      <c r="VIR17" s="737"/>
      <c r="VIS17" s="737"/>
      <c r="VIT17" s="737"/>
      <c r="VIU17" s="737"/>
      <c r="VIV17" s="737"/>
      <c r="VIW17" s="737"/>
      <c r="VIX17" s="737"/>
      <c r="VIY17" s="737"/>
      <c r="VIZ17" s="737"/>
      <c r="VJA17" s="737"/>
      <c r="VJB17" s="737"/>
      <c r="VJC17" s="737"/>
      <c r="VJD17" s="737"/>
      <c r="VJE17" s="737"/>
      <c r="VJF17" s="737"/>
      <c r="VJG17" s="737"/>
      <c r="VJH17" s="737"/>
      <c r="VJI17" s="737"/>
      <c r="VJJ17" s="737"/>
      <c r="VJK17" s="737"/>
      <c r="VJL17" s="737"/>
      <c r="VJM17" s="737"/>
      <c r="VJN17" s="737"/>
      <c r="VJO17" s="737"/>
      <c r="VJP17" s="737"/>
      <c r="VJQ17" s="737"/>
      <c r="VJR17" s="737"/>
      <c r="VJS17" s="737"/>
      <c r="VJT17" s="737"/>
      <c r="VJU17" s="737"/>
      <c r="VJV17" s="737"/>
      <c r="VJW17" s="737"/>
      <c r="VJX17" s="737"/>
      <c r="VJY17" s="737"/>
      <c r="VJZ17" s="737"/>
      <c r="VKA17" s="737"/>
      <c r="VKB17" s="737"/>
      <c r="VKC17" s="737"/>
      <c r="VKD17" s="737"/>
      <c r="VKE17" s="737"/>
      <c r="VKF17" s="737"/>
      <c r="VKG17" s="737"/>
      <c r="VKH17" s="737"/>
      <c r="VKI17" s="737"/>
      <c r="VKJ17" s="737"/>
      <c r="VKK17" s="737"/>
      <c r="VKL17" s="737"/>
      <c r="VKM17" s="737"/>
      <c r="VKN17" s="737"/>
      <c r="VKO17" s="737"/>
      <c r="VKP17" s="737"/>
      <c r="VKQ17" s="737"/>
      <c r="VKR17" s="737"/>
      <c r="VKS17" s="737"/>
      <c r="VKT17" s="737"/>
      <c r="VKU17" s="737"/>
      <c r="VKV17" s="737"/>
      <c r="VKW17" s="737"/>
      <c r="VKX17" s="737"/>
      <c r="VKY17" s="737"/>
      <c r="VKZ17" s="737"/>
      <c r="VLA17" s="737"/>
      <c r="VLB17" s="737"/>
      <c r="VLC17" s="737"/>
      <c r="VLD17" s="737"/>
      <c r="VLE17" s="737"/>
      <c r="VLF17" s="737"/>
      <c r="VLG17" s="737"/>
      <c r="VLH17" s="737"/>
      <c r="VLI17" s="737"/>
      <c r="VLJ17" s="737"/>
      <c r="VLK17" s="737"/>
      <c r="VLL17" s="737"/>
      <c r="VLM17" s="737"/>
      <c r="VLN17" s="737"/>
      <c r="VLO17" s="737"/>
      <c r="VLP17" s="737"/>
      <c r="VLQ17" s="737"/>
      <c r="VLR17" s="737"/>
      <c r="VLS17" s="737"/>
      <c r="VLT17" s="737"/>
      <c r="VLU17" s="737"/>
      <c r="VLV17" s="737"/>
      <c r="VLW17" s="737"/>
      <c r="VLX17" s="737"/>
      <c r="VLY17" s="737"/>
      <c r="VLZ17" s="737"/>
      <c r="VMA17" s="737"/>
      <c r="VMB17" s="737"/>
      <c r="VMC17" s="737"/>
      <c r="VMD17" s="737"/>
      <c r="VME17" s="737"/>
      <c r="VMF17" s="737"/>
      <c r="VMG17" s="737"/>
      <c r="VMH17" s="737"/>
      <c r="VMI17" s="737"/>
      <c r="VMJ17" s="737"/>
      <c r="VMK17" s="737"/>
      <c r="VML17" s="737"/>
      <c r="VMM17" s="737"/>
      <c r="VMN17" s="737"/>
      <c r="VMO17" s="737"/>
      <c r="VMP17" s="737"/>
      <c r="VMQ17" s="737"/>
      <c r="VMR17" s="737"/>
      <c r="VMS17" s="737"/>
      <c r="VMT17" s="737"/>
      <c r="VMU17" s="737"/>
      <c r="VMV17" s="737"/>
      <c r="VMW17" s="737"/>
      <c r="VMX17" s="737"/>
      <c r="VMY17" s="737"/>
      <c r="VMZ17" s="737"/>
      <c r="VNA17" s="737"/>
      <c r="VNB17" s="737"/>
      <c r="VNC17" s="737"/>
      <c r="VND17" s="737"/>
      <c r="VNE17" s="737"/>
      <c r="VNF17" s="737"/>
      <c r="VNG17" s="737"/>
      <c r="VNH17" s="737"/>
      <c r="VNI17" s="737"/>
      <c r="VNJ17" s="737"/>
      <c r="VNK17" s="737"/>
      <c r="VNL17" s="737"/>
      <c r="VNM17" s="737"/>
      <c r="VNN17" s="737"/>
      <c r="VNO17" s="737"/>
      <c r="VNP17" s="737"/>
      <c r="VNQ17" s="737"/>
      <c r="VNR17" s="737"/>
      <c r="VNS17" s="737"/>
      <c r="VNT17" s="737"/>
      <c r="VNU17" s="737"/>
      <c r="VNV17" s="737"/>
      <c r="VNW17" s="737"/>
      <c r="VNX17" s="737"/>
      <c r="VNY17" s="737"/>
      <c r="VNZ17" s="737"/>
      <c r="VOA17" s="737"/>
      <c r="VOB17" s="737"/>
      <c r="VOC17" s="737"/>
      <c r="VOD17" s="737"/>
      <c r="VOE17" s="737"/>
      <c r="VOF17" s="737"/>
      <c r="VOG17" s="737"/>
      <c r="VOH17" s="737"/>
      <c r="VOI17" s="737"/>
      <c r="VOJ17" s="737"/>
      <c r="VOK17" s="737"/>
      <c r="VOL17" s="737"/>
      <c r="VOM17" s="737"/>
      <c r="VON17" s="737"/>
      <c r="VOO17" s="737"/>
      <c r="VOP17" s="737"/>
      <c r="VOQ17" s="737"/>
      <c r="VOR17" s="737"/>
      <c r="VOS17" s="737"/>
      <c r="VOT17" s="737"/>
      <c r="VOU17" s="737"/>
      <c r="VOV17" s="737"/>
      <c r="VOW17" s="737"/>
      <c r="VOX17" s="737"/>
      <c r="VOY17" s="737"/>
      <c r="VOZ17" s="737"/>
      <c r="VPA17" s="737"/>
      <c r="VPB17" s="737"/>
      <c r="VPC17" s="737"/>
      <c r="VPD17" s="737"/>
      <c r="VPE17" s="737"/>
      <c r="VPF17" s="737"/>
      <c r="VPG17" s="737"/>
      <c r="VPH17" s="737"/>
      <c r="VPI17" s="737"/>
      <c r="VPJ17" s="737"/>
      <c r="VPK17" s="737"/>
      <c r="VPL17" s="737"/>
      <c r="VPM17" s="737"/>
      <c r="VPN17" s="737"/>
      <c r="VPO17" s="737"/>
      <c r="VPP17" s="737"/>
      <c r="VPQ17" s="737"/>
      <c r="VPR17" s="737"/>
      <c r="VPS17" s="737"/>
      <c r="VPT17" s="737"/>
      <c r="VPU17" s="737"/>
      <c r="VPV17" s="737"/>
      <c r="VPW17" s="737"/>
      <c r="VPX17" s="737"/>
      <c r="VPY17" s="737"/>
      <c r="VPZ17" s="737"/>
      <c r="VQA17" s="737"/>
      <c r="VQB17" s="737"/>
      <c r="VQC17" s="737"/>
      <c r="VQD17" s="737"/>
      <c r="VQE17" s="737"/>
      <c r="VQF17" s="737"/>
      <c r="VQG17" s="737"/>
      <c r="VQH17" s="737"/>
      <c r="VQI17" s="737"/>
      <c r="VQJ17" s="737"/>
      <c r="VQK17" s="737"/>
      <c r="VQL17" s="737"/>
      <c r="VQM17" s="737"/>
      <c r="VQN17" s="737"/>
      <c r="VQO17" s="737"/>
      <c r="VQP17" s="737"/>
      <c r="VQQ17" s="737"/>
      <c r="VQR17" s="737"/>
      <c r="VQS17" s="737"/>
      <c r="VQT17" s="737"/>
      <c r="VQU17" s="737"/>
      <c r="VQV17" s="737"/>
      <c r="VQW17" s="737"/>
      <c r="VQX17" s="737"/>
      <c r="VQY17" s="737"/>
      <c r="VQZ17" s="737"/>
      <c r="VRA17" s="737"/>
      <c r="VRB17" s="737"/>
      <c r="VRC17" s="737"/>
      <c r="VRD17" s="737"/>
      <c r="VRE17" s="737"/>
      <c r="VRF17" s="737"/>
      <c r="VRG17" s="737"/>
      <c r="VRH17" s="737"/>
      <c r="VRI17" s="737"/>
      <c r="VRJ17" s="737"/>
      <c r="VRK17" s="737"/>
      <c r="VRL17" s="737"/>
      <c r="VRM17" s="737"/>
      <c r="VRN17" s="737"/>
      <c r="VRO17" s="737"/>
      <c r="VRP17" s="737"/>
      <c r="VRQ17" s="737"/>
      <c r="VRR17" s="737"/>
      <c r="VRS17" s="737"/>
      <c r="VRT17" s="737"/>
      <c r="VRU17" s="737"/>
      <c r="VRV17" s="737"/>
      <c r="VRW17" s="737"/>
      <c r="VRX17" s="737"/>
      <c r="VRY17" s="737"/>
      <c r="VRZ17" s="737"/>
      <c r="VSA17" s="737"/>
      <c r="VSB17" s="737"/>
      <c r="VSC17" s="737"/>
      <c r="VSD17" s="737"/>
      <c r="VSE17" s="737"/>
      <c r="VSF17" s="737"/>
      <c r="VSG17" s="737"/>
      <c r="VSH17" s="737"/>
      <c r="VSI17" s="737"/>
      <c r="VSJ17" s="737"/>
      <c r="VSK17" s="737"/>
      <c r="VSL17" s="737"/>
      <c r="VSM17" s="737"/>
      <c r="VSN17" s="737"/>
      <c r="VSO17" s="737"/>
      <c r="VSP17" s="737"/>
      <c r="VSQ17" s="737"/>
      <c r="VSR17" s="737"/>
      <c r="VSS17" s="737"/>
      <c r="VST17" s="737"/>
      <c r="VSU17" s="737"/>
      <c r="VSV17" s="737"/>
      <c r="VSW17" s="737"/>
      <c r="VSX17" s="737"/>
      <c r="VSY17" s="737"/>
      <c r="VSZ17" s="737"/>
      <c r="VTA17" s="737"/>
      <c r="VTB17" s="737"/>
      <c r="VTC17" s="737"/>
      <c r="VTD17" s="737"/>
      <c r="VTE17" s="737"/>
      <c r="VTF17" s="737"/>
      <c r="VTG17" s="737"/>
      <c r="VTH17" s="737"/>
      <c r="VTI17" s="737"/>
      <c r="VTJ17" s="737"/>
      <c r="VTK17" s="737"/>
      <c r="VTL17" s="737"/>
      <c r="VTM17" s="737"/>
      <c r="VTN17" s="737"/>
      <c r="VTO17" s="737"/>
      <c r="VTP17" s="737"/>
      <c r="VTQ17" s="737"/>
      <c r="VTR17" s="737"/>
      <c r="VTS17" s="737"/>
      <c r="VTT17" s="737"/>
      <c r="VTU17" s="737"/>
      <c r="VTV17" s="737"/>
      <c r="VTW17" s="737"/>
      <c r="VTX17" s="737"/>
      <c r="VTY17" s="737"/>
      <c r="VTZ17" s="737"/>
      <c r="VUA17" s="737"/>
      <c r="VUB17" s="737"/>
      <c r="VUC17" s="737"/>
      <c r="VUD17" s="737"/>
      <c r="VUE17" s="737"/>
      <c r="VUF17" s="737"/>
      <c r="VUG17" s="737"/>
      <c r="VUH17" s="737"/>
      <c r="VUI17" s="737"/>
      <c r="VUJ17" s="737"/>
      <c r="VUK17" s="737"/>
      <c r="VUL17" s="737"/>
      <c r="VUM17" s="737"/>
      <c r="VUN17" s="737"/>
      <c r="VUO17" s="737"/>
      <c r="VUP17" s="737"/>
      <c r="VUQ17" s="737"/>
      <c r="VUR17" s="737"/>
      <c r="VUS17" s="737"/>
      <c r="VUT17" s="737"/>
      <c r="VUU17" s="737"/>
      <c r="VUV17" s="737"/>
      <c r="VUW17" s="737"/>
      <c r="VUX17" s="737"/>
      <c r="VUY17" s="737"/>
      <c r="VUZ17" s="737"/>
      <c r="VVA17" s="737"/>
      <c r="VVB17" s="737"/>
      <c r="VVC17" s="737"/>
      <c r="VVD17" s="737"/>
      <c r="VVE17" s="737"/>
      <c r="VVF17" s="737"/>
      <c r="VVG17" s="737"/>
      <c r="VVH17" s="737"/>
      <c r="VVI17" s="737"/>
      <c r="VVJ17" s="737"/>
      <c r="VVK17" s="737"/>
      <c r="VVL17" s="737"/>
      <c r="VVM17" s="737"/>
      <c r="VVN17" s="737"/>
      <c r="VVO17" s="737"/>
      <c r="VVP17" s="737"/>
      <c r="VVQ17" s="737"/>
      <c r="VVR17" s="737"/>
      <c r="VVS17" s="737"/>
      <c r="VVT17" s="737"/>
      <c r="VVU17" s="737"/>
      <c r="VVV17" s="737"/>
      <c r="VVW17" s="737"/>
      <c r="VVX17" s="737"/>
      <c r="VVY17" s="737"/>
      <c r="VVZ17" s="737"/>
      <c r="VWA17" s="737"/>
      <c r="VWB17" s="737"/>
      <c r="VWC17" s="737"/>
      <c r="VWD17" s="737"/>
      <c r="VWE17" s="737"/>
      <c r="VWF17" s="737"/>
      <c r="VWG17" s="737"/>
      <c r="VWH17" s="737"/>
      <c r="VWI17" s="737"/>
      <c r="VWJ17" s="737"/>
      <c r="VWK17" s="737"/>
      <c r="VWL17" s="737"/>
      <c r="VWM17" s="737"/>
      <c r="VWN17" s="737"/>
      <c r="VWO17" s="737"/>
      <c r="VWP17" s="737"/>
      <c r="VWQ17" s="737"/>
      <c r="VWR17" s="737"/>
      <c r="VWS17" s="737"/>
      <c r="VWT17" s="737"/>
      <c r="VWU17" s="737"/>
      <c r="VWV17" s="737"/>
      <c r="VWW17" s="737"/>
      <c r="VWX17" s="737"/>
      <c r="VWY17" s="737"/>
      <c r="VWZ17" s="737"/>
      <c r="VXA17" s="737"/>
      <c r="VXB17" s="737"/>
      <c r="VXC17" s="737"/>
      <c r="VXD17" s="737"/>
      <c r="VXE17" s="737"/>
      <c r="VXF17" s="737"/>
      <c r="VXG17" s="737"/>
      <c r="VXH17" s="737"/>
      <c r="VXI17" s="737"/>
      <c r="VXJ17" s="737"/>
      <c r="VXK17" s="737"/>
      <c r="VXL17" s="737"/>
      <c r="VXM17" s="737"/>
      <c r="VXN17" s="737"/>
      <c r="VXO17" s="737"/>
      <c r="VXP17" s="737"/>
      <c r="VXQ17" s="737"/>
      <c r="VXR17" s="737"/>
      <c r="VXS17" s="737"/>
      <c r="VXT17" s="737"/>
      <c r="VXU17" s="737"/>
      <c r="VXV17" s="737"/>
      <c r="VXW17" s="737"/>
      <c r="VXX17" s="737"/>
      <c r="VXY17" s="737"/>
      <c r="VXZ17" s="737"/>
      <c r="VYA17" s="737"/>
      <c r="VYB17" s="737"/>
      <c r="VYC17" s="737"/>
      <c r="VYD17" s="737"/>
      <c r="VYE17" s="737"/>
      <c r="VYF17" s="737"/>
      <c r="VYG17" s="737"/>
      <c r="VYH17" s="737"/>
      <c r="VYI17" s="737"/>
      <c r="VYJ17" s="737"/>
      <c r="VYK17" s="737"/>
      <c r="VYL17" s="737"/>
      <c r="VYM17" s="737"/>
      <c r="VYN17" s="737"/>
      <c r="VYO17" s="737"/>
      <c r="VYP17" s="737"/>
      <c r="VYQ17" s="737"/>
      <c r="VYR17" s="737"/>
      <c r="VYS17" s="737"/>
      <c r="VYT17" s="737"/>
      <c r="VYU17" s="737"/>
      <c r="VYV17" s="737"/>
      <c r="VYW17" s="737"/>
      <c r="VYX17" s="737"/>
      <c r="VYY17" s="737"/>
      <c r="VYZ17" s="737"/>
      <c r="VZA17" s="737"/>
      <c r="VZB17" s="737"/>
      <c r="VZC17" s="737"/>
      <c r="VZD17" s="737"/>
      <c r="VZE17" s="737"/>
      <c r="VZF17" s="737"/>
      <c r="VZG17" s="737"/>
      <c r="VZH17" s="737"/>
      <c r="VZI17" s="737"/>
      <c r="VZJ17" s="737"/>
      <c r="VZK17" s="737"/>
      <c r="VZL17" s="737"/>
      <c r="VZM17" s="737"/>
      <c r="VZN17" s="737"/>
      <c r="VZO17" s="737"/>
      <c r="VZP17" s="737"/>
      <c r="VZQ17" s="737"/>
      <c r="VZR17" s="737"/>
      <c r="VZS17" s="737"/>
      <c r="VZT17" s="737"/>
      <c r="VZU17" s="737"/>
      <c r="VZV17" s="737"/>
      <c r="VZW17" s="737"/>
      <c r="VZX17" s="737"/>
      <c r="VZY17" s="737"/>
      <c r="VZZ17" s="737"/>
      <c r="WAA17" s="737"/>
      <c r="WAB17" s="737"/>
      <c r="WAC17" s="737"/>
      <c r="WAD17" s="737"/>
      <c r="WAE17" s="737"/>
      <c r="WAF17" s="737"/>
      <c r="WAG17" s="737"/>
      <c r="WAH17" s="737"/>
      <c r="WAI17" s="737"/>
      <c r="WAJ17" s="737"/>
      <c r="WAK17" s="737"/>
      <c r="WAL17" s="737"/>
      <c r="WAM17" s="737"/>
      <c r="WAN17" s="737"/>
      <c r="WAO17" s="737"/>
      <c r="WAP17" s="737"/>
      <c r="WAQ17" s="737"/>
      <c r="WAR17" s="737"/>
      <c r="WAS17" s="737"/>
      <c r="WAT17" s="737"/>
      <c r="WAU17" s="737"/>
      <c r="WAV17" s="737"/>
      <c r="WAW17" s="737"/>
      <c r="WAX17" s="737"/>
      <c r="WAY17" s="737"/>
      <c r="WAZ17" s="737"/>
      <c r="WBA17" s="737"/>
      <c r="WBB17" s="737"/>
      <c r="WBC17" s="737"/>
      <c r="WBD17" s="737"/>
      <c r="WBE17" s="737"/>
      <c r="WBF17" s="737"/>
      <c r="WBG17" s="737"/>
      <c r="WBH17" s="737"/>
      <c r="WBI17" s="737"/>
      <c r="WBJ17" s="737"/>
      <c r="WBK17" s="737"/>
      <c r="WBL17" s="737"/>
      <c r="WBM17" s="737"/>
      <c r="WBN17" s="737"/>
      <c r="WBO17" s="737"/>
      <c r="WBP17" s="737"/>
      <c r="WBQ17" s="737"/>
      <c r="WBR17" s="737"/>
      <c r="WBS17" s="737"/>
      <c r="WBT17" s="737"/>
      <c r="WBU17" s="737"/>
      <c r="WBV17" s="737"/>
      <c r="WBW17" s="737"/>
      <c r="WBX17" s="737"/>
      <c r="WBY17" s="737"/>
      <c r="WBZ17" s="737"/>
      <c r="WCA17" s="737"/>
      <c r="WCB17" s="737"/>
      <c r="WCC17" s="737"/>
      <c r="WCD17" s="737"/>
      <c r="WCE17" s="737"/>
      <c r="WCF17" s="737"/>
      <c r="WCG17" s="737"/>
      <c r="WCH17" s="737"/>
      <c r="WCI17" s="737"/>
      <c r="WCJ17" s="737"/>
      <c r="WCK17" s="737"/>
      <c r="WCL17" s="737"/>
      <c r="WCM17" s="737"/>
      <c r="WCN17" s="737"/>
      <c r="WCO17" s="737"/>
      <c r="WCP17" s="737"/>
      <c r="WCQ17" s="737"/>
      <c r="WCR17" s="737"/>
      <c r="WCS17" s="737"/>
      <c r="WCT17" s="737"/>
      <c r="WCU17" s="737"/>
      <c r="WCV17" s="737"/>
      <c r="WCW17" s="737"/>
      <c r="WCX17" s="737"/>
      <c r="WCY17" s="737"/>
      <c r="WCZ17" s="737"/>
      <c r="WDA17" s="737"/>
      <c r="WDB17" s="737"/>
      <c r="WDC17" s="737"/>
      <c r="WDD17" s="737"/>
      <c r="WDE17" s="737"/>
      <c r="WDF17" s="737"/>
      <c r="WDG17" s="737"/>
      <c r="WDH17" s="737"/>
      <c r="WDI17" s="737"/>
      <c r="WDJ17" s="737"/>
      <c r="WDK17" s="737"/>
      <c r="WDL17" s="737"/>
      <c r="WDM17" s="737"/>
      <c r="WDN17" s="737"/>
      <c r="WDO17" s="737"/>
      <c r="WDP17" s="737"/>
      <c r="WDQ17" s="737"/>
      <c r="WDR17" s="737"/>
      <c r="WDS17" s="737"/>
      <c r="WDT17" s="737"/>
      <c r="WDU17" s="737"/>
      <c r="WDV17" s="737"/>
      <c r="WDW17" s="737"/>
      <c r="WDX17" s="737"/>
      <c r="WDY17" s="737"/>
      <c r="WDZ17" s="737"/>
      <c r="WEA17" s="737"/>
      <c r="WEB17" s="737"/>
      <c r="WEC17" s="737"/>
      <c r="WED17" s="737"/>
      <c r="WEE17" s="737"/>
      <c r="WEF17" s="737"/>
      <c r="WEG17" s="737"/>
      <c r="WEH17" s="737"/>
      <c r="WEI17" s="737"/>
      <c r="WEJ17" s="737"/>
      <c r="WEK17" s="737"/>
      <c r="WEL17" s="737"/>
      <c r="WEM17" s="737"/>
      <c r="WEN17" s="737"/>
      <c r="WEO17" s="737"/>
      <c r="WEP17" s="737"/>
      <c r="WEQ17" s="737"/>
      <c r="WER17" s="737"/>
      <c r="WES17" s="737"/>
      <c r="WET17" s="737"/>
      <c r="WEU17" s="737"/>
      <c r="WEV17" s="737"/>
      <c r="WEW17" s="737"/>
      <c r="WEX17" s="737"/>
      <c r="WEY17" s="737"/>
      <c r="WEZ17" s="737"/>
      <c r="WFA17" s="737"/>
      <c r="WFB17" s="737"/>
      <c r="WFC17" s="737"/>
      <c r="WFD17" s="737"/>
      <c r="WFE17" s="737"/>
      <c r="WFF17" s="737"/>
      <c r="WFG17" s="737"/>
      <c r="WFH17" s="737"/>
      <c r="WFI17" s="737"/>
      <c r="WFJ17" s="737"/>
      <c r="WFK17" s="737"/>
      <c r="WFL17" s="737"/>
      <c r="WFM17" s="737"/>
      <c r="WFN17" s="737"/>
      <c r="WFO17" s="737"/>
      <c r="WFP17" s="737"/>
      <c r="WFQ17" s="737"/>
      <c r="WFR17" s="737"/>
      <c r="WFS17" s="737"/>
      <c r="WFT17" s="737"/>
      <c r="WFU17" s="737"/>
      <c r="WFV17" s="737"/>
      <c r="WFW17" s="737"/>
      <c r="WFX17" s="737"/>
      <c r="WFY17" s="737"/>
      <c r="WFZ17" s="737"/>
      <c r="WGA17" s="737"/>
      <c r="WGB17" s="737"/>
      <c r="WGC17" s="737"/>
      <c r="WGD17" s="737"/>
      <c r="WGE17" s="737"/>
      <c r="WGF17" s="737"/>
      <c r="WGG17" s="737"/>
      <c r="WGH17" s="737"/>
      <c r="WGI17" s="737"/>
      <c r="WGJ17" s="737"/>
      <c r="WGK17" s="737"/>
      <c r="WGL17" s="737"/>
      <c r="WGM17" s="737"/>
      <c r="WGN17" s="737"/>
      <c r="WGO17" s="737"/>
      <c r="WGP17" s="737"/>
      <c r="WGQ17" s="737"/>
      <c r="WGR17" s="737"/>
      <c r="WGS17" s="737"/>
      <c r="WGT17" s="737"/>
      <c r="WGU17" s="737"/>
      <c r="WGV17" s="737"/>
      <c r="WGW17" s="737"/>
      <c r="WGX17" s="737"/>
      <c r="WGY17" s="737"/>
      <c r="WGZ17" s="737"/>
      <c r="WHA17" s="737"/>
      <c r="WHB17" s="737"/>
      <c r="WHC17" s="737"/>
      <c r="WHD17" s="737"/>
      <c r="WHE17" s="737"/>
      <c r="WHF17" s="737"/>
      <c r="WHG17" s="737"/>
      <c r="WHH17" s="737"/>
      <c r="WHI17" s="737"/>
      <c r="WHJ17" s="737"/>
      <c r="WHK17" s="737"/>
      <c r="WHL17" s="737"/>
      <c r="WHM17" s="737"/>
      <c r="WHN17" s="737"/>
      <c r="WHO17" s="737"/>
      <c r="WHP17" s="737"/>
      <c r="WHQ17" s="737"/>
      <c r="WHR17" s="737"/>
      <c r="WHS17" s="737"/>
      <c r="WHT17" s="737"/>
      <c r="WHU17" s="737"/>
      <c r="WHV17" s="737"/>
      <c r="WHW17" s="737"/>
      <c r="WHX17" s="737"/>
      <c r="WHY17" s="737"/>
      <c r="WHZ17" s="737"/>
      <c r="WIA17" s="737"/>
      <c r="WIB17" s="737"/>
      <c r="WIC17" s="737"/>
      <c r="WID17" s="737"/>
      <c r="WIE17" s="737"/>
      <c r="WIF17" s="737"/>
      <c r="WIG17" s="737"/>
      <c r="WIH17" s="737"/>
      <c r="WII17" s="737"/>
      <c r="WIJ17" s="737"/>
      <c r="WIK17" s="737"/>
      <c r="WIL17" s="737"/>
      <c r="WIM17" s="737"/>
      <c r="WIN17" s="737"/>
      <c r="WIO17" s="737"/>
      <c r="WIP17" s="737"/>
      <c r="WIQ17" s="737"/>
      <c r="WIR17" s="737"/>
      <c r="WIS17" s="737"/>
      <c r="WIT17" s="737"/>
      <c r="WIU17" s="737"/>
      <c r="WIV17" s="737"/>
      <c r="WIW17" s="737"/>
      <c r="WIX17" s="737"/>
      <c r="WIY17" s="737"/>
      <c r="WIZ17" s="737"/>
      <c r="WJA17" s="737"/>
      <c r="WJB17" s="737"/>
      <c r="WJC17" s="737"/>
      <c r="WJD17" s="737"/>
      <c r="WJE17" s="737"/>
      <c r="WJF17" s="737"/>
      <c r="WJG17" s="737"/>
      <c r="WJH17" s="737"/>
      <c r="WJI17" s="737"/>
      <c r="WJJ17" s="737"/>
      <c r="WJK17" s="737"/>
      <c r="WJL17" s="737"/>
      <c r="WJM17" s="737"/>
      <c r="WJN17" s="737"/>
      <c r="WJO17" s="737"/>
      <c r="WJP17" s="737"/>
      <c r="WJQ17" s="737"/>
      <c r="WJR17" s="737"/>
      <c r="WJS17" s="737"/>
      <c r="WJT17" s="737"/>
      <c r="WJU17" s="737"/>
      <c r="WJV17" s="737"/>
      <c r="WJW17" s="737"/>
      <c r="WJX17" s="737"/>
      <c r="WJY17" s="737"/>
      <c r="WJZ17" s="737"/>
      <c r="WKA17" s="737"/>
      <c r="WKB17" s="737"/>
      <c r="WKC17" s="737"/>
      <c r="WKD17" s="737"/>
      <c r="WKE17" s="737"/>
      <c r="WKF17" s="737"/>
      <c r="WKG17" s="737"/>
      <c r="WKH17" s="737"/>
      <c r="WKI17" s="737"/>
      <c r="WKJ17" s="737"/>
      <c r="WKK17" s="737"/>
      <c r="WKL17" s="737"/>
      <c r="WKM17" s="737"/>
      <c r="WKN17" s="737"/>
      <c r="WKO17" s="737"/>
      <c r="WKP17" s="737"/>
      <c r="WKQ17" s="737"/>
      <c r="WKR17" s="737"/>
      <c r="WKS17" s="737"/>
      <c r="WKT17" s="737"/>
      <c r="WKU17" s="737"/>
      <c r="WKV17" s="737"/>
      <c r="WKW17" s="737"/>
      <c r="WKX17" s="737"/>
      <c r="WKY17" s="737"/>
      <c r="WKZ17" s="737"/>
      <c r="WLA17" s="737"/>
      <c r="WLB17" s="737"/>
      <c r="WLC17" s="737"/>
      <c r="WLD17" s="737"/>
      <c r="WLE17" s="737"/>
      <c r="WLF17" s="737"/>
      <c r="WLG17" s="737"/>
      <c r="WLH17" s="737"/>
      <c r="WLI17" s="737"/>
      <c r="WLJ17" s="737"/>
      <c r="WLK17" s="737"/>
      <c r="WLL17" s="737"/>
      <c r="WLM17" s="737"/>
      <c r="WLN17" s="737"/>
      <c r="WLO17" s="737"/>
      <c r="WLP17" s="737"/>
      <c r="WLQ17" s="737"/>
      <c r="WLR17" s="737"/>
      <c r="WLS17" s="737"/>
      <c r="WLT17" s="737"/>
      <c r="WLU17" s="737"/>
      <c r="WLV17" s="737"/>
      <c r="WLW17" s="737"/>
      <c r="WLX17" s="737"/>
      <c r="WLY17" s="737"/>
      <c r="WLZ17" s="737"/>
      <c r="WMA17" s="737"/>
      <c r="WMB17" s="737"/>
      <c r="WMC17" s="737"/>
      <c r="WMD17" s="737"/>
      <c r="WME17" s="737"/>
      <c r="WMF17" s="737"/>
      <c r="WMG17" s="737"/>
      <c r="WMH17" s="737"/>
      <c r="WMI17" s="737"/>
      <c r="WMJ17" s="737"/>
      <c r="WMK17" s="737"/>
      <c r="WML17" s="737"/>
      <c r="WMM17" s="737"/>
      <c r="WMN17" s="737"/>
      <c r="WMO17" s="737"/>
      <c r="WMP17" s="737"/>
      <c r="WMQ17" s="737"/>
      <c r="WMR17" s="737"/>
      <c r="WMS17" s="737"/>
      <c r="WMT17" s="737"/>
      <c r="WMU17" s="737"/>
      <c r="WMV17" s="737"/>
      <c r="WMW17" s="737"/>
      <c r="WMX17" s="737"/>
      <c r="WMY17" s="737"/>
      <c r="WMZ17" s="737"/>
      <c r="WNA17" s="737"/>
      <c r="WNB17" s="737"/>
      <c r="WNC17" s="737"/>
      <c r="WND17" s="737"/>
      <c r="WNE17" s="737"/>
      <c r="WNF17" s="737"/>
      <c r="WNG17" s="737"/>
      <c r="WNH17" s="737"/>
      <c r="WNI17" s="737"/>
      <c r="WNJ17" s="737"/>
      <c r="WNK17" s="737"/>
      <c r="WNL17" s="737"/>
      <c r="WNM17" s="737"/>
      <c r="WNN17" s="737"/>
      <c r="WNO17" s="737"/>
      <c r="WNP17" s="737"/>
      <c r="WNQ17" s="737"/>
      <c r="WNR17" s="737"/>
      <c r="WNS17" s="737"/>
      <c r="WNT17" s="737"/>
      <c r="WNU17" s="737"/>
      <c r="WNV17" s="737"/>
      <c r="WNW17" s="737"/>
      <c r="WNX17" s="737"/>
      <c r="WNY17" s="737"/>
      <c r="WNZ17" s="737"/>
      <c r="WOA17" s="737"/>
      <c r="WOB17" s="737"/>
      <c r="WOC17" s="737"/>
      <c r="WOD17" s="737"/>
      <c r="WOE17" s="737"/>
      <c r="WOF17" s="737"/>
      <c r="WOG17" s="737"/>
      <c r="WOH17" s="737"/>
      <c r="WOI17" s="737"/>
      <c r="WOJ17" s="737"/>
      <c r="WOK17" s="737"/>
      <c r="WOL17" s="737"/>
      <c r="WOM17" s="737"/>
      <c r="WON17" s="737"/>
      <c r="WOO17" s="737"/>
      <c r="WOP17" s="737"/>
      <c r="WOQ17" s="737"/>
      <c r="WOR17" s="737"/>
      <c r="WOS17" s="737"/>
      <c r="WOT17" s="737"/>
      <c r="WOU17" s="737"/>
      <c r="WOV17" s="737"/>
      <c r="WOW17" s="737"/>
      <c r="WOX17" s="737"/>
      <c r="WOY17" s="737"/>
      <c r="WOZ17" s="737"/>
      <c r="WPA17" s="737"/>
      <c r="WPB17" s="737"/>
      <c r="WPC17" s="737"/>
      <c r="WPD17" s="737"/>
      <c r="WPE17" s="737"/>
      <c r="WPF17" s="737"/>
      <c r="WPG17" s="737"/>
      <c r="WPH17" s="737"/>
      <c r="WPI17" s="737"/>
      <c r="WPJ17" s="737"/>
      <c r="WPK17" s="737"/>
      <c r="WPL17" s="737"/>
      <c r="WPM17" s="737"/>
      <c r="WPN17" s="737"/>
      <c r="WPO17" s="737"/>
      <c r="WPP17" s="737"/>
      <c r="WPQ17" s="737"/>
      <c r="WPR17" s="737"/>
      <c r="WPS17" s="737"/>
      <c r="WPT17" s="737"/>
      <c r="WPU17" s="737"/>
      <c r="WPV17" s="737"/>
      <c r="WPW17" s="737"/>
      <c r="WPX17" s="737"/>
      <c r="WPY17" s="737"/>
      <c r="WPZ17" s="737"/>
      <c r="WQA17" s="737"/>
      <c r="WQB17" s="737"/>
      <c r="WQC17" s="737"/>
      <c r="WQD17" s="737"/>
      <c r="WQE17" s="737"/>
      <c r="WQF17" s="737"/>
      <c r="WQG17" s="737"/>
      <c r="WQH17" s="737"/>
      <c r="WQI17" s="737"/>
      <c r="WQJ17" s="737"/>
      <c r="WQK17" s="737"/>
      <c r="WQL17" s="737"/>
      <c r="WQM17" s="737"/>
      <c r="WQN17" s="737"/>
      <c r="WQO17" s="737"/>
      <c r="WQP17" s="737"/>
      <c r="WQQ17" s="737"/>
      <c r="WQR17" s="737"/>
      <c r="WQS17" s="737"/>
      <c r="WQT17" s="737"/>
      <c r="WQU17" s="737"/>
      <c r="WQV17" s="737"/>
      <c r="WQW17" s="737"/>
      <c r="WQX17" s="737"/>
      <c r="WQY17" s="737"/>
      <c r="WQZ17" s="737"/>
      <c r="WRA17" s="737"/>
      <c r="WRB17" s="737"/>
      <c r="WRC17" s="737"/>
      <c r="WRD17" s="737"/>
      <c r="WRE17" s="737"/>
      <c r="WRF17" s="737"/>
      <c r="WRG17" s="737"/>
      <c r="WRH17" s="737"/>
      <c r="WRI17" s="737"/>
      <c r="WRJ17" s="737"/>
      <c r="WRK17" s="737"/>
      <c r="WRL17" s="737"/>
      <c r="WRM17" s="737"/>
      <c r="WRN17" s="737"/>
      <c r="WRO17" s="737"/>
      <c r="WRP17" s="737"/>
      <c r="WRQ17" s="737"/>
      <c r="WRR17" s="737"/>
      <c r="WRS17" s="737"/>
      <c r="WRT17" s="737"/>
      <c r="WRU17" s="737"/>
      <c r="WRV17" s="737"/>
      <c r="WRW17" s="737"/>
      <c r="WRX17" s="737"/>
      <c r="WRY17" s="737"/>
      <c r="WRZ17" s="737"/>
      <c r="WSA17" s="737"/>
      <c r="WSB17" s="737"/>
      <c r="WSC17" s="737"/>
      <c r="WSD17" s="737"/>
      <c r="WSE17" s="737"/>
      <c r="WSF17" s="737"/>
      <c r="WSG17" s="737"/>
      <c r="WSH17" s="737"/>
      <c r="WSI17" s="737"/>
      <c r="WSJ17" s="737"/>
      <c r="WSK17" s="737"/>
      <c r="WSL17" s="737"/>
      <c r="WSM17" s="737"/>
      <c r="WSN17" s="737"/>
      <c r="WSO17" s="737"/>
      <c r="WSP17" s="737"/>
      <c r="WSQ17" s="737"/>
      <c r="WSR17" s="737"/>
      <c r="WSS17" s="737"/>
      <c r="WST17" s="737"/>
      <c r="WSU17" s="737"/>
      <c r="WSV17" s="737"/>
      <c r="WSW17" s="737"/>
      <c r="WSX17" s="737"/>
      <c r="WSY17" s="737"/>
      <c r="WSZ17" s="737"/>
      <c r="WTA17" s="737"/>
      <c r="WTB17" s="737"/>
      <c r="WTC17" s="737"/>
      <c r="WTD17" s="737"/>
      <c r="WTE17" s="737"/>
      <c r="WTF17" s="737"/>
      <c r="WTG17" s="737"/>
      <c r="WTH17" s="737"/>
      <c r="WTI17" s="737"/>
      <c r="WTJ17" s="737"/>
      <c r="WTK17" s="737"/>
      <c r="WTL17" s="737"/>
      <c r="WTM17" s="737"/>
      <c r="WTN17" s="737"/>
      <c r="WTO17" s="737"/>
      <c r="WTP17" s="737"/>
      <c r="WTQ17" s="737"/>
      <c r="WTR17" s="737"/>
      <c r="WTS17" s="737"/>
      <c r="WTT17" s="737"/>
      <c r="WTU17" s="737"/>
      <c r="WTV17" s="737"/>
      <c r="WTW17" s="737"/>
      <c r="WTX17" s="737"/>
      <c r="WTY17" s="737"/>
      <c r="WTZ17" s="737"/>
      <c r="WUA17" s="737"/>
      <c r="WUB17" s="737"/>
      <c r="WUC17" s="737"/>
      <c r="WUD17" s="737"/>
      <c r="WUE17" s="737"/>
      <c r="WUF17" s="737"/>
      <c r="WUG17" s="737"/>
      <c r="WUH17" s="737"/>
      <c r="WUI17" s="737"/>
      <c r="WUJ17" s="737"/>
      <c r="WUK17" s="737"/>
      <c r="WUL17" s="737"/>
      <c r="WUM17" s="737"/>
      <c r="WUN17" s="737"/>
      <c r="WUO17" s="737"/>
      <c r="WUP17" s="737"/>
      <c r="WUQ17" s="737"/>
      <c r="WUR17" s="737"/>
      <c r="WUS17" s="737"/>
      <c r="WUT17" s="737"/>
      <c r="WUU17" s="737"/>
      <c r="WUV17" s="737"/>
      <c r="WUW17" s="737"/>
      <c r="WUX17" s="737"/>
      <c r="WUY17" s="737"/>
      <c r="WUZ17" s="737"/>
      <c r="WVA17" s="737"/>
      <c r="WVB17" s="737"/>
      <c r="WVC17" s="737"/>
      <c r="WVD17" s="737"/>
      <c r="WVE17" s="737"/>
      <c r="WVF17" s="737"/>
      <c r="WVG17" s="737"/>
      <c r="WVH17" s="737"/>
      <c r="WVI17" s="737"/>
      <c r="WVJ17" s="737"/>
      <c r="WVK17" s="737"/>
      <c r="WVL17" s="737"/>
      <c r="WVM17" s="737"/>
      <c r="WVN17" s="737"/>
      <c r="WVO17" s="737"/>
      <c r="WVP17" s="737"/>
      <c r="WVQ17" s="737"/>
      <c r="WVR17" s="737"/>
      <c r="WVS17" s="737"/>
      <c r="WVT17" s="737"/>
      <c r="WVU17" s="737"/>
      <c r="WVV17" s="737"/>
      <c r="WVW17" s="737"/>
      <c r="WVX17" s="737"/>
      <c r="WVY17" s="737"/>
      <c r="WVZ17" s="737"/>
      <c r="WWA17" s="737"/>
      <c r="WWB17" s="737"/>
      <c r="WWC17" s="737"/>
      <c r="WWD17" s="737"/>
      <c r="WWE17" s="737"/>
      <c r="WWF17" s="737"/>
      <c r="WWG17" s="737"/>
      <c r="WWH17" s="737"/>
      <c r="WWI17" s="737"/>
      <c r="WWJ17" s="737"/>
      <c r="WWK17" s="737"/>
      <c r="WWL17" s="737"/>
      <c r="WWM17" s="737"/>
      <c r="WWN17" s="737"/>
      <c r="WWO17" s="737"/>
      <c r="WWP17" s="737"/>
      <c r="WWQ17" s="737"/>
      <c r="WWR17" s="737"/>
      <c r="WWS17" s="737"/>
      <c r="WWT17" s="737"/>
      <c r="WWU17" s="737"/>
      <c r="WWV17" s="737"/>
      <c r="WWW17" s="737"/>
      <c r="WWX17" s="737"/>
      <c r="WWY17" s="737"/>
      <c r="WWZ17" s="737"/>
      <c r="WXA17" s="737"/>
      <c r="WXB17" s="737"/>
      <c r="WXC17" s="737"/>
      <c r="WXD17" s="737"/>
      <c r="WXE17" s="737"/>
      <c r="WXF17" s="737"/>
      <c r="WXG17" s="737"/>
      <c r="WXH17" s="737"/>
      <c r="WXI17" s="737"/>
      <c r="WXJ17" s="737"/>
      <c r="WXK17" s="737"/>
      <c r="WXL17" s="737"/>
      <c r="WXM17" s="737"/>
      <c r="WXN17" s="737"/>
      <c r="WXO17" s="737"/>
      <c r="WXP17" s="737"/>
      <c r="WXQ17" s="737"/>
      <c r="WXR17" s="737"/>
      <c r="WXS17" s="737"/>
      <c r="WXT17" s="737"/>
      <c r="WXU17" s="737"/>
      <c r="WXV17" s="737"/>
      <c r="WXW17" s="737"/>
      <c r="WXX17" s="737"/>
      <c r="WXY17" s="737"/>
      <c r="WXZ17" s="737"/>
      <c r="WYA17" s="737"/>
      <c r="WYB17" s="737"/>
      <c r="WYC17" s="737"/>
      <c r="WYD17" s="737"/>
      <c r="WYE17" s="737"/>
      <c r="WYF17" s="737"/>
      <c r="WYG17" s="737"/>
      <c r="WYH17" s="737"/>
      <c r="WYI17" s="737"/>
      <c r="WYJ17" s="737"/>
      <c r="WYK17" s="737"/>
      <c r="WYL17" s="737"/>
      <c r="WYM17" s="737"/>
      <c r="WYN17" s="737"/>
      <c r="WYO17" s="737"/>
      <c r="WYP17" s="737"/>
      <c r="WYQ17" s="737"/>
      <c r="WYR17" s="737"/>
      <c r="WYS17" s="737"/>
      <c r="WYT17" s="737"/>
      <c r="WYU17" s="737"/>
      <c r="WYV17" s="737"/>
      <c r="WYW17" s="737"/>
      <c r="WYX17" s="737"/>
      <c r="WYY17" s="737"/>
      <c r="WYZ17" s="737"/>
      <c r="WZA17" s="737"/>
      <c r="WZB17" s="737"/>
      <c r="WZC17" s="737"/>
      <c r="WZD17" s="737"/>
      <c r="WZE17" s="737"/>
      <c r="WZF17" s="737"/>
      <c r="WZG17" s="737"/>
      <c r="WZH17" s="737"/>
      <c r="WZI17" s="737"/>
      <c r="WZJ17" s="737"/>
      <c r="WZK17" s="737"/>
      <c r="WZL17" s="737"/>
      <c r="WZM17" s="737"/>
      <c r="WZN17" s="737"/>
      <c r="WZO17" s="737"/>
      <c r="WZP17" s="737"/>
      <c r="WZQ17" s="737"/>
      <c r="WZR17" s="737"/>
      <c r="WZS17" s="737"/>
      <c r="WZT17" s="737"/>
      <c r="WZU17" s="737"/>
      <c r="WZV17" s="737"/>
      <c r="WZW17" s="737"/>
      <c r="WZX17" s="737"/>
      <c r="WZY17" s="737"/>
      <c r="WZZ17" s="737"/>
      <c r="XAA17" s="737"/>
      <c r="XAB17" s="737"/>
      <c r="XAC17" s="737"/>
      <c r="XAD17" s="737"/>
      <c r="XAE17" s="737"/>
      <c r="XAF17" s="737"/>
      <c r="XAG17" s="737"/>
      <c r="XAH17" s="737"/>
      <c r="XAI17" s="737"/>
      <c r="XAJ17" s="737"/>
      <c r="XAK17" s="737"/>
      <c r="XAL17" s="737"/>
      <c r="XAM17" s="737"/>
      <c r="XAN17" s="737"/>
      <c r="XAO17" s="737"/>
      <c r="XAP17" s="737"/>
      <c r="XAQ17" s="737"/>
      <c r="XAR17" s="737"/>
      <c r="XAS17" s="737"/>
      <c r="XAT17" s="737"/>
      <c r="XAU17" s="737"/>
      <c r="XAV17" s="737"/>
      <c r="XAW17" s="737"/>
      <c r="XAX17" s="737"/>
      <c r="XAY17" s="737"/>
      <c r="XAZ17" s="737"/>
      <c r="XBA17" s="737"/>
      <c r="XBB17" s="737"/>
      <c r="XBC17" s="737"/>
      <c r="XBD17" s="737"/>
      <c r="XBE17" s="737"/>
      <c r="XBF17" s="737"/>
      <c r="XBG17" s="737"/>
      <c r="XBH17" s="737"/>
      <c r="XBI17" s="737"/>
      <c r="XBJ17" s="737"/>
      <c r="XBK17" s="737"/>
      <c r="XBL17" s="737"/>
      <c r="XBM17" s="737"/>
      <c r="XBN17" s="737"/>
      <c r="XBO17" s="737"/>
      <c r="XBP17" s="737"/>
      <c r="XBQ17" s="737"/>
      <c r="XBR17" s="737"/>
      <c r="XBS17" s="737"/>
      <c r="XBT17" s="737"/>
      <c r="XBU17" s="737"/>
      <c r="XBV17" s="737"/>
      <c r="XBW17" s="737"/>
      <c r="XBX17" s="737"/>
      <c r="XBY17" s="737"/>
      <c r="XBZ17" s="737"/>
      <c r="XCA17" s="737"/>
      <c r="XCB17" s="737"/>
      <c r="XCC17" s="737"/>
      <c r="XCD17" s="737"/>
      <c r="XCE17" s="737"/>
      <c r="XCF17" s="737"/>
      <c r="XCG17" s="737"/>
      <c r="XCH17" s="737"/>
      <c r="XCI17" s="737"/>
      <c r="XCJ17" s="737"/>
      <c r="XCK17" s="737"/>
      <c r="XCL17" s="737"/>
      <c r="XCM17" s="737"/>
      <c r="XCN17" s="737"/>
      <c r="XCO17" s="737"/>
      <c r="XCP17" s="737"/>
      <c r="XCQ17" s="737"/>
      <c r="XCR17" s="737"/>
      <c r="XCS17" s="737"/>
      <c r="XCT17" s="737"/>
      <c r="XCU17" s="737"/>
      <c r="XCV17" s="737"/>
      <c r="XCW17" s="737"/>
      <c r="XCX17" s="737"/>
      <c r="XCY17" s="737"/>
      <c r="XCZ17" s="737"/>
      <c r="XDA17" s="737"/>
      <c r="XDB17" s="737"/>
      <c r="XDC17" s="737"/>
      <c r="XDD17" s="737"/>
      <c r="XDE17" s="737"/>
      <c r="XDF17" s="737"/>
      <c r="XDG17" s="737"/>
      <c r="XDH17" s="737"/>
      <c r="XDI17" s="737"/>
      <c r="XDJ17" s="737"/>
      <c r="XDK17" s="737"/>
      <c r="XDL17" s="737"/>
      <c r="XDM17" s="737"/>
      <c r="XDN17" s="737"/>
      <c r="XDO17" s="737"/>
      <c r="XDP17" s="737"/>
      <c r="XDQ17" s="737"/>
      <c r="XDR17" s="737"/>
      <c r="XDS17" s="737"/>
      <c r="XDT17" s="737"/>
      <c r="XDU17" s="737"/>
      <c r="XDV17" s="737"/>
      <c r="XDW17" s="737"/>
      <c r="XDX17" s="737"/>
      <c r="XDY17" s="737"/>
      <c r="XDZ17" s="737"/>
      <c r="XEA17" s="737"/>
      <c r="XEB17" s="737"/>
      <c r="XEC17" s="737"/>
      <c r="XED17" s="737"/>
      <c r="XEE17" s="737"/>
      <c r="XEF17" s="737"/>
      <c r="XEG17" s="737"/>
      <c r="XEH17" s="737"/>
      <c r="XEI17" s="737"/>
      <c r="XEJ17" s="737"/>
      <c r="XEK17" s="737"/>
      <c r="XEL17" s="737"/>
      <c r="XEM17" s="737"/>
      <c r="XEN17" s="737"/>
      <c r="XEO17" s="737"/>
      <c r="XEP17" s="737"/>
      <c r="XEQ17" s="737"/>
      <c r="XER17" s="737"/>
      <c r="XES17" s="737"/>
      <c r="XET17" s="737"/>
      <c r="XEU17" s="737"/>
      <c r="XEV17" s="737"/>
      <c r="XEW17" s="737"/>
      <c r="XEX17" s="737"/>
      <c r="XEY17" s="737"/>
      <c r="XEZ17" s="737"/>
      <c r="XFA17" s="737"/>
      <c r="XFB17" s="737"/>
      <c r="XFC17" s="737"/>
      <c r="XFD17" s="737"/>
    </row>
    <row r="18" spans="1:16384" s="688" customFormat="1" ht="24.75" customHeight="1">
      <c r="A18" s="697"/>
      <c r="B18" s="1234" t="s">
        <v>1842</v>
      </c>
      <c r="C18" s="687" t="s">
        <v>2100</v>
      </c>
      <c r="D18" s="687" t="s">
        <v>1563</v>
      </c>
      <c r="E18" s="181">
        <f t="shared" si="1"/>
        <v>0</v>
      </c>
      <c r="F18" s="687"/>
      <c r="G18" s="718"/>
      <c r="H18" s="718"/>
      <c r="I18" s="718"/>
      <c r="J18" s="686" t="s">
        <v>2101</v>
      </c>
    </row>
    <row r="19" spans="1:16384" s="688" customFormat="1" ht="20.25" customHeight="1">
      <c r="A19" s="697"/>
      <c r="B19" s="1235" t="s">
        <v>1844</v>
      </c>
      <c r="C19" s="718"/>
      <c r="E19" s="181">
        <f t="shared" si="1"/>
        <v>0</v>
      </c>
      <c r="F19" s="687"/>
      <c r="G19" s="718"/>
      <c r="H19" s="718"/>
      <c r="I19" s="718"/>
      <c r="J19" s="686" t="s">
        <v>2101</v>
      </c>
    </row>
    <row r="20" spans="1:16384" s="688" customFormat="1" ht="23.25" customHeight="1">
      <c r="A20" s="697"/>
      <c r="B20" s="1234" t="s">
        <v>1845</v>
      </c>
      <c r="C20" s="687" t="s">
        <v>2100</v>
      </c>
      <c r="D20" s="687"/>
      <c r="E20" s="181">
        <f t="shared" si="1"/>
        <v>0</v>
      </c>
      <c r="F20" s="687"/>
      <c r="G20" s="718"/>
      <c r="H20" s="718"/>
      <c r="I20" s="718"/>
      <c r="J20" s="686" t="s">
        <v>2101</v>
      </c>
    </row>
    <row r="21" spans="1:16384" s="688" customFormat="1" ht="21.75" customHeight="1">
      <c r="A21" s="697"/>
      <c r="B21" s="1235" t="s">
        <v>1846</v>
      </c>
      <c r="C21" s="686"/>
      <c r="D21" s="687"/>
      <c r="E21" s="181">
        <f t="shared" si="1"/>
        <v>0</v>
      </c>
      <c r="F21" s="687"/>
      <c r="G21" s="718"/>
      <c r="H21" s="718"/>
      <c r="I21" s="718"/>
      <c r="J21" s="686" t="s">
        <v>2101</v>
      </c>
    </row>
    <row r="22" spans="1:16384" s="688" customFormat="1" ht="25.5" customHeight="1">
      <c r="A22" s="697"/>
      <c r="B22" s="1234" t="s">
        <v>1847</v>
      </c>
      <c r="C22" s="687" t="s">
        <v>2100</v>
      </c>
      <c r="D22" s="687"/>
      <c r="E22" s="181">
        <f t="shared" si="1"/>
        <v>0</v>
      </c>
      <c r="F22" s="687"/>
      <c r="G22" s="718"/>
      <c r="H22" s="718"/>
      <c r="I22" s="718"/>
      <c r="J22" s="686" t="s">
        <v>2101</v>
      </c>
    </row>
    <row r="23" spans="1:16384" s="688" customFormat="1" ht="44.25" customHeight="1">
      <c r="A23" s="697"/>
      <c r="B23" s="1234" t="s">
        <v>1848</v>
      </c>
      <c r="C23" s="687" t="s">
        <v>2100</v>
      </c>
      <c r="D23" s="687"/>
      <c r="E23" s="181">
        <f t="shared" si="1"/>
        <v>0</v>
      </c>
      <c r="F23" s="687"/>
      <c r="G23" s="718"/>
      <c r="H23" s="718"/>
      <c r="I23" s="718"/>
      <c r="J23" s="686" t="s">
        <v>2101</v>
      </c>
    </row>
    <row r="24" spans="1:16384" s="688" customFormat="1" ht="23.25" customHeight="1">
      <c r="A24" s="697"/>
      <c r="B24" s="1234" t="s">
        <v>1849</v>
      </c>
      <c r="C24" s="687" t="s">
        <v>955</v>
      </c>
      <c r="D24" s="687"/>
      <c r="E24" s="181">
        <f t="shared" si="1"/>
        <v>0</v>
      </c>
      <c r="F24" s="687"/>
      <c r="G24" s="718"/>
      <c r="H24" s="718"/>
      <c r="I24" s="718"/>
      <c r="J24" s="686" t="s">
        <v>2101</v>
      </c>
    </row>
    <row r="25" spans="1:16384" s="688" customFormat="1" ht="19.5" customHeight="1">
      <c r="A25" s="697"/>
      <c r="B25" s="1235" t="s">
        <v>1850</v>
      </c>
      <c r="C25" s="686"/>
      <c r="D25" s="687"/>
      <c r="E25" s="181">
        <f t="shared" si="1"/>
        <v>0</v>
      </c>
      <c r="F25" s="687"/>
      <c r="G25" s="718"/>
      <c r="H25" s="718"/>
      <c r="I25" s="718"/>
      <c r="J25" s="686" t="s">
        <v>2101</v>
      </c>
    </row>
    <row r="26" spans="1:16384" s="688" customFormat="1" ht="24" customHeight="1">
      <c r="A26" s="771"/>
      <c r="B26" s="1234" t="s">
        <v>1858</v>
      </c>
      <c r="C26" s="687" t="s">
        <v>2100</v>
      </c>
      <c r="D26" s="687"/>
      <c r="F26" s="687"/>
      <c r="G26" s="718"/>
      <c r="H26" s="718"/>
      <c r="I26" s="718"/>
      <c r="J26" s="686" t="s">
        <v>2101</v>
      </c>
    </row>
    <row r="27" spans="1:16384" s="688" customFormat="1" ht="42" customHeight="1">
      <c r="A27" s="771"/>
      <c r="B27" s="1234" t="s">
        <v>1857</v>
      </c>
      <c r="C27" s="687" t="s">
        <v>2100</v>
      </c>
      <c r="D27" s="687"/>
      <c r="E27" s="181"/>
      <c r="F27" s="687"/>
      <c r="G27" s="718"/>
      <c r="H27" s="718"/>
      <c r="I27" s="718"/>
      <c r="J27" s="686" t="s">
        <v>2101</v>
      </c>
    </row>
    <row r="28" spans="1:16384" s="688" customFormat="1" ht="46.5" customHeight="1">
      <c r="A28" s="771"/>
      <c r="B28" s="1234" t="s">
        <v>1856</v>
      </c>
      <c r="C28" s="686"/>
      <c r="D28" s="687"/>
      <c r="E28" s="181">
        <f>F26+G26+H26+I26</f>
        <v>0</v>
      </c>
      <c r="F28" s="687"/>
      <c r="G28" s="718"/>
      <c r="H28" s="718"/>
      <c r="I28" s="718"/>
      <c r="J28" s="686" t="s">
        <v>2101</v>
      </c>
    </row>
    <row r="29" spans="1:16384" s="688" customFormat="1" ht="24" customHeight="1">
      <c r="A29" s="771"/>
      <c r="B29" s="1235" t="s">
        <v>1859</v>
      </c>
      <c r="C29" s="687" t="s">
        <v>2100</v>
      </c>
      <c r="D29" s="687"/>
      <c r="E29" s="181">
        <f t="shared" ref="E29:E40" si="2">F29+G29+H29+I29</f>
        <v>0</v>
      </c>
      <c r="F29" s="687"/>
      <c r="G29" s="718"/>
      <c r="H29" s="718"/>
      <c r="I29" s="718"/>
      <c r="J29" s="686" t="s">
        <v>2101</v>
      </c>
    </row>
    <row r="30" spans="1:16384" s="688" customFormat="1" ht="24" customHeight="1">
      <c r="A30" s="771"/>
      <c r="B30" s="1234" t="s">
        <v>1854</v>
      </c>
      <c r="C30" s="686"/>
      <c r="D30" s="687"/>
      <c r="E30" s="181">
        <f t="shared" si="2"/>
        <v>0</v>
      </c>
      <c r="F30" s="687"/>
      <c r="G30" s="718"/>
      <c r="H30" s="718"/>
      <c r="I30" s="718"/>
      <c r="J30" s="686" t="s">
        <v>2101</v>
      </c>
    </row>
    <row r="31" spans="1:16384" s="688" customFormat="1" ht="24" customHeight="1">
      <c r="A31" s="771"/>
      <c r="B31" s="1234" t="s">
        <v>1855</v>
      </c>
      <c r="C31" s="686"/>
      <c r="D31" s="687"/>
      <c r="E31" s="181">
        <f t="shared" si="2"/>
        <v>0</v>
      </c>
      <c r="F31" s="687"/>
      <c r="G31" s="718"/>
      <c r="H31" s="718"/>
      <c r="I31" s="718"/>
      <c r="J31" s="686" t="s">
        <v>2101</v>
      </c>
    </row>
    <row r="32" spans="1:16384" s="814" customFormat="1" ht="63">
      <c r="A32" s="744"/>
      <c r="B32" s="753" t="s">
        <v>1851</v>
      </c>
      <c r="C32" s="687" t="s">
        <v>2100</v>
      </c>
      <c r="D32" s="767" t="s">
        <v>1557</v>
      </c>
      <c r="E32" s="181">
        <f t="shared" si="2"/>
        <v>0</v>
      </c>
      <c r="F32" s="687"/>
      <c r="G32" s="687"/>
      <c r="H32" s="687"/>
      <c r="I32" s="687"/>
      <c r="J32" s="686" t="s">
        <v>2101</v>
      </c>
    </row>
    <row r="33" spans="1:10" s="688" customFormat="1" ht="25.5" customHeight="1">
      <c r="A33" s="771"/>
      <c r="B33" s="1234" t="s">
        <v>1852</v>
      </c>
      <c r="C33" s="686"/>
      <c r="D33" s="687" t="s">
        <v>1563</v>
      </c>
      <c r="E33" s="181">
        <f t="shared" si="2"/>
        <v>0</v>
      </c>
      <c r="F33" s="687"/>
      <c r="G33" s="718"/>
      <c r="H33" s="718"/>
      <c r="I33" s="718"/>
      <c r="J33" s="686" t="s">
        <v>2101</v>
      </c>
    </row>
    <row r="34" spans="1:10" s="814" customFormat="1" ht="42">
      <c r="A34" s="744"/>
      <c r="B34" s="753" t="s">
        <v>1853</v>
      </c>
      <c r="C34" s="687" t="s">
        <v>1558</v>
      </c>
      <c r="D34" s="687" t="s">
        <v>1559</v>
      </c>
      <c r="E34" s="181">
        <f t="shared" si="2"/>
        <v>0</v>
      </c>
      <c r="F34" s="687"/>
      <c r="G34" s="687"/>
      <c r="H34" s="687"/>
      <c r="I34" s="687"/>
      <c r="J34" s="686" t="s">
        <v>2101</v>
      </c>
    </row>
    <row r="35" spans="1:10" s="814" customFormat="1" ht="42">
      <c r="A35" s="744"/>
      <c r="B35" s="753" t="s">
        <v>1560</v>
      </c>
      <c r="C35" s="687" t="s">
        <v>2100</v>
      </c>
      <c r="D35" s="687" t="s">
        <v>1559</v>
      </c>
      <c r="E35" s="181">
        <f t="shared" si="2"/>
        <v>0</v>
      </c>
      <c r="F35" s="687"/>
      <c r="G35" s="687"/>
      <c r="H35" s="687"/>
      <c r="I35" s="687"/>
      <c r="J35" s="686" t="s">
        <v>2101</v>
      </c>
    </row>
    <row r="36" spans="1:10" s="9" customFormat="1" ht="42">
      <c r="A36" s="57"/>
      <c r="B36" s="565" t="s">
        <v>2037</v>
      </c>
      <c r="C36" s="105" t="s">
        <v>2038</v>
      </c>
      <c r="D36" s="60" t="s">
        <v>2042</v>
      </c>
      <c r="E36" s="181">
        <f t="shared" si="2"/>
        <v>176500</v>
      </c>
      <c r="F36" s="80"/>
      <c r="G36" s="80"/>
      <c r="H36" s="181">
        <v>176500</v>
      </c>
      <c r="I36" s="80"/>
      <c r="J36" s="99" t="s">
        <v>2039</v>
      </c>
    </row>
    <row r="37" spans="1:10" s="9" customFormat="1">
      <c r="A37" s="57"/>
      <c r="B37" s="105" t="s">
        <v>2040</v>
      </c>
      <c r="C37" s="60" t="s">
        <v>2041</v>
      </c>
      <c r="D37" s="79" t="s">
        <v>2043</v>
      </c>
      <c r="E37" s="181">
        <f t="shared" si="2"/>
        <v>110000</v>
      </c>
      <c r="F37" s="77"/>
      <c r="G37" s="79"/>
      <c r="H37" s="181">
        <v>110000</v>
      </c>
      <c r="I37" s="80"/>
      <c r="J37" s="99" t="s">
        <v>2039</v>
      </c>
    </row>
    <row r="38" spans="1:10" s="9" customFormat="1" ht="42">
      <c r="A38" s="57"/>
      <c r="B38" s="665" t="s">
        <v>2055</v>
      </c>
      <c r="C38" s="217" t="s">
        <v>2050</v>
      </c>
      <c r="D38" s="60" t="s">
        <v>2051</v>
      </c>
      <c r="E38" s="181">
        <f t="shared" si="2"/>
        <v>29500</v>
      </c>
      <c r="F38" s="60"/>
      <c r="G38" s="60"/>
      <c r="H38" s="57">
        <v>29500</v>
      </c>
      <c r="I38" s="105"/>
      <c r="J38" s="99" t="s">
        <v>561</v>
      </c>
    </row>
    <row r="39" spans="1:10" s="9" customFormat="1" ht="37.5">
      <c r="A39" s="57"/>
      <c r="B39" s="417" t="s">
        <v>2052</v>
      </c>
      <c r="C39" s="102" t="s">
        <v>2061</v>
      </c>
      <c r="D39" s="79" t="s">
        <v>2053</v>
      </c>
      <c r="E39" s="181">
        <f t="shared" si="2"/>
        <v>35000</v>
      </c>
      <c r="F39" s="60"/>
      <c r="G39" s="60"/>
      <c r="H39" s="181">
        <v>35000</v>
      </c>
      <c r="I39" s="105"/>
      <c r="J39" s="99" t="s">
        <v>561</v>
      </c>
    </row>
    <row r="40" spans="1:10" s="9" customFormat="1" ht="37.5">
      <c r="A40" s="57"/>
      <c r="B40" s="218" t="s">
        <v>2056</v>
      </c>
      <c r="C40" s="1346" t="s">
        <v>2054</v>
      </c>
      <c r="D40" s="1347" t="s">
        <v>2002</v>
      </c>
      <c r="E40" s="181">
        <f t="shared" si="2"/>
        <v>15000</v>
      </c>
      <c r="F40" s="60"/>
      <c r="G40" s="60"/>
      <c r="H40" s="57">
        <v>15000</v>
      </c>
      <c r="I40" s="105"/>
      <c r="J40" s="99" t="s">
        <v>561</v>
      </c>
    </row>
    <row r="41" spans="1:10" s="9" customFormat="1">
      <c r="A41" s="57">
        <v>19</v>
      </c>
      <c r="B41" s="62" t="s">
        <v>193</v>
      </c>
      <c r="C41" s="526"/>
      <c r="D41" s="181"/>
      <c r="E41" s="181">
        <f t="shared" si="0"/>
        <v>0</v>
      </c>
      <c r="F41" s="105"/>
      <c r="G41" s="105"/>
      <c r="H41" s="105"/>
      <c r="I41" s="105"/>
      <c r="J41" s="105"/>
    </row>
    <row r="42" spans="1:10" s="9" customFormat="1" ht="41.25" customHeight="1">
      <c r="A42" s="105"/>
      <c r="B42" s="8" t="s">
        <v>2096</v>
      </c>
      <c r="C42" s="526" t="s">
        <v>1247</v>
      </c>
      <c r="D42" s="181" t="s">
        <v>2099</v>
      </c>
      <c r="E42" s="181">
        <f t="shared" si="0"/>
        <v>0</v>
      </c>
      <c r="F42" s="105"/>
      <c r="G42" s="105"/>
      <c r="H42" s="282"/>
      <c r="I42" s="105"/>
      <c r="J42" s="79" t="s">
        <v>562</v>
      </c>
    </row>
    <row r="43" spans="1:10" s="9" customFormat="1">
      <c r="A43" s="57">
        <v>20</v>
      </c>
      <c r="B43" s="62" t="s">
        <v>229</v>
      </c>
      <c r="C43" s="526"/>
      <c r="D43" s="181"/>
      <c r="E43" s="181">
        <f t="shared" si="0"/>
        <v>0</v>
      </c>
      <c r="F43" s="105"/>
      <c r="G43" s="105"/>
      <c r="H43" s="105"/>
      <c r="I43" s="105"/>
      <c r="J43" s="105"/>
    </row>
    <row r="44" spans="1:10" s="9" customFormat="1">
      <c r="A44" s="1355"/>
      <c r="B44" s="93" t="s">
        <v>2097</v>
      </c>
      <c r="C44" s="526" t="s">
        <v>775</v>
      </c>
      <c r="D44" s="181" t="s">
        <v>2099</v>
      </c>
      <c r="E44" s="181">
        <f t="shared" si="0"/>
        <v>0</v>
      </c>
      <c r="F44" s="105"/>
      <c r="G44" s="105"/>
      <c r="H44" s="105"/>
      <c r="I44" s="105"/>
      <c r="J44" s="79" t="s">
        <v>562</v>
      </c>
    </row>
    <row r="45" spans="1:10" s="998" customFormat="1" ht="84" customHeight="1">
      <c r="A45" s="778"/>
      <c r="B45" s="818" t="s">
        <v>1562</v>
      </c>
      <c r="C45" s="687" t="s">
        <v>2100</v>
      </c>
      <c r="D45" s="749" t="s">
        <v>1563</v>
      </c>
      <c r="E45" s="181">
        <f t="shared" ref="E45:E50" si="3">F45+G45+H45+I45</f>
        <v>0</v>
      </c>
      <c r="F45" s="749"/>
      <c r="G45" s="1055"/>
      <c r="H45" s="1055"/>
      <c r="I45" s="1055"/>
      <c r="J45" s="686" t="s">
        <v>2101</v>
      </c>
    </row>
    <row r="46" spans="1:10" s="998" customFormat="1" ht="66" customHeight="1">
      <c r="A46" s="1000"/>
      <c r="B46" s="1069" t="s">
        <v>1564</v>
      </c>
      <c r="C46" s="769" t="s">
        <v>1565</v>
      </c>
      <c r="D46" s="769" t="s">
        <v>1566</v>
      </c>
      <c r="E46" s="181">
        <f t="shared" si="3"/>
        <v>0</v>
      </c>
      <c r="F46" s="769"/>
      <c r="G46" s="1055"/>
      <c r="H46" s="1055"/>
      <c r="I46" s="1055"/>
      <c r="J46" s="686" t="s">
        <v>2101</v>
      </c>
    </row>
    <row r="47" spans="1:10" s="688" customFormat="1" ht="42" customHeight="1">
      <c r="A47" s="687"/>
      <c r="B47" s="721" t="s">
        <v>1567</v>
      </c>
      <c r="C47" s="687" t="s">
        <v>1568</v>
      </c>
      <c r="D47" s="707"/>
      <c r="E47" s="181">
        <f t="shared" si="3"/>
        <v>0</v>
      </c>
      <c r="F47" s="707"/>
      <c r="G47" s="745"/>
      <c r="H47" s="686"/>
      <c r="I47" s="745"/>
      <c r="J47" s="686" t="s">
        <v>2101</v>
      </c>
    </row>
    <row r="48" spans="1:10" s="998" customFormat="1" ht="65.25" customHeight="1">
      <c r="A48" s="1001"/>
      <c r="B48" s="1070" t="s">
        <v>1569</v>
      </c>
      <c r="C48" s="1004" t="s">
        <v>1570</v>
      </c>
      <c r="D48" s="749" t="s">
        <v>1571</v>
      </c>
      <c r="E48" s="181">
        <f t="shared" si="3"/>
        <v>0</v>
      </c>
      <c r="F48" s="749"/>
      <c r="G48" s="1055"/>
      <c r="H48" s="1055"/>
      <c r="I48" s="1055"/>
      <c r="J48" s="686" t="s">
        <v>2101</v>
      </c>
    </row>
    <row r="49" spans="1:10" s="688" customFormat="1" ht="24.75" customHeight="1">
      <c r="A49" s="697"/>
      <c r="B49" s="1072" t="s">
        <v>1710</v>
      </c>
      <c r="C49" s="696"/>
      <c r="D49" s="707"/>
      <c r="E49" s="181">
        <f t="shared" si="3"/>
        <v>0</v>
      </c>
      <c r="F49" s="707"/>
      <c r="G49" s="745"/>
      <c r="H49" s="686"/>
      <c r="I49" s="745"/>
      <c r="J49" s="686" t="s">
        <v>2101</v>
      </c>
    </row>
    <row r="50" spans="1:10" ht="42">
      <c r="A50" s="57"/>
      <c r="B50" s="1356" t="s">
        <v>2102</v>
      </c>
      <c r="C50" s="526" t="s">
        <v>2103</v>
      </c>
      <c r="D50" s="3"/>
      <c r="E50" s="181">
        <f t="shared" si="3"/>
        <v>0</v>
      </c>
      <c r="F50" s="3"/>
      <c r="G50" s="3"/>
      <c r="H50" s="3"/>
      <c r="I50" s="3"/>
      <c r="J50" s="686" t="s">
        <v>2101</v>
      </c>
    </row>
    <row r="51" spans="1:10">
      <c r="A51" s="85"/>
      <c r="B51" s="214"/>
      <c r="C51" s="322"/>
      <c r="D51" s="181"/>
      <c r="E51" s="181">
        <f t="shared" si="0"/>
        <v>0</v>
      </c>
      <c r="F51" s="85"/>
      <c r="G51" s="85"/>
      <c r="H51" s="85"/>
      <c r="I51" s="85"/>
      <c r="J51" s="220"/>
    </row>
    <row r="52" spans="1:10">
      <c r="A52" s="26"/>
      <c r="B52" s="26"/>
      <c r="C52" s="178"/>
      <c r="D52" s="149"/>
      <c r="E52" s="149">
        <f>SUM(E13:E51)</f>
        <v>366000</v>
      </c>
      <c r="F52" s="149">
        <f>SUM(F13:F51)</f>
        <v>0</v>
      </c>
      <c r="G52" s="149">
        <f>SUM(G13:G51)</f>
        <v>0</v>
      </c>
      <c r="H52" s="149">
        <f>SUM(H13:H51)</f>
        <v>366000</v>
      </c>
      <c r="I52" s="149">
        <f>SUM(I13:I51)</f>
        <v>0</v>
      </c>
      <c r="J52" s="172">
        <f>F52+G52+H52+I52</f>
        <v>366000</v>
      </c>
    </row>
    <row r="53" spans="1:10">
      <c r="B53" s="4"/>
    </row>
    <row r="55" spans="1:10" s="298" customFormat="1">
      <c r="B55" s="298" t="s">
        <v>601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70866141732283472" top="0.74803149606299213" bottom="0.74803149606299213" header="0.31496062992125984" footer="0.31496062992125984"/>
  <pageSetup paperSize="5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XFD71"/>
  <sheetViews>
    <sheetView topLeftCell="A43" zoomScale="98" zoomScaleNormal="98" workbookViewId="0">
      <selection activeCell="A43" sqref="A43:XFD48"/>
    </sheetView>
  </sheetViews>
  <sheetFormatPr defaultRowHeight="21"/>
  <cols>
    <col min="1" max="1" width="5.7109375" style="9" customWidth="1"/>
    <col min="2" max="2" width="36.42578125" style="9" customWidth="1"/>
    <col min="3" max="3" width="23" style="9" customWidth="1"/>
    <col min="4" max="4" width="18.28515625" style="9" customWidth="1"/>
    <col min="5" max="5" width="17" style="9" customWidth="1"/>
    <col min="6" max="6" width="16.7109375" style="133" customWidth="1"/>
    <col min="7" max="7" width="20.2851562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36"/>
      <c r="G2" s="129"/>
      <c r="H2" s="129"/>
      <c r="I2" s="129"/>
    </row>
    <row r="3" spans="1:18" ht="21" customHeight="1">
      <c r="A3" s="27"/>
      <c r="B3" s="42" t="s">
        <v>28</v>
      </c>
      <c r="C3" s="162" t="s">
        <v>545</v>
      </c>
      <c r="D3" s="163" t="s">
        <v>31</v>
      </c>
      <c r="E3" s="164"/>
      <c r="F3" s="131" t="s">
        <v>32</v>
      </c>
      <c r="G3" s="164"/>
      <c r="H3" s="165" t="s">
        <v>29</v>
      </c>
      <c r="I3" s="1208"/>
    </row>
    <row r="4" spans="1:18" ht="21" customHeight="1">
      <c r="A4" s="27"/>
      <c r="B4" s="42" t="s">
        <v>50</v>
      </c>
      <c r="C4" s="162" t="s">
        <v>206</v>
      </c>
      <c r="D4" s="167"/>
      <c r="G4" s="133"/>
      <c r="H4" s="133"/>
    </row>
    <row r="5" spans="1:18" ht="21" customHeight="1">
      <c r="A5" s="27"/>
      <c r="B5" s="42" t="s">
        <v>204</v>
      </c>
      <c r="C5" s="162" t="s">
        <v>190</v>
      </c>
      <c r="D5" s="167"/>
      <c r="E5" s="133"/>
      <c r="G5" s="133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380" t="s">
        <v>52</v>
      </c>
      <c r="G6" s="168" t="s">
        <v>548</v>
      </c>
      <c r="H6" s="168" t="s">
        <v>56</v>
      </c>
      <c r="I6" s="168" t="s">
        <v>54</v>
      </c>
      <c r="J6" s="168" t="s">
        <v>55</v>
      </c>
      <c r="K6" s="170"/>
      <c r="O6" s="167"/>
    </row>
    <row r="7" spans="1:18" ht="21" customHeight="1">
      <c r="A7" s="27"/>
      <c r="B7" s="171" t="s">
        <v>36</v>
      </c>
      <c r="D7" s="9" t="s">
        <v>231</v>
      </c>
      <c r="F7" s="131"/>
      <c r="H7" s="167"/>
      <c r="J7" s="167"/>
      <c r="K7" s="167"/>
      <c r="M7" s="167"/>
      <c r="O7" s="167"/>
      <c r="P7" s="167"/>
      <c r="R7" s="167"/>
    </row>
    <row r="8" spans="1:18" ht="21" customHeight="1">
      <c r="A8" s="27"/>
      <c r="B8" s="171"/>
      <c r="F8" s="131"/>
      <c r="H8" s="167"/>
      <c r="K8" s="167"/>
      <c r="M8" s="167"/>
      <c r="O8" s="167"/>
      <c r="P8" s="167"/>
      <c r="R8" s="167"/>
    </row>
    <row r="9" spans="1:18" ht="21" customHeight="1">
      <c r="A9" s="27"/>
      <c r="B9" s="171" t="s">
        <v>37</v>
      </c>
      <c r="D9" s="9" t="s">
        <v>232</v>
      </c>
      <c r="E9" s="167"/>
      <c r="G9" s="133"/>
      <c r="H9" s="133"/>
    </row>
    <row r="10" spans="1:18" ht="21" customHeight="1">
      <c r="A10" s="27"/>
      <c r="B10" s="171" t="s">
        <v>332</v>
      </c>
      <c r="E10" s="133"/>
      <c r="G10" s="133"/>
      <c r="H10" s="133"/>
    </row>
    <row r="11" spans="1:18" ht="21" customHeight="1">
      <c r="A11" s="1748" t="s">
        <v>0</v>
      </c>
      <c r="B11" s="1748" t="s">
        <v>33</v>
      </c>
      <c r="C11" s="1206" t="s">
        <v>23</v>
      </c>
      <c r="D11" s="1206" t="s">
        <v>24</v>
      </c>
      <c r="E11" s="1759" t="s">
        <v>1</v>
      </c>
      <c r="F11" s="1760"/>
      <c r="G11" s="1760"/>
      <c r="H11" s="1760"/>
      <c r="I11" s="1761"/>
      <c r="J11" s="1762" t="s">
        <v>13</v>
      </c>
    </row>
    <row r="12" spans="1:18">
      <c r="A12" s="1749"/>
      <c r="B12" s="1749"/>
      <c r="C12" s="1207"/>
      <c r="D12" s="1207" t="s">
        <v>25</v>
      </c>
      <c r="E12" s="28" t="s">
        <v>5</v>
      </c>
      <c r="F12" s="75" t="s">
        <v>6</v>
      </c>
      <c r="G12" s="28" t="s">
        <v>174</v>
      </c>
      <c r="H12" s="29" t="s">
        <v>26</v>
      </c>
      <c r="I12" s="29" t="s">
        <v>27</v>
      </c>
      <c r="J12" s="1763"/>
    </row>
    <row r="13" spans="1:18" ht="42">
      <c r="A13" s="56">
        <v>24</v>
      </c>
      <c r="B13" s="95" t="s">
        <v>191</v>
      </c>
      <c r="C13" s="310"/>
      <c r="D13" s="310"/>
      <c r="E13" s="181">
        <f>F13+G13+H13+I13</f>
        <v>0</v>
      </c>
      <c r="F13" s="311"/>
      <c r="G13" s="311"/>
      <c r="H13" s="311"/>
      <c r="I13" s="311"/>
      <c r="J13" s="310"/>
    </row>
    <row r="38" spans="1:10" ht="42">
      <c r="A38" s="57">
        <v>25</v>
      </c>
      <c r="B38" s="243" t="s">
        <v>192</v>
      </c>
      <c r="C38" s="175"/>
      <c r="D38" s="175"/>
      <c r="E38" s="181">
        <f>F38+G38+H38+I38</f>
        <v>0</v>
      </c>
      <c r="F38" s="137"/>
      <c r="G38" s="137"/>
      <c r="H38" s="137"/>
      <c r="I38" s="137"/>
      <c r="J38" s="175"/>
    </row>
    <row r="39" spans="1:10" s="688" customFormat="1" ht="42" customHeight="1">
      <c r="A39" s="691"/>
      <c r="B39" s="691" t="s">
        <v>1860</v>
      </c>
      <c r="C39" s="696" t="s">
        <v>1374</v>
      </c>
      <c r="D39" s="717"/>
      <c r="E39" s="181">
        <f>F39+G39+H39+I39</f>
        <v>0</v>
      </c>
      <c r="F39" s="717"/>
      <c r="G39" s="718"/>
      <c r="H39" s="718"/>
      <c r="I39" s="718"/>
      <c r="J39" s="686" t="s">
        <v>2101</v>
      </c>
    </row>
    <row r="40" spans="1:10" s="688" customFormat="1" ht="42" customHeight="1">
      <c r="A40" s="691"/>
      <c r="B40" s="691" t="s">
        <v>1561</v>
      </c>
      <c r="C40" s="696" t="s">
        <v>1374</v>
      </c>
      <c r="D40" s="717"/>
      <c r="E40" s="181">
        <f>F40+G40+H40+I40</f>
        <v>0</v>
      </c>
      <c r="F40" s="717"/>
      <c r="G40" s="718"/>
      <c r="H40" s="718"/>
      <c r="I40" s="718"/>
      <c r="J40" s="686" t="s">
        <v>2101</v>
      </c>
    </row>
    <row r="41" spans="1:10">
      <c r="A41" s="57">
        <v>26</v>
      </c>
      <c r="B41" s="243" t="s">
        <v>193</v>
      </c>
      <c r="C41" s="217"/>
      <c r="D41" s="60"/>
      <c r="E41" s="181">
        <f>F41+G41+H41+I41</f>
        <v>0</v>
      </c>
      <c r="F41" s="57"/>
      <c r="G41" s="57"/>
      <c r="H41" s="57"/>
      <c r="I41" s="57"/>
      <c r="J41" s="60"/>
    </row>
    <row r="42" spans="1:10" ht="63.75" customHeight="1">
      <c r="A42" s="57">
        <v>27</v>
      </c>
      <c r="B42" s="62" t="s">
        <v>230</v>
      </c>
      <c r="C42" s="217"/>
      <c r="D42" s="60"/>
      <c r="E42" s="181">
        <f>F42+G42+H42+I42</f>
        <v>0</v>
      </c>
      <c r="F42" s="57"/>
      <c r="G42" s="57"/>
      <c r="H42" s="57"/>
      <c r="I42" s="57"/>
      <c r="J42" s="103"/>
    </row>
    <row r="49" spans="1:16384" ht="19.5" customHeight="1">
      <c r="A49" s="220"/>
      <c r="B49" s="313"/>
      <c r="C49" s="220"/>
      <c r="D49" s="314"/>
      <c r="E49" s="265">
        <f>F49+G49+H49+I49</f>
        <v>0</v>
      </c>
      <c r="F49" s="265"/>
      <c r="G49" s="265"/>
      <c r="H49" s="265"/>
      <c r="I49" s="265"/>
      <c r="J49" s="367"/>
    </row>
    <row r="50" spans="1:16384">
      <c r="B50" s="164"/>
      <c r="C50" s="133"/>
      <c r="D50" s="133"/>
      <c r="E50" s="149">
        <f>SUM(E13:E49)</f>
        <v>0</v>
      </c>
      <c r="F50" s="149">
        <f>SUM(F13:F49)</f>
        <v>0</v>
      </c>
      <c r="G50" s="149">
        <f>SUM(G13:G49)</f>
        <v>0</v>
      </c>
      <c r="H50" s="149">
        <f>SUM(H13:H49)</f>
        <v>0</v>
      </c>
      <c r="I50" s="149">
        <f>SUM(I13:I49)</f>
        <v>0</v>
      </c>
      <c r="J50" s="368">
        <f>F50+G50+H50+I50</f>
        <v>0</v>
      </c>
    </row>
    <row r="51" spans="1:16384" s="299" customFormat="1">
      <c r="B51" s="299" t="s">
        <v>601</v>
      </c>
    </row>
    <row r="52" spans="1:16384" s="186" customFormat="1">
      <c r="A52" s="187"/>
      <c r="B52" s="193"/>
      <c r="C52" s="256"/>
      <c r="D52" s="591"/>
      <c r="E52" s="196"/>
      <c r="F52" s="578"/>
      <c r="G52" s="578"/>
      <c r="H52" s="578"/>
      <c r="I52" s="578"/>
      <c r="J52" s="286"/>
    </row>
    <row r="53" spans="1:16384" s="186" customFormat="1" ht="24" customHeight="1">
      <c r="A53" s="187"/>
      <c r="B53" s="193"/>
      <c r="C53" s="256"/>
      <c r="D53" s="201"/>
      <c r="E53" s="196"/>
      <c r="F53" s="578"/>
      <c r="G53" s="578"/>
      <c r="H53" s="578"/>
      <c r="I53" s="578"/>
      <c r="J53" s="286"/>
    </row>
    <row r="54" spans="1:16384" s="186" customFormat="1">
      <c r="E54" s="623"/>
      <c r="F54" s="525"/>
    </row>
    <row r="56" spans="1:16384">
      <c r="B56" s="299" t="s">
        <v>658</v>
      </c>
    </row>
    <row r="57" spans="1:16384" s="186" customFormat="1" ht="24.75" customHeight="1">
      <c r="A57" s="13"/>
      <c r="B57" s="312"/>
      <c r="C57" s="175"/>
      <c r="D57" s="175"/>
      <c r="E57" s="181"/>
      <c r="F57" s="137"/>
      <c r="G57" s="137"/>
      <c r="H57" s="137"/>
      <c r="I57" s="137"/>
      <c r="J57" s="175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  <c r="JF57" s="84"/>
      <c r="JG57" s="84"/>
      <c r="JH57" s="84"/>
      <c r="JI57" s="84"/>
      <c r="JJ57" s="84"/>
      <c r="JK57" s="84"/>
      <c r="JL57" s="84"/>
      <c r="JM57" s="84"/>
      <c r="JN57" s="84"/>
      <c r="JO57" s="84"/>
      <c r="JP57" s="84"/>
      <c r="JQ57" s="84"/>
      <c r="JR57" s="84"/>
      <c r="JS57" s="84"/>
      <c r="JT57" s="84"/>
      <c r="JU57" s="84"/>
      <c r="JV57" s="84"/>
      <c r="JW57" s="84"/>
      <c r="JX57" s="84"/>
      <c r="JY57" s="84"/>
      <c r="JZ57" s="84"/>
      <c r="KA57" s="84"/>
      <c r="KB57" s="84"/>
      <c r="KC57" s="84"/>
      <c r="KD57" s="84"/>
      <c r="KE57" s="84"/>
      <c r="KF57" s="84"/>
      <c r="KG57" s="84"/>
      <c r="KH57" s="84"/>
      <c r="KI57" s="84"/>
      <c r="KJ57" s="84"/>
      <c r="KK57" s="84"/>
      <c r="KL57" s="84"/>
      <c r="KM57" s="84"/>
      <c r="KN57" s="84"/>
      <c r="KO57" s="84"/>
      <c r="KP57" s="84"/>
      <c r="KQ57" s="84"/>
      <c r="KR57" s="84"/>
      <c r="KS57" s="84"/>
      <c r="KT57" s="84"/>
      <c r="KU57" s="84"/>
      <c r="KV57" s="84"/>
      <c r="KW57" s="84"/>
      <c r="KX57" s="84"/>
      <c r="KY57" s="84"/>
      <c r="KZ57" s="84"/>
      <c r="LA57" s="84"/>
      <c r="LB57" s="84"/>
      <c r="LC57" s="84"/>
      <c r="LD57" s="84"/>
      <c r="LE57" s="84"/>
      <c r="LF57" s="84"/>
      <c r="LG57" s="84"/>
      <c r="LH57" s="84"/>
      <c r="LI57" s="84"/>
      <c r="LJ57" s="84"/>
      <c r="LK57" s="84"/>
      <c r="LL57" s="84"/>
      <c r="LM57" s="84"/>
      <c r="LN57" s="84"/>
      <c r="LO57" s="84"/>
      <c r="LP57" s="84"/>
      <c r="LQ57" s="84"/>
      <c r="LR57" s="84"/>
      <c r="LS57" s="84"/>
      <c r="LT57" s="84"/>
      <c r="LU57" s="84"/>
      <c r="LV57" s="84"/>
      <c r="LW57" s="84"/>
      <c r="LX57" s="84"/>
      <c r="LY57" s="84"/>
      <c r="LZ57" s="84"/>
      <c r="MA57" s="84"/>
      <c r="MB57" s="84"/>
      <c r="MC57" s="84"/>
      <c r="MD57" s="84"/>
      <c r="ME57" s="84"/>
      <c r="MF57" s="84"/>
      <c r="MG57" s="84"/>
      <c r="MH57" s="84"/>
      <c r="MI57" s="84"/>
      <c r="MJ57" s="84"/>
      <c r="MK57" s="84"/>
      <c r="ML57" s="84"/>
      <c r="MM57" s="84"/>
      <c r="MN57" s="84"/>
      <c r="MO57" s="84"/>
      <c r="MP57" s="84"/>
      <c r="MQ57" s="84"/>
      <c r="MR57" s="84"/>
      <c r="MS57" s="84"/>
      <c r="MT57" s="84"/>
      <c r="MU57" s="84"/>
      <c r="MV57" s="84"/>
      <c r="MW57" s="84"/>
      <c r="MX57" s="84"/>
      <c r="MY57" s="84"/>
      <c r="MZ57" s="84"/>
      <c r="NA57" s="84"/>
      <c r="NB57" s="84"/>
      <c r="NC57" s="84"/>
      <c r="ND57" s="84"/>
      <c r="NE57" s="84"/>
      <c r="NF57" s="84"/>
      <c r="NG57" s="84"/>
      <c r="NH57" s="84"/>
      <c r="NI57" s="84"/>
      <c r="NJ57" s="84"/>
      <c r="NK57" s="84"/>
      <c r="NL57" s="84"/>
      <c r="NM57" s="84"/>
      <c r="NN57" s="84"/>
      <c r="NO57" s="84"/>
      <c r="NP57" s="84"/>
      <c r="NQ57" s="84"/>
      <c r="NR57" s="84"/>
      <c r="NS57" s="84"/>
      <c r="NT57" s="84"/>
      <c r="NU57" s="84"/>
      <c r="NV57" s="84"/>
      <c r="NW57" s="84"/>
      <c r="NX57" s="84"/>
      <c r="NY57" s="84"/>
      <c r="NZ57" s="84"/>
      <c r="OA57" s="84"/>
      <c r="OB57" s="84"/>
      <c r="OC57" s="84"/>
      <c r="OD57" s="84"/>
      <c r="OE57" s="84"/>
      <c r="OF57" s="84"/>
      <c r="OG57" s="84"/>
      <c r="OH57" s="84"/>
      <c r="OI57" s="84"/>
      <c r="OJ57" s="84"/>
      <c r="OK57" s="84"/>
      <c r="OL57" s="84"/>
      <c r="OM57" s="84"/>
      <c r="ON57" s="84"/>
      <c r="OO57" s="84"/>
      <c r="OP57" s="84"/>
      <c r="OQ57" s="84"/>
      <c r="OR57" s="84"/>
      <c r="OS57" s="84"/>
      <c r="OT57" s="84"/>
      <c r="OU57" s="84"/>
      <c r="OV57" s="84"/>
      <c r="OW57" s="84"/>
      <c r="OX57" s="84"/>
      <c r="OY57" s="84"/>
      <c r="OZ57" s="84"/>
      <c r="PA57" s="84"/>
      <c r="PB57" s="84"/>
      <c r="PC57" s="84"/>
      <c r="PD57" s="84"/>
      <c r="PE57" s="84"/>
      <c r="PF57" s="84"/>
      <c r="PG57" s="84"/>
      <c r="PH57" s="84"/>
      <c r="PI57" s="84"/>
      <c r="PJ57" s="84"/>
      <c r="PK57" s="84"/>
      <c r="PL57" s="84"/>
      <c r="PM57" s="84"/>
      <c r="PN57" s="84"/>
      <c r="PO57" s="84"/>
      <c r="PP57" s="84"/>
      <c r="PQ57" s="84"/>
      <c r="PR57" s="84"/>
      <c r="PS57" s="84"/>
      <c r="PT57" s="84"/>
      <c r="PU57" s="84"/>
      <c r="PV57" s="84"/>
      <c r="PW57" s="84"/>
      <c r="PX57" s="84"/>
      <c r="PY57" s="84"/>
      <c r="PZ57" s="84"/>
      <c r="QA57" s="84"/>
      <c r="QB57" s="84"/>
      <c r="QC57" s="84"/>
      <c r="QD57" s="84"/>
      <c r="QE57" s="84"/>
      <c r="QF57" s="84"/>
      <c r="QG57" s="84"/>
      <c r="QH57" s="84"/>
      <c r="QI57" s="84"/>
      <c r="QJ57" s="84"/>
      <c r="QK57" s="84"/>
      <c r="QL57" s="84"/>
      <c r="QM57" s="84"/>
      <c r="QN57" s="84"/>
      <c r="QO57" s="84"/>
      <c r="QP57" s="84"/>
      <c r="QQ57" s="84"/>
      <c r="QR57" s="84"/>
      <c r="QS57" s="84"/>
      <c r="QT57" s="84"/>
      <c r="QU57" s="84"/>
      <c r="QV57" s="84"/>
      <c r="QW57" s="84"/>
      <c r="QX57" s="84"/>
      <c r="QY57" s="84"/>
      <c r="QZ57" s="84"/>
      <c r="RA57" s="84"/>
      <c r="RB57" s="84"/>
      <c r="RC57" s="84"/>
      <c r="RD57" s="84"/>
      <c r="RE57" s="84"/>
      <c r="RF57" s="84"/>
      <c r="RG57" s="84"/>
      <c r="RH57" s="84"/>
      <c r="RI57" s="84"/>
      <c r="RJ57" s="84"/>
      <c r="RK57" s="84"/>
      <c r="RL57" s="84"/>
      <c r="RM57" s="84"/>
      <c r="RN57" s="84"/>
      <c r="RO57" s="84"/>
      <c r="RP57" s="84"/>
      <c r="RQ57" s="84"/>
      <c r="RR57" s="84"/>
      <c r="RS57" s="84"/>
      <c r="RT57" s="84"/>
      <c r="RU57" s="84"/>
      <c r="RV57" s="84"/>
      <c r="RW57" s="84"/>
      <c r="RX57" s="84"/>
      <c r="RY57" s="84"/>
      <c r="RZ57" s="84"/>
      <c r="SA57" s="84"/>
      <c r="SB57" s="84"/>
      <c r="SC57" s="84"/>
      <c r="SD57" s="84"/>
      <c r="SE57" s="84"/>
      <c r="SF57" s="84"/>
      <c r="SG57" s="84"/>
      <c r="SH57" s="84"/>
      <c r="SI57" s="84"/>
      <c r="SJ57" s="84"/>
      <c r="SK57" s="84"/>
      <c r="SL57" s="84"/>
      <c r="SM57" s="84"/>
      <c r="SN57" s="84"/>
      <c r="SO57" s="84"/>
      <c r="SP57" s="84"/>
      <c r="SQ57" s="84"/>
      <c r="SR57" s="84"/>
      <c r="SS57" s="84"/>
      <c r="ST57" s="84"/>
      <c r="SU57" s="84"/>
      <c r="SV57" s="84"/>
      <c r="SW57" s="84"/>
      <c r="SX57" s="84"/>
      <c r="SY57" s="84"/>
      <c r="SZ57" s="84"/>
      <c r="TA57" s="84"/>
      <c r="TB57" s="84"/>
      <c r="TC57" s="84"/>
      <c r="TD57" s="84"/>
      <c r="TE57" s="84"/>
      <c r="TF57" s="84"/>
      <c r="TG57" s="84"/>
      <c r="TH57" s="84"/>
      <c r="TI57" s="84"/>
      <c r="TJ57" s="84"/>
      <c r="TK57" s="84"/>
      <c r="TL57" s="84"/>
      <c r="TM57" s="84"/>
      <c r="TN57" s="84"/>
      <c r="TO57" s="84"/>
      <c r="TP57" s="84"/>
      <c r="TQ57" s="84"/>
      <c r="TR57" s="84"/>
      <c r="TS57" s="84"/>
      <c r="TT57" s="84"/>
      <c r="TU57" s="84"/>
      <c r="TV57" s="84"/>
      <c r="TW57" s="84"/>
      <c r="TX57" s="84"/>
      <c r="TY57" s="84"/>
      <c r="TZ57" s="84"/>
      <c r="UA57" s="84"/>
      <c r="UB57" s="84"/>
      <c r="UC57" s="84"/>
      <c r="UD57" s="84"/>
      <c r="UE57" s="84"/>
      <c r="UF57" s="84"/>
      <c r="UG57" s="84"/>
      <c r="UH57" s="84"/>
      <c r="UI57" s="84"/>
      <c r="UJ57" s="84"/>
      <c r="UK57" s="84"/>
      <c r="UL57" s="84"/>
      <c r="UM57" s="84"/>
      <c r="UN57" s="84"/>
      <c r="UO57" s="84"/>
      <c r="UP57" s="84"/>
      <c r="UQ57" s="84"/>
      <c r="UR57" s="84"/>
      <c r="US57" s="84"/>
      <c r="UT57" s="84"/>
      <c r="UU57" s="84"/>
      <c r="UV57" s="84"/>
      <c r="UW57" s="84"/>
      <c r="UX57" s="84"/>
      <c r="UY57" s="84"/>
      <c r="UZ57" s="84"/>
      <c r="VA57" s="84"/>
      <c r="VB57" s="84"/>
      <c r="VC57" s="84"/>
      <c r="VD57" s="84"/>
      <c r="VE57" s="84"/>
      <c r="VF57" s="84"/>
      <c r="VG57" s="84"/>
      <c r="VH57" s="84"/>
      <c r="VI57" s="84"/>
      <c r="VJ57" s="84"/>
      <c r="VK57" s="84"/>
      <c r="VL57" s="84"/>
      <c r="VM57" s="84"/>
      <c r="VN57" s="84"/>
      <c r="VO57" s="84"/>
      <c r="VP57" s="84"/>
      <c r="VQ57" s="84"/>
      <c r="VR57" s="84"/>
      <c r="VS57" s="84"/>
      <c r="VT57" s="84"/>
      <c r="VU57" s="84"/>
      <c r="VV57" s="84"/>
      <c r="VW57" s="84"/>
      <c r="VX57" s="84"/>
      <c r="VY57" s="84"/>
      <c r="VZ57" s="84"/>
      <c r="WA57" s="84"/>
      <c r="WB57" s="84"/>
      <c r="WC57" s="84"/>
      <c r="WD57" s="84"/>
      <c r="WE57" s="84"/>
      <c r="WF57" s="84"/>
      <c r="WG57" s="84"/>
      <c r="WH57" s="84"/>
      <c r="WI57" s="84"/>
      <c r="WJ57" s="84"/>
      <c r="WK57" s="84"/>
      <c r="WL57" s="84"/>
      <c r="WM57" s="84"/>
      <c r="WN57" s="84"/>
      <c r="WO57" s="84"/>
      <c r="WP57" s="84"/>
      <c r="WQ57" s="84"/>
      <c r="WR57" s="84"/>
      <c r="WS57" s="84"/>
      <c r="WT57" s="84"/>
      <c r="WU57" s="84"/>
      <c r="WV57" s="84"/>
      <c r="WW57" s="84"/>
      <c r="WX57" s="84"/>
      <c r="WY57" s="84"/>
      <c r="WZ57" s="84"/>
      <c r="XA57" s="84"/>
      <c r="XB57" s="84"/>
      <c r="XC57" s="84"/>
      <c r="XD57" s="84"/>
      <c r="XE57" s="84"/>
      <c r="XF57" s="84"/>
      <c r="XG57" s="84"/>
      <c r="XH57" s="84"/>
      <c r="XI57" s="84"/>
      <c r="XJ57" s="84"/>
      <c r="XK57" s="84"/>
      <c r="XL57" s="84"/>
      <c r="XM57" s="84"/>
      <c r="XN57" s="84"/>
      <c r="XO57" s="84"/>
      <c r="XP57" s="84"/>
      <c r="XQ57" s="84"/>
      <c r="XR57" s="84"/>
      <c r="XS57" s="84"/>
      <c r="XT57" s="84"/>
      <c r="XU57" s="84"/>
      <c r="XV57" s="84"/>
      <c r="XW57" s="84"/>
      <c r="XX57" s="84"/>
      <c r="XY57" s="84"/>
      <c r="XZ57" s="84"/>
      <c r="YA57" s="84"/>
      <c r="YB57" s="84"/>
      <c r="YC57" s="84"/>
      <c r="YD57" s="84"/>
      <c r="YE57" s="84"/>
      <c r="YF57" s="84"/>
      <c r="YG57" s="84"/>
      <c r="YH57" s="84"/>
      <c r="YI57" s="84"/>
      <c r="YJ57" s="84"/>
      <c r="YK57" s="84"/>
      <c r="YL57" s="84"/>
      <c r="YM57" s="84"/>
      <c r="YN57" s="84"/>
      <c r="YO57" s="84"/>
      <c r="YP57" s="84"/>
      <c r="YQ57" s="84"/>
      <c r="YR57" s="84"/>
      <c r="YS57" s="84"/>
      <c r="YT57" s="84"/>
      <c r="YU57" s="84"/>
      <c r="YV57" s="84"/>
      <c r="YW57" s="84"/>
      <c r="YX57" s="84"/>
      <c r="YY57" s="84"/>
      <c r="YZ57" s="84"/>
      <c r="ZA57" s="84"/>
      <c r="ZB57" s="84"/>
      <c r="ZC57" s="84"/>
      <c r="ZD57" s="84"/>
      <c r="ZE57" s="84"/>
      <c r="ZF57" s="84"/>
      <c r="ZG57" s="84"/>
      <c r="ZH57" s="84"/>
      <c r="ZI57" s="84"/>
      <c r="ZJ57" s="84"/>
      <c r="ZK57" s="84"/>
      <c r="ZL57" s="84"/>
      <c r="ZM57" s="84"/>
      <c r="ZN57" s="84"/>
      <c r="ZO57" s="84"/>
      <c r="ZP57" s="84"/>
      <c r="ZQ57" s="84"/>
      <c r="ZR57" s="84"/>
      <c r="ZS57" s="84"/>
      <c r="ZT57" s="84"/>
      <c r="ZU57" s="84"/>
      <c r="ZV57" s="84"/>
      <c r="ZW57" s="84"/>
      <c r="ZX57" s="84"/>
      <c r="ZY57" s="84"/>
      <c r="ZZ57" s="84"/>
      <c r="AAA57" s="84"/>
      <c r="AAB57" s="84"/>
      <c r="AAC57" s="84"/>
      <c r="AAD57" s="84"/>
      <c r="AAE57" s="84"/>
      <c r="AAF57" s="84"/>
      <c r="AAG57" s="84"/>
      <c r="AAH57" s="84"/>
      <c r="AAI57" s="84"/>
      <c r="AAJ57" s="84"/>
      <c r="AAK57" s="84"/>
      <c r="AAL57" s="84"/>
      <c r="AAM57" s="84"/>
      <c r="AAN57" s="84"/>
      <c r="AAO57" s="84"/>
      <c r="AAP57" s="84"/>
      <c r="AAQ57" s="84"/>
      <c r="AAR57" s="84"/>
      <c r="AAS57" s="84"/>
      <c r="AAT57" s="84"/>
      <c r="AAU57" s="84"/>
      <c r="AAV57" s="84"/>
      <c r="AAW57" s="84"/>
      <c r="AAX57" s="84"/>
      <c r="AAY57" s="84"/>
      <c r="AAZ57" s="84"/>
      <c r="ABA57" s="84"/>
      <c r="ABB57" s="84"/>
      <c r="ABC57" s="84"/>
      <c r="ABD57" s="84"/>
      <c r="ABE57" s="84"/>
      <c r="ABF57" s="84"/>
      <c r="ABG57" s="84"/>
      <c r="ABH57" s="84"/>
      <c r="ABI57" s="84"/>
      <c r="ABJ57" s="84"/>
      <c r="ABK57" s="84"/>
      <c r="ABL57" s="84"/>
      <c r="ABM57" s="84"/>
      <c r="ABN57" s="84"/>
      <c r="ABO57" s="84"/>
      <c r="ABP57" s="84"/>
      <c r="ABQ57" s="84"/>
      <c r="ABR57" s="84"/>
      <c r="ABS57" s="84"/>
      <c r="ABT57" s="84"/>
      <c r="ABU57" s="84"/>
      <c r="ABV57" s="84"/>
      <c r="ABW57" s="84"/>
      <c r="ABX57" s="84"/>
      <c r="ABY57" s="84"/>
      <c r="ABZ57" s="84"/>
      <c r="ACA57" s="84"/>
      <c r="ACB57" s="84"/>
      <c r="ACC57" s="84"/>
      <c r="ACD57" s="84"/>
      <c r="ACE57" s="84"/>
      <c r="ACF57" s="84"/>
      <c r="ACG57" s="84"/>
      <c r="ACH57" s="84"/>
      <c r="ACI57" s="84"/>
      <c r="ACJ57" s="84"/>
      <c r="ACK57" s="84"/>
      <c r="ACL57" s="84"/>
      <c r="ACM57" s="84"/>
      <c r="ACN57" s="84"/>
      <c r="ACO57" s="84"/>
      <c r="ACP57" s="84"/>
      <c r="ACQ57" s="84"/>
      <c r="ACR57" s="84"/>
      <c r="ACS57" s="84"/>
      <c r="ACT57" s="84"/>
      <c r="ACU57" s="84"/>
      <c r="ACV57" s="84"/>
      <c r="ACW57" s="84"/>
      <c r="ACX57" s="84"/>
      <c r="ACY57" s="84"/>
      <c r="ACZ57" s="84"/>
      <c r="ADA57" s="84"/>
      <c r="ADB57" s="84"/>
      <c r="ADC57" s="84"/>
      <c r="ADD57" s="84"/>
      <c r="ADE57" s="84"/>
      <c r="ADF57" s="84"/>
      <c r="ADG57" s="84"/>
      <c r="ADH57" s="84"/>
      <c r="ADI57" s="84"/>
      <c r="ADJ57" s="84"/>
      <c r="ADK57" s="84"/>
      <c r="ADL57" s="84"/>
      <c r="ADM57" s="84"/>
      <c r="ADN57" s="84"/>
      <c r="ADO57" s="84"/>
      <c r="ADP57" s="84"/>
      <c r="ADQ57" s="84"/>
      <c r="ADR57" s="84"/>
      <c r="ADS57" s="84"/>
      <c r="ADT57" s="84"/>
      <c r="ADU57" s="84"/>
      <c r="ADV57" s="84"/>
      <c r="ADW57" s="84"/>
      <c r="ADX57" s="84"/>
      <c r="ADY57" s="84"/>
      <c r="ADZ57" s="84"/>
      <c r="AEA57" s="84"/>
      <c r="AEB57" s="84"/>
      <c r="AEC57" s="84"/>
      <c r="AED57" s="84"/>
      <c r="AEE57" s="84"/>
      <c r="AEF57" s="84"/>
      <c r="AEG57" s="84"/>
      <c r="AEH57" s="84"/>
      <c r="AEI57" s="84"/>
      <c r="AEJ57" s="84"/>
      <c r="AEK57" s="84"/>
      <c r="AEL57" s="84"/>
      <c r="AEM57" s="84"/>
      <c r="AEN57" s="84"/>
      <c r="AEO57" s="84"/>
      <c r="AEP57" s="84"/>
      <c r="AEQ57" s="84"/>
      <c r="AER57" s="84"/>
      <c r="AES57" s="84"/>
      <c r="AET57" s="84"/>
      <c r="AEU57" s="84"/>
      <c r="AEV57" s="84"/>
      <c r="AEW57" s="84"/>
      <c r="AEX57" s="84"/>
      <c r="AEY57" s="84"/>
      <c r="AEZ57" s="84"/>
      <c r="AFA57" s="84"/>
      <c r="AFB57" s="84"/>
      <c r="AFC57" s="84"/>
      <c r="AFD57" s="84"/>
      <c r="AFE57" s="84"/>
      <c r="AFF57" s="84"/>
      <c r="AFG57" s="84"/>
      <c r="AFH57" s="84"/>
      <c r="AFI57" s="84"/>
      <c r="AFJ57" s="84"/>
      <c r="AFK57" s="84"/>
      <c r="AFL57" s="84"/>
      <c r="AFM57" s="84"/>
      <c r="AFN57" s="84"/>
      <c r="AFO57" s="84"/>
      <c r="AFP57" s="84"/>
      <c r="AFQ57" s="84"/>
      <c r="AFR57" s="84"/>
      <c r="AFS57" s="84"/>
      <c r="AFT57" s="84"/>
      <c r="AFU57" s="84"/>
      <c r="AFV57" s="84"/>
      <c r="AFW57" s="84"/>
      <c r="AFX57" s="84"/>
      <c r="AFY57" s="84"/>
      <c r="AFZ57" s="84"/>
      <c r="AGA57" s="84"/>
      <c r="AGB57" s="84"/>
      <c r="AGC57" s="84"/>
      <c r="AGD57" s="84"/>
      <c r="AGE57" s="84"/>
      <c r="AGF57" s="84"/>
      <c r="AGG57" s="84"/>
      <c r="AGH57" s="84"/>
      <c r="AGI57" s="84"/>
      <c r="AGJ57" s="84"/>
      <c r="AGK57" s="84"/>
      <c r="AGL57" s="84"/>
      <c r="AGM57" s="84"/>
      <c r="AGN57" s="84"/>
      <c r="AGO57" s="84"/>
      <c r="AGP57" s="84"/>
      <c r="AGQ57" s="84"/>
      <c r="AGR57" s="84"/>
      <c r="AGS57" s="84"/>
      <c r="AGT57" s="84"/>
      <c r="AGU57" s="84"/>
      <c r="AGV57" s="84"/>
      <c r="AGW57" s="84"/>
      <c r="AGX57" s="84"/>
      <c r="AGY57" s="84"/>
      <c r="AGZ57" s="84"/>
      <c r="AHA57" s="84"/>
      <c r="AHB57" s="84"/>
      <c r="AHC57" s="84"/>
      <c r="AHD57" s="84"/>
      <c r="AHE57" s="84"/>
      <c r="AHF57" s="84"/>
      <c r="AHG57" s="84"/>
      <c r="AHH57" s="84"/>
      <c r="AHI57" s="84"/>
      <c r="AHJ57" s="84"/>
      <c r="AHK57" s="84"/>
      <c r="AHL57" s="84"/>
      <c r="AHM57" s="84"/>
      <c r="AHN57" s="84"/>
      <c r="AHO57" s="84"/>
      <c r="AHP57" s="84"/>
      <c r="AHQ57" s="84"/>
      <c r="AHR57" s="84"/>
      <c r="AHS57" s="84"/>
      <c r="AHT57" s="84"/>
      <c r="AHU57" s="84"/>
      <c r="AHV57" s="84"/>
      <c r="AHW57" s="84"/>
      <c r="AHX57" s="84"/>
      <c r="AHY57" s="84"/>
      <c r="AHZ57" s="84"/>
      <c r="AIA57" s="84"/>
      <c r="AIB57" s="84"/>
      <c r="AIC57" s="84"/>
      <c r="AID57" s="84"/>
      <c r="AIE57" s="84"/>
      <c r="AIF57" s="84"/>
      <c r="AIG57" s="84"/>
      <c r="AIH57" s="84"/>
      <c r="AII57" s="84"/>
      <c r="AIJ57" s="84"/>
      <c r="AIK57" s="84"/>
      <c r="AIL57" s="84"/>
      <c r="AIM57" s="84"/>
      <c r="AIN57" s="84"/>
      <c r="AIO57" s="84"/>
      <c r="AIP57" s="84"/>
      <c r="AIQ57" s="84"/>
      <c r="AIR57" s="84"/>
      <c r="AIS57" s="84"/>
      <c r="AIT57" s="84"/>
      <c r="AIU57" s="84"/>
      <c r="AIV57" s="84"/>
      <c r="AIW57" s="84"/>
      <c r="AIX57" s="84"/>
      <c r="AIY57" s="84"/>
      <c r="AIZ57" s="84"/>
      <c r="AJA57" s="84"/>
      <c r="AJB57" s="84"/>
      <c r="AJC57" s="84"/>
      <c r="AJD57" s="84"/>
      <c r="AJE57" s="84"/>
      <c r="AJF57" s="84"/>
      <c r="AJG57" s="84"/>
      <c r="AJH57" s="84"/>
      <c r="AJI57" s="84"/>
      <c r="AJJ57" s="84"/>
      <c r="AJK57" s="84"/>
      <c r="AJL57" s="84"/>
      <c r="AJM57" s="84"/>
      <c r="AJN57" s="84"/>
      <c r="AJO57" s="84"/>
      <c r="AJP57" s="84"/>
      <c r="AJQ57" s="84"/>
      <c r="AJR57" s="84"/>
      <c r="AJS57" s="84"/>
      <c r="AJT57" s="84"/>
      <c r="AJU57" s="84"/>
      <c r="AJV57" s="84"/>
      <c r="AJW57" s="84"/>
      <c r="AJX57" s="84"/>
      <c r="AJY57" s="84"/>
      <c r="AJZ57" s="84"/>
      <c r="AKA57" s="84"/>
      <c r="AKB57" s="84"/>
      <c r="AKC57" s="84"/>
      <c r="AKD57" s="84"/>
      <c r="AKE57" s="84"/>
      <c r="AKF57" s="84"/>
      <c r="AKG57" s="84"/>
      <c r="AKH57" s="84"/>
      <c r="AKI57" s="84"/>
      <c r="AKJ57" s="84"/>
      <c r="AKK57" s="84"/>
      <c r="AKL57" s="84"/>
      <c r="AKM57" s="84"/>
      <c r="AKN57" s="84"/>
      <c r="AKO57" s="84"/>
      <c r="AKP57" s="84"/>
      <c r="AKQ57" s="84"/>
      <c r="AKR57" s="84"/>
      <c r="AKS57" s="84"/>
      <c r="AKT57" s="84"/>
      <c r="AKU57" s="84"/>
      <c r="AKV57" s="84"/>
      <c r="AKW57" s="84"/>
      <c r="AKX57" s="84"/>
      <c r="AKY57" s="84"/>
      <c r="AKZ57" s="84"/>
      <c r="ALA57" s="84"/>
      <c r="ALB57" s="84"/>
      <c r="ALC57" s="84"/>
      <c r="ALD57" s="84"/>
      <c r="ALE57" s="84"/>
      <c r="ALF57" s="84"/>
      <c r="ALG57" s="84"/>
      <c r="ALH57" s="84"/>
      <c r="ALI57" s="84"/>
      <c r="ALJ57" s="84"/>
      <c r="ALK57" s="84"/>
      <c r="ALL57" s="84"/>
      <c r="ALM57" s="84"/>
      <c r="ALN57" s="84"/>
      <c r="ALO57" s="84"/>
      <c r="ALP57" s="84"/>
      <c r="ALQ57" s="84"/>
      <c r="ALR57" s="84"/>
      <c r="ALS57" s="84"/>
      <c r="ALT57" s="84"/>
      <c r="ALU57" s="84"/>
      <c r="ALV57" s="84"/>
      <c r="ALW57" s="84"/>
      <c r="ALX57" s="84"/>
      <c r="ALY57" s="84"/>
      <c r="ALZ57" s="84"/>
      <c r="AMA57" s="84"/>
      <c r="AMB57" s="84"/>
      <c r="AMC57" s="84"/>
      <c r="AMD57" s="84"/>
      <c r="AME57" s="84"/>
      <c r="AMF57" s="84"/>
      <c r="AMG57" s="84"/>
      <c r="AMH57" s="84"/>
      <c r="AMI57" s="84"/>
      <c r="AMJ57" s="84"/>
      <c r="AMK57" s="84"/>
      <c r="AML57" s="84"/>
      <c r="AMM57" s="84"/>
      <c r="AMN57" s="84"/>
      <c r="AMO57" s="84"/>
      <c r="AMP57" s="84"/>
      <c r="AMQ57" s="84"/>
      <c r="AMR57" s="84"/>
      <c r="AMS57" s="84"/>
      <c r="AMT57" s="84"/>
      <c r="AMU57" s="84"/>
      <c r="AMV57" s="84"/>
      <c r="AMW57" s="84"/>
      <c r="AMX57" s="84"/>
      <c r="AMY57" s="84"/>
      <c r="AMZ57" s="84"/>
      <c r="ANA57" s="84"/>
      <c r="ANB57" s="84"/>
      <c r="ANC57" s="84"/>
      <c r="AND57" s="84"/>
      <c r="ANE57" s="84"/>
      <c r="ANF57" s="84"/>
      <c r="ANG57" s="84"/>
      <c r="ANH57" s="84"/>
      <c r="ANI57" s="84"/>
      <c r="ANJ57" s="84"/>
      <c r="ANK57" s="84"/>
      <c r="ANL57" s="84"/>
      <c r="ANM57" s="84"/>
      <c r="ANN57" s="84"/>
      <c r="ANO57" s="84"/>
      <c r="ANP57" s="84"/>
      <c r="ANQ57" s="84"/>
      <c r="ANR57" s="84"/>
      <c r="ANS57" s="84"/>
      <c r="ANT57" s="84"/>
      <c r="ANU57" s="84"/>
      <c r="ANV57" s="84"/>
      <c r="ANW57" s="84"/>
      <c r="ANX57" s="84"/>
      <c r="ANY57" s="84"/>
      <c r="ANZ57" s="84"/>
      <c r="AOA57" s="84"/>
      <c r="AOB57" s="84"/>
      <c r="AOC57" s="84"/>
      <c r="AOD57" s="84"/>
      <c r="AOE57" s="84"/>
      <c r="AOF57" s="84"/>
      <c r="AOG57" s="84"/>
      <c r="AOH57" s="84"/>
      <c r="AOI57" s="84"/>
      <c r="AOJ57" s="84"/>
      <c r="AOK57" s="84"/>
      <c r="AOL57" s="84"/>
      <c r="AOM57" s="84"/>
      <c r="AON57" s="84"/>
      <c r="AOO57" s="84"/>
      <c r="AOP57" s="84"/>
      <c r="AOQ57" s="84"/>
      <c r="AOR57" s="84"/>
      <c r="AOS57" s="84"/>
      <c r="AOT57" s="84"/>
      <c r="AOU57" s="84"/>
      <c r="AOV57" s="84"/>
      <c r="AOW57" s="84"/>
      <c r="AOX57" s="84"/>
      <c r="AOY57" s="84"/>
      <c r="AOZ57" s="84"/>
      <c r="APA57" s="84"/>
      <c r="APB57" s="84"/>
      <c r="APC57" s="84"/>
      <c r="APD57" s="84"/>
      <c r="APE57" s="84"/>
      <c r="APF57" s="84"/>
      <c r="APG57" s="84"/>
      <c r="APH57" s="84"/>
      <c r="API57" s="84"/>
      <c r="APJ57" s="84"/>
      <c r="APK57" s="84"/>
      <c r="APL57" s="84"/>
      <c r="APM57" s="84"/>
      <c r="APN57" s="84"/>
      <c r="APO57" s="84"/>
      <c r="APP57" s="84"/>
      <c r="APQ57" s="84"/>
      <c r="APR57" s="84"/>
      <c r="APS57" s="84"/>
      <c r="APT57" s="84"/>
      <c r="APU57" s="84"/>
      <c r="APV57" s="84"/>
      <c r="APW57" s="84"/>
      <c r="APX57" s="84"/>
      <c r="APY57" s="84"/>
      <c r="APZ57" s="84"/>
      <c r="AQA57" s="84"/>
      <c r="AQB57" s="84"/>
      <c r="AQC57" s="84"/>
      <c r="AQD57" s="84"/>
      <c r="AQE57" s="84"/>
      <c r="AQF57" s="84"/>
      <c r="AQG57" s="84"/>
      <c r="AQH57" s="84"/>
      <c r="AQI57" s="84"/>
      <c r="AQJ57" s="84"/>
      <c r="AQK57" s="84"/>
      <c r="AQL57" s="84"/>
      <c r="AQM57" s="84"/>
      <c r="AQN57" s="84"/>
      <c r="AQO57" s="84"/>
      <c r="AQP57" s="84"/>
      <c r="AQQ57" s="84"/>
      <c r="AQR57" s="84"/>
      <c r="AQS57" s="84"/>
      <c r="AQT57" s="84"/>
      <c r="AQU57" s="84"/>
      <c r="AQV57" s="84"/>
      <c r="AQW57" s="84"/>
      <c r="AQX57" s="84"/>
      <c r="AQY57" s="84"/>
      <c r="AQZ57" s="84"/>
      <c r="ARA57" s="84"/>
      <c r="ARB57" s="84"/>
      <c r="ARC57" s="84"/>
      <c r="ARD57" s="84"/>
      <c r="ARE57" s="84"/>
      <c r="ARF57" s="84"/>
      <c r="ARG57" s="84"/>
      <c r="ARH57" s="84"/>
      <c r="ARI57" s="84"/>
      <c r="ARJ57" s="84"/>
      <c r="ARK57" s="84"/>
      <c r="ARL57" s="84"/>
      <c r="ARM57" s="84"/>
      <c r="ARN57" s="84"/>
      <c r="ARO57" s="84"/>
      <c r="ARP57" s="84"/>
      <c r="ARQ57" s="84"/>
      <c r="ARR57" s="84"/>
      <c r="ARS57" s="84"/>
      <c r="ART57" s="84"/>
      <c r="ARU57" s="84"/>
      <c r="ARV57" s="84"/>
      <c r="ARW57" s="84"/>
      <c r="ARX57" s="84"/>
      <c r="ARY57" s="84"/>
      <c r="ARZ57" s="84"/>
      <c r="ASA57" s="84"/>
      <c r="ASB57" s="84"/>
      <c r="ASC57" s="84"/>
      <c r="ASD57" s="84"/>
      <c r="ASE57" s="84"/>
      <c r="ASF57" s="84"/>
      <c r="ASG57" s="84"/>
      <c r="ASH57" s="84"/>
      <c r="ASI57" s="84"/>
      <c r="ASJ57" s="84"/>
      <c r="ASK57" s="84"/>
      <c r="ASL57" s="84"/>
      <c r="ASM57" s="84"/>
      <c r="ASN57" s="84"/>
      <c r="ASO57" s="84"/>
      <c r="ASP57" s="84"/>
      <c r="ASQ57" s="84"/>
      <c r="ASR57" s="84"/>
      <c r="ASS57" s="84"/>
      <c r="AST57" s="84"/>
      <c r="ASU57" s="84"/>
      <c r="ASV57" s="84"/>
      <c r="ASW57" s="84"/>
      <c r="ASX57" s="84"/>
      <c r="ASY57" s="84"/>
      <c r="ASZ57" s="84"/>
      <c r="ATA57" s="84"/>
      <c r="ATB57" s="84"/>
      <c r="ATC57" s="84"/>
      <c r="ATD57" s="84"/>
      <c r="ATE57" s="84"/>
      <c r="ATF57" s="84"/>
      <c r="ATG57" s="84"/>
      <c r="ATH57" s="84"/>
      <c r="ATI57" s="84"/>
      <c r="ATJ57" s="84"/>
      <c r="ATK57" s="84"/>
      <c r="ATL57" s="84"/>
      <c r="ATM57" s="84"/>
      <c r="ATN57" s="84"/>
      <c r="ATO57" s="84"/>
      <c r="ATP57" s="84"/>
      <c r="ATQ57" s="84"/>
      <c r="ATR57" s="84"/>
      <c r="ATS57" s="84"/>
      <c r="ATT57" s="84"/>
      <c r="ATU57" s="84"/>
      <c r="ATV57" s="84"/>
      <c r="ATW57" s="84"/>
      <c r="ATX57" s="84"/>
      <c r="ATY57" s="84"/>
      <c r="ATZ57" s="84"/>
      <c r="AUA57" s="84"/>
      <c r="AUB57" s="84"/>
      <c r="AUC57" s="84"/>
      <c r="AUD57" s="84"/>
      <c r="AUE57" s="84"/>
      <c r="AUF57" s="84"/>
      <c r="AUG57" s="84"/>
      <c r="AUH57" s="84"/>
      <c r="AUI57" s="84"/>
      <c r="AUJ57" s="84"/>
      <c r="AUK57" s="84"/>
      <c r="AUL57" s="84"/>
      <c r="AUM57" s="84"/>
      <c r="AUN57" s="84"/>
      <c r="AUO57" s="84"/>
      <c r="AUP57" s="84"/>
      <c r="AUQ57" s="84"/>
      <c r="AUR57" s="84"/>
      <c r="AUS57" s="84"/>
      <c r="AUT57" s="84"/>
      <c r="AUU57" s="84"/>
      <c r="AUV57" s="84"/>
      <c r="AUW57" s="84"/>
      <c r="AUX57" s="84"/>
      <c r="AUY57" s="84"/>
      <c r="AUZ57" s="84"/>
      <c r="AVA57" s="84"/>
      <c r="AVB57" s="84"/>
      <c r="AVC57" s="84"/>
      <c r="AVD57" s="84"/>
      <c r="AVE57" s="84"/>
      <c r="AVF57" s="84"/>
      <c r="AVG57" s="84"/>
      <c r="AVH57" s="84"/>
      <c r="AVI57" s="84"/>
      <c r="AVJ57" s="84"/>
      <c r="AVK57" s="84"/>
      <c r="AVL57" s="84"/>
      <c r="AVM57" s="84"/>
      <c r="AVN57" s="84"/>
      <c r="AVO57" s="84"/>
      <c r="AVP57" s="84"/>
      <c r="AVQ57" s="84"/>
      <c r="AVR57" s="84"/>
      <c r="AVS57" s="84"/>
      <c r="AVT57" s="84"/>
      <c r="AVU57" s="84"/>
      <c r="AVV57" s="84"/>
      <c r="AVW57" s="84"/>
      <c r="AVX57" s="84"/>
      <c r="AVY57" s="84"/>
      <c r="AVZ57" s="84"/>
      <c r="AWA57" s="84"/>
      <c r="AWB57" s="84"/>
      <c r="AWC57" s="84"/>
      <c r="AWD57" s="84"/>
      <c r="AWE57" s="84"/>
      <c r="AWF57" s="84"/>
      <c r="AWG57" s="84"/>
      <c r="AWH57" s="84"/>
      <c r="AWI57" s="84"/>
      <c r="AWJ57" s="84"/>
      <c r="AWK57" s="84"/>
      <c r="AWL57" s="84"/>
      <c r="AWM57" s="84"/>
      <c r="AWN57" s="84"/>
      <c r="AWO57" s="84"/>
      <c r="AWP57" s="84"/>
      <c r="AWQ57" s="84"/>
      <c r="AWR57" s="84"/>
      <c r="AWS57" s="84"/>
      <c r="AWT57" s="84"/>
      <c r="AWU57" s="84"/>
      <c r="AWV57" s="84"/>
      <c r="AWW57" s="84"/>
      <c r="AWX57" s="84"/>
      <c r="AWY57" s="84"/>
      <c r="AWZ57" s="84"/>
      <c r="AXA57" s="84"/>
      <c r="AXB57" s="84"/>
      <c r="AXC57" s="84"/>
      <c r="AXD57" s="84"/>
      <c r="AXE57" s="84"/>
      <c r="AXF57" s="84"/>
      <c r="AXG57" s="84"/>
      <c r="AXH57" s="84"/>
      <c r="AXI57" s="84"/>
      <c r="AXJ57" s="84"/>
      <c r="AXK57" s="84"/>
      <c r="AXL57" s="84"/>
      <c r="AXM57" s="84"/>
      <c r="AXN57" s="84"/>
      <c r="AXO57" s="84"/>
      <c r="AXP57" s="84"/>
      <c r="AXQ57" s="84"/>
      <c r="AXR57" s="84"/>
      <c r="AXS57" s="84"/>
      <c r="AXT57" s="84"/>
      <c r="AXU57" s="84"/>
      <c r="AXV57" s="84"/>
      <c r="AXW57" s="84"/>
      <c r="AXX57" s="84"/>
      <c r="AXY57" s="84"/>
      <c r="AXZ57" s="84"/>
      <c r="AYA57" s="84"/>
      <c r="AYB57" s="84"/>
      <c r="AYC57" s="84"/>
      <c r="AYD57" s="84"/>
      <c r="AYE57" s="84"/>
      <c r="AYF57" s="84"/>
      <c r="AYG57" s="84"/>
      <c r="AYH57" s="84"/>
      <c r="AYI57" s="84"/>
      <c r="AYJ57" s="84"/>
      <c r="AYK57" s="84"/>
      <c r="AYL57" s="84"/>
      <c r="AYM57" s="84"/>
      <c r="AYN57" s="84"/>
      <c r="AYO57" s="84"/>
      <c r="AYP57" s="84"/>
      <c r="AYQ57" s="84"/>
      <c r="AYR57" s="84"/>
      <c r="AYS57" s="84"/>
      <c r="AYT57" s="84"/>
      <c r="AYU57" s="84"/>
      <c r="AYV57" s="84"/>
      <c r="AYW57" s="84"/>
      <c r="AYX57" s="84"/>
      <c r="AYY57" s="84"/>
      <c r="AYZ57" s="84"/>
      <c r="AZA57" s="84"/>
      <c r="AZB57" s="84"/>
      <c r="AZC57" s="84"/>
      <c r="AZD57" s="84"/>
      <c r="AZE57" s="84"/>
      <c r="AZF57" s="84"/>
      <c r="AZG57" s="84"/>
      <c r="AZH57" s="84"/>
      <c r="AZI57" s="84"/>
      <c r="AZJ57" s="84"/>
      <c r="AZK57" s="84"/>
      <c r="AZL57" s="84"/>
      <c r="AZM57" s="84"/>
      <c r="AZN57" s="84"/>
      <c r="AZO57" s="84"/>
      <c r="AZP57" s="84"/>
      <c r="AZQ57" s="84"/>
      <c r="AZR57" s="84"/>
      <c r="AZS57" s="84"/>
      <c r="AZT57" s="84"/>
      <c r="AZU57" s="84"/>
      <c r="AZV57" s="84"/>
      <c r="AZW57" s="84"/>
      <c r="AZX57" s="84"/>
      <c r="AZY57" s="84"/>
      <c r="AZZ57" s="84"/>
      <c r="BAA57" s="84"/>
      <c r="BAB57" s="84"/>
      <c r="BAC57" s="84"/>
      <c r="BAD57" s="84"/>
      <c r="BAE57" s="84"/>
      <c r="BAF57" s="84"/>
      <c r="BAG57" s="84"/>
      <c r="BAH57" s="84"/>
      <c r="BAI57" s="84"/>
      <c r="BAJ57" s="84"/>
      <c r="BAK57" s="84"/>
      <c r="BAL57" s="84"/>
      <c r="BAM57" s="84"/>
      <c r="BAN57" s="84"/>
      <c r="BAO57" s="84"/>
      <c r="BAP57" s="84"/>
      <c r="BAQ57" s="84"/>
      <c r="BAR57" s="84"/>
      <c r="BAS57" s="84"/>
      <c r="BAT57" s="84"/>
      <c r="BAU57" s="84"/>
      <c r="BAV57" s="84"/>
      <c r="BAW57" s="84"/>
      <c r="BAX57" s="84"/>
      <c r="BAY57" s="84"/>
      <c r="BAZ57" s="84"/>
      <c r="BBA57" s="84"/>
      <c r="BBB57" s="84"/>
      <c r="BBC57" s="84"/>
      <c r="BBD57" s="84"/>
      <c r="BBE57" s="84"/>
      <c r="BBF57" s="84"/>
      <c r="BBG57" s="84"/>
      <c r="BBH57" s="84"/>
      <c r="BBI57" s="84"/>
      <c r="BBJ57" s="84"/>
      <c r="BBK57" s="84"/>
      <c r="BBL57" s="84"/>
      <c r="BBM57" s="84"/>
      <c r="BBN57" s="84"/>
      <c r="BBO57" s="84"/>
      <c r="BBP57" s="84"/>
      <c r="BBQ57" s="84"/>
      <c r="BBR57" s="84"/>
      <c r="BBS57" s="84"/>
      <c r="BBT57" s="84"/>
      <c r="BBU57" s="84"/>
      <c r="BBV57" s="84"/>
      <c r="BBW57" s="84"/>
      <c r="BBX57" s="84"/>
      <c r="BBY57" s="84"/>
      <c r="BBZ57" s="84"/>
      <c r="BCA57" s="84"/>
      <c r="BCB57" s="84"/>
      <c r="BCC57" s="84"/>
      <c r="BCD57" s="84"/>
      <c r="BCE57" s="84"/>
      <c r="BCF57" s="84"/>
      <c r="BCG57" s="84"/>
      <c r="BCH57" s="84"/>
      <c r="BCI57" s="84"/>
      <c r="BCJ57" s="84"/>
      <c r="BCK57" s="84"/>
      <c r="BCL57" s="84"/>
      <c r="BCM57" s="84"/>
      <c r="BCN57" s="84"/>
      <c r="BCO57" s="84"/>
      <c r="BCP57" s="84"/>
      <c r="BCQ57" s="84"/>
      <c r="BCR57" s="84"/>
      <c r="BCS57" s="84"/>
      <c r="BCT57" s="84"/>
      <c r="BCU57" s="84"/>
      <c r="BCV57" s="84"/>
      <c r="BCW57" s="84"/>
      <c r="BCX57" s="84"/>
      <c r="BCY57" s="84"/>
      <c r="BCZ57" s="84"/>
      <c r="BDA57" s="84"/>
      <c r="BDB57" s="84"/>
      <c r="BDC57" s="84"/>
      <c r="BDD57" s="84"/>
      <c r="BDE57" s="84"/>
      <c r="BDF57" s="84"/>
      <c r="BDG57" s="84"/>
      <c r="BDH57" s="84"/>
      <c r="BDI57" s="84"/>
      <c r="BDJ57" s="84"/>
      <c r="BDK57" s="84"/>
      <c r="BDL57" s="84"/>
      <c r="BDM57" s="84"/>
      <c r="BDN57" s="84"/>
      <c r="BDO57" s="84"/>
      <c r="BDP57" s="84"/>
      <c r="BDQ57" s="84"/>
      <c r="BDR57" s="84"/>
      <c r="BDS57" s="84"/>
      <c r="BDT57" s="84"/>
      <c r="BDU57" s="84"/>
      <c r="BDV57" s="84"/>
      <c r="BDW57" s="84"/>
      <c r="BDX57" s="84"/>
      <c r="BDY57" s="84"/>
      <c r="BDZ57" s="84"/>
      <c r="BEA57" s="84"/>
      <c r="BEB57" s="84"/>
      <c r="BEC57" s="84"/>
      <c r="BED57" s="84"/>
      <c r="BEE57" s="84"/>
      <c r="BEF57" s="84"/>
      <c r="BEG57" s="84"/>
      <c r="BEH57" s="84"/>
      <c r="BEI57" s="84"/>
      <c r="BEJ57" s="84"/>
      <c r="BEK57" s="84"/>
      <c r="BEL57" s="84"/>
      <c r="BEM57" s="84"/>
      <c r="BEN57" s="84"/>
      <c r="BEO57" s="84"/>
      <c r="BEP57" s="84"/>
      <c r="BEQ57" s="84"/>
      <c r="BER57" s="84"/>
      <c r="BES57" s="84"/>
      <c r="BET57" s="84"/>
      <c r="BEU57" s="84"/>
      <c r="BEV57" s="84"/>
      <c r="BEW57" s="84"/>
      <c r="BEX57" s="84"/>
      <c r="BEY57" s="84"/>
      <c r="BEZ57" s="84"/>
      <c r="BFA57" s="84"/>
      <c r="BFB57" s="84"/>
      <c r="BFC57" s="84"/>
      <c r="BFD57" s="84"/>
      <c r="BFE57" s="84"/>
      <c r="BFF57" s="84"/>
      <c r="BFG57" s="84"/>
      <c r="BFH57" s="84"/>
      <c r="BFI57" s="84"/>
      <c r="BFJ57" s="84"/>
      <c r="BFK57" s="84"/>
      <c r="BFL57" s="84"/>
      <c r="BFM57" s="84"/>
      <c r="BFN57" s="84"/>
      <c r="BFO57" s="84"/>
      <c r="BFP57" s="84"/>
      <c r="BFQ57" s="84"/>
      <c r="BFR57" s="84"/>
      <c r="BFS57" s="84"/>
      <c r="BFT57" s="84"/>
      <c r="BFU57" s="84"/>
      <c r="BFV57" s="84"/>
      <c r="BFW57" s="84"/>
      <c r="BFX57" s="84"/>
      <c r="BFY57" s="84"/>
      <c r="BFZ57" s="84"/>
      <c r="BGA57" s="84"/>
      <c r="BGB57" s="84"/>
      <c r="BGC57" s="84"/>
      <c r="BGD57" s="84"/>
      <c r="BGE57" s="84"/>
      <c r="BGF57" s="84"/>
      <c r="BGG57" s="84"/>
      <c r="BGH57" s="84"/>
      <c r="BGI57" s="84"/>
      <c r="BGJ57" s="84"/>
      <c r="BGK57" s="84"/>
      <c r="BGL57" s="84"/>
      <c r="BGM57" s="84"/>
      <c r="BGN57" s="84"/>
      <c r="BGO57" s="84"/>
      <c r="BGP57" s="84"/>
      <c r="BGQ57" s="84"/>
      <c r="BGR57" s="84"/>
      <c r="BGS57" s="84"/>
      <c r="BGT57" s="84"/>
      <c r="BGU57" s="84"/>
      <c r="BGV57" s="84"/>
      <c r="BGW57" s="84"/>
      <c r="BGX57" s="84"/>
      <c r="BGY57" s="84"/>
      <c r="BGZ57" s="84"/>
      <c r="BHA57" s="84"/>
      <c r="BHB57" s="84"/>
      <c r="BHC57" s="84"/>
      <c r="BHD57" s="84"/>
      <c r="BHE57" s="84"/>
      <c r="BHF57" s="84"/>
      <c r="BHG57" s="84"/>
      <c r="BHH57" s="84"/>
      <c r="BHI57" s="84"/>
      <c r="BHJ57" s="84"/>
      <c r="BHK57" s="84"/>
      <c r="BHL57" s="84"/>
      <c r="BHM57" s="84"/>
      <c r="BHN57" s="84"/>
      <c r="BHO57" s="84"/>
      <c r="BHP57" s="84"/>
      <c r="BHQ57" s="84"/>
      <c r="BHR57" s="84"/>
      <c r="BHS57" s="84"/>
      <c r="BHT57" s="84"/>
      <c r="BHU57" s="84"/>
      <c r="BHV57" s="84"/>
      <c r="BHW57" s="84"/>
      <c r="BHX57" s="84"/>
      <c r="BHY57" s="84"/>
      <c r="BHZ57" s="84"/>
      <c r="BIA57" s="84"/>
      <c r="BIB57" s="84"/>
      <c r="BIC57" s="84"/>
      <c r="BID57" s="84"/>
      <c r="BIE57" s="84"/>
      <c r="BIF57" s="84"/>
      <c r="BIG57" s="84"/>
      <c r="BIH57" s="84"/>
      <c r="BII57" s="84"/>
      <c r="BIJ57" s="84"/>
      <c r="BIK57" s="84"/>
      <c r="BIL57" s="84"/>
      <c r="BIM57" s="84"/>
      <c r="BIN57" s="84"/>
      <c r="BIO57" s="84"/>
      <c r="BIP57" s="84"/>
      <c r="BIQ57" s="84"/>
      <c r="BIR57" s="84"/>
      <c r="BIS57" s="84"/>
      <c r="BIT57" s="84"/>
      <c r="BIU57" s="84"/>
      <c r="BIV57" s="84"/>
      <c r="BIW57" s="84"/>
      <c r="BIX57" s="84"/>
      <c r="BIY57" s="84"/>
      <c r="BIZ57" s="84"/>
      <c r="BJA57" s="84"/>
      <c r="BJB57" s="84"/>
      <c r="BJC57" s="84"/>
      <c r="BJD57" s="84"/>
      <c r="BJE57" s="84"/>
      <c r="BJF57" s="84"/>
      <c r="BJG57" s="84"/>
      <c r="BJH57" s="84"/>
      <c r="BJI57" s="84"/>
      <c r="BJJ57" s="84"/>
      <c r="BJK57" s="84"/>
      <c r="BJL57" s="84"/>
      <c r="BJM57" s="84"/>
      <c r="BJN57" s="84"/>
      <c r="BJO57" s="84"/>
      <c r="BJP57" s="84"/>
      <c r="BJQ57" s="84"/>
      <c r="BJR57" s="84"/>
      <c r="BJS57" s="84"/>
      <c r="BJT57" s="84"/>
      <c r="BJU57" s="84"/>
      <c r="BJV57" s="84"/>
      <c r="BJW57" s="84"/>
      <c r="BJX57" s="84"/>
      <c r="BJY57" s="84"/>
      <c r="BJZ57" s="84"/>
      <c r="BKA57" s="84"/>
      <c r="BKB57" s="84"/>
      <c r="BKC57" s="84"/>
      <c r="BKD57" s="84"/>
      <c r="BKE57" s="84"/>
      <c r="BKF57" s="84"/>
      <c r="BKG57" s="84"/>
      <c r="BKH57" s="84"/>
      <c r="BKI57" s="84"/>
      <c r="BKJ57" s="84"/>
      <c r="BKK57" s="84"/>
      <c r="BKL57" s="84"/>
      <c r="BKM57" s="84"/>
      <c r="BKN57" s="84"/>
      <c r="BKO57" s="84"/>
      <c r="BKP57" s="84"/>
      <c r="BKQ57" s="84"/>
      <c r="BKR57" s="84"/>
      <c r="BKS57" s="84"/>
      <c r="BKT57" s="84"/>
      <c r="BKU57" s="84"/>
      <c r="BKV57" s="84"/>
      <c r="BKW57" s="84"/>
      <c r="BKX57" s="84"/>
      <c r="BKY57" s="84"/>
      <c r="BKZ57" s="84"/>
      <c r="BLA57" s="84"/>
      <c r="BLB57" s="84"/>
      <c r="BLC57" s="84"/>
      <c r="BLD57" s="84"/>
      <c r="BLE57" s="84"/>
      <c r="BLF57" s="84"/>
      <c r="BLG57" s="84"/>
      <c r="BLH57" s="84"/>
      <c r="BLI57" s="84"/>
      <c r="BLJ57" s="84"/>
      <c r="BLK57" s="84"/>
      <c r="BLL57" s="84"/>
      <c r="BLM57" s="84"/>
      <c r="BLN57" s="84"/>
      <c r="BLO57" s="84"/>
      <c r="BLP57" s="84"/>
      <c r="BLQ57" s="84"/>
      <c r="BLR57" s="84"/>
      <c r="BLS57" s="84"/>
      <c r="BLT57" s="84"/>
      <c r="BLU57" s="84"/>
      <c r="BLV57" s="84"/>
      <c r="BLW57" s="84"/>
      <c r="BLX57" s="84"/>
      <c r="BLY57" s="84"/>
      <c r="BLZ57" s="84"/>
      <c r="BMA57" s="84"/>
      <c r="BMB57" s="84"/>
      <c r="BMC57" s="84"/>
      <c r="BMD57" s="84"/>
      <c r="BME57" s="84"/>
      <c r="BMF57" s="84"/>
      <c r="BMG57" s="84"/>
      <c r="BMH57" s="84"/>
      <c r="BMI57" s="84"/>
      <c r="BMJ57" s="84"/>
      <c r="BMK57" s="84"/>
      <c r="BML57" s="84"/>
      <c r="BMM57" s="84"/>
      <c r="BMN57" s="84"/>
      <c r="BMO57" s="84"/>
      <c r="BMP57" s="84"/>
      <c r="BMQ57" s="84"/>
      <c r="BMR57" s="84"/>
      <c r="BMS57" s="84"/>
      <c r="BMT57" s="84"/>
      <c r="BMU57" s="84"/>
      <c r="BMV57" s="84"/>
      <c r="BMW57" s="84"/>
      <c r="BMX57" s="84"/>
      <c r="BMY57" s="84"/>
      <c r="BMZ57" s="84"/>
      <c r="BNA57" s="84"/>
      <c r="BNB57" s="84"/>
      <c r="BNC57" s="84"/>
      <c r="BND57" s="84"/>
      <c r="BNE57" s="84"/>
      <c r="BNF57" s="84"/>
      <c r="BNG57" s="84"/>
      <c r="BNH57" s="84"/>
      <c r="BNI57" s="84"/>
      <c r="BNJ57" s="84"/>
      <c r="BNK57" s="84"/>
      <c r="BNL57" s="84"/>
      <c r="BNM57" s="84"/>
      <c r="BNN57" s="84"/>
      <c r="BNO57" s="84"/>
      <c r="BNP57" s="84"/>
      <c r="BNQ57" s="84"/>
      <c r="BNR57" s="84"/>
      <c r="BNS57" s="84"/>
      <c r="BNT57" s="84"/>
      <c r="BNU57" s="84"/>
      <c r="BNV57" s="84"/>
      <c r="BNW57" s="84"/>
      <c r="BNX57" s="84"/>
      <c r="BNY57" s="84"/>
      <c r="BNZ57" s="84"/>
      <c r="BOA57" s="84"/>
      <c r="BOB57" s="84"/>
      <c r="BOC57" s="84"/>
      <c r="BOD57" s="84"/>
      <c r="BOE57" s="84"/>
      <c r="BOF57" s="84"/>
      <c r="BOG57" s="84"/>
      <c r="BOH57" s="84"/>
      <c r="BOI57" s="84"/>
      <c r="BOJ57" s="84"/>
      <c r="BOK57" s="84"/>
      <c r="BOL57" s="84"/>
      <c r="BOM57" s="84"/>
      <c r="BON57" s="84"/>
      <c r="BOO57" s="84"/>
      <c r="BOP57" s="84"/>
      <c r="BOQ57" s="84"/>
      <c r="BOR57" s="84"/>
      <c r="BOS57" s="84"/>
      <c r="BOT57" s="84"/>
      <c r="BOU57" s="84"/>
      <c r="BOV57" s="84"/>
      <c r="BOW57" s="84"/>
      <c r="BOX57" s="84"/>
      <c r="BOY57" s="84"/>
      <c r="BOZ57" s="84"/>
      <c r="BPA57" s="84"/>
      <c r="BPB57" s="84"/>
      <c r="BPC57" s="84"/>
      <c r="BPD57" s="84"/>
      <c r="BPE57" s="84"/>
      <c r="BPF57" s="84"/>
      <c r="BPG57" s="84"/>
      <c r="BPH57" s="84"/>
      <c r="BPI57" s="84"/>
      <c r="BPJ57" s="84"/>
      <c r="BPK57" s="84"/>
      <c r="BPL57" s="84"/>
      <c r="BPM57" s="84"/>
      <c r="BPN57" s="84"/>
      <c r="BPO57" s="84"/>
      <c r="BPP57" s="84"/>
      <c r="BPQ57" s="84"/>
      <c r="BPR57" s="84"/>
      <c r="BPS57" s="84"/>
      <c r="BPT57" s="84"/>
      <c r="BPU57" s="84"/>
      <c r="BPV57" s="84"/>
      <c r="BPW57" s="84"/>
      <c r="BPX57" s="84"/>
      <c r="BPY57" s="84"/>
      <c r="BPZ57" s="84"/>
      <c r="BQA57" s="84"/>
      <c r="BQB57" s="84"/>
      <c r="BQC57" s="84"/>
      <c r="BQD57" s="84"/>
      <c r="BQE57" s="84"/>
      <c r="BQF57" s="84"/>
      <c r="BQG57" s="84"/>
      <c r="BQH57" s="84"/>
      <c r="BQI57" s="84"/>
      <c r="BQJ57" s="84"/>
      <c r="BQK57" s="84"/>
      <c r="BQL57" s="84"/>
      <c r="BQM57" s="84"/>
      <c r="BQN57" s="84"/>
      <c r="BQO57" s="84"/>
      <c r="BQP57" s="84"/>
      <c r="BQQ57" s="84"/>
      <c r="BQR57" s="84"/>
      <c r="BQS57" s="84"/>
      <c r="BQT57" s="84"/>
      <c r="BQU57" s="84"/>
      <c r="BQV57" s="84"/>
      <c r="BQW57" s="84"/>
      <c r="BQX57" s="84"/>
      <c r="BQY57" s="84"/>
      <c r="BQZ57" s="84"/>
      <c r="BRA57" s="84"/>
      <c r="BRB57" s="84"/>
      <c r="BRC57" s="84"/>
      <c r="BRD57" s="84"/>
      <c r="BRE57" s="84"/>
      <c r="BRF57" s="84"/>
      <c r="BRG57" s="84"/>
      <c r="BRH57" s="84"/>
      <c r="BRI57" s="84"/>
      <c r="BRJ57" s="84"/>
      <c r="BRK57" s="84"/>
      <c r="BRL57" s="84"/>
      <c r="BRM57" s="84"/>
      <c r="BRN57" s="84"/>
      <c r="BRO57" s="84"/>
      <c r="BRP57" s="84"/>
      <c r="BRQ57" s="84"/>
      <c r="BRR57" s="84"/>
      <c r="BRS57" s="84"/>
      <c r="BRT57" s="84"/>
      <c r="BRU57" s="84"/>
      <c r="BRV57" s="84"/>
      <c r="BRW57" s="84"/>
      <c r="BRX57" s="84"/>
      <c r="BRY57" s="84"/>
      <c r="BRZ57" s="84"/>
      <c r="BSA57" s="84"/>
      <c r="BSB57" s="84"/>
      <c r="BSC57" s="84"/>
      <c r="BSD57" s="84"/>
      <c r="BSE57" s="84"/>
      <c r="BSF57" s="84"/>
      <c r="BSG57" s="84"/>
      <c r="BSH57" s="84"/>
      <c r="BSI57" s="84"/>
      <c r="BSJ57" s="84"/>
      <c r="BSK57" s="84"/>
      <c r="BSL57" s="84"/>
      <c r="BSM57" s="84"/>
      <c r="BSN57" s="84"/>
      <c r="BSO57" s="84"/>
      <c r="BSP57" s="84"/>
      <c r="BSQ57" s="84"/>
      <c r="BSR57" s="84"/>
      <c r="BSS57" s="84"/>
      <c r="BST57" s="84"/>
      <c r="BSU57" s="84"/>
      <c r="BSV57" s="84"/>
      <c r="BSW57" s="84"/>
      <c r="BSX57" s="84"/>
      <c r="BSY57" s="84"/>
      <c r="BSZ57" s="84"/>
      <c r="BTA57" s="84"/>
      <c r="BTB57" s="84"/>
      <c r="BTC57" s="84"/>
      <c r="BTD57" s="84"/>
      <c r="BTE57" s="84"/>
      <c r="BTF57" s="84"/>
      <c r="BTG57" s="84"/>
      <c r="BTH57" s="84"/>
      <c r="BTI57" s="84"/>
      <c r="BTJ57" s="84"/>
      <c r="BTK57" s="84"/>
      <c r="BTL57" s="84"/>
      <c r="BTM57" s="84"/>
      <c r="BTN57" s="84"/>
      <c r="BTO57" s="84"/>
      <c r="BTP57" s="84"/>
      <c r="BTQ57" s="84"/>
      <c r="BTR57" s="84"/>
      <c r="BTS57" s="84"/>
      <c r="BTT57" s="84"/>
      <c r="BTU57" s="84"/>
      <c r="BTV57" s="84"/>
      <c r="BTW57" s="84"/>
      <c r="BTX57" s="84"/>
      <c r="BTY57" s="84"/>
      <c r="BTZ57" s="84"/>
      <c r="BUA57" s="84"/>
      <c r="BUB57" s="84"/>
      <c r="BUC57" s="84"/>
      <c r="BUD57" s="84"/>
      <c r="BUE57" s="84"/>
      <c r="BUF57" s="84"/>
      <c r="BUG57" s="84"/>
      <c r="BUH57" s="84"/>
      <c r="BUI57" s="84"/>
      <c r="BUJ57" s="84"/>
      <c r="BUK57" s="84"/>
      <c r="BUL57" s="84"/>
      <c r="BUM57" s="84"/>
      <c r="BUN57" s="84"/>
      <c r="BUO57" s="84"/>
      <c r="BUP57" s="84"/>
      <c r="BUQ57" s="84"/>
      <c r="BUR57" s="84"/>
      <c r="BUS57" s="84"/>
      <c r="BUT57" s="84"/>
      <c r="BUU57" s="84"/>
      <c r="BUV57" s="84"/>
      <c r="BUW57" s="84"/>
      <c r="BUX57" s="84"/>
      <c r="BUY57" s="84"/>
      <c r="BUZ57" s="84"/>
      <c r="BVA57" s="84"/>
      <c r="BVB57" s="84"/>
      <c r="BVC57" s="84"/>
      <c r="BVD57" s="84"/>
      <c r="BVE57" s="84"/>
      <c r="BVF57" s="84"/>
      <c r="BVG57" s="84"/>
      <c r="BVH57" s="84"/>
      <c r="BVI57" s="84"/>
      <c r="BVJ57" s="84"/>
      <c r="BVK57" s="84"/>
      <c r="BVL57" s="84"/>
      <c r="BVM57" s="84"/>
      <c r="BVN57" s="84"/>
      <c r="BVO57" s="84"/>
      <c r="BVP57" s="84"/>
      <c r="BVQ57" s="84"/>
      <c r="BVR57" s="84"/>
      <c r="BVS57" s="84"/>
      <c r="BVT57" s="84"/>
      <c r="BVU57" s="84"/>
      <c r="BVV57" s="84"/>
      <c r="BVW57" s="84"/>
      <c r="BVX57" s="84"/>
      <c r="BVY57" s="84"/>
      <c r="BVZ57" s="84"/>
      <c r="BWA57" s="84"/>
      <c r="BWB57" s="84"/>
      <c r="BWC57" s="84"/>
      <c r="BWD57" s="84"/>
      <c r="BWE57" s="84"/>
      <c r="BWF57" s="84"/>
      <c r="BWG57" s="84"/>
      <c r="BWH57" s="84"/>
      <c r="BWI57" s="84"/>
      <c r="BWJ57" s="84"/>
      <c r="BWK57" s="84"/>
      <c r="BWL57" s="84"/>
      <c r="BWM57" s="84"/>
      <c r="BWN57" s="84"/>
      <c r="BWO57" s="84"/>
      <c r="BWP57" s="84"/>
      <c r="BWQ57" s="84"/>
      <c r="BWR57" s="84"/>
      <c r="BWS57" s="84"/>
      <c r="BWT57" s="84"/>
      <c r="BWU57" s="84"/>
      <c r="BWV57" s="84"/>
      <c r="BWW57" s="84"/>
      <c r="BWX57" s="84"/>
      <c r="BWY57" s="84"/>
      <c r="BWZ57" s="84"/>
      <c r="BXA57" s="84"/>
      <c r="BXB57" s="84"/>
      <c r="BXC57" s="84"/>
      <c r="BXD57" s="84"/>
      <c r="BXE57" s="84"/>
      <c r="BXF57" s="84"/>
      <c r="BXG57" s="84"/>
      <c r="BXH57" s="84"/>
      <c r="BXI57" s="84"/>
      <c r="BXJ57" s="84"/>
      <c r="BXK57" s="84"/>
      <c r="BXL57" s="84"/>
      <c r="BXM57" s="84"/>
      <c r="BXN57" s="84"/>
      <c r="BXO57" s="84"/>
      <c r="BXP57" s="84"/>
      <c r="BXQ57" s="84"/>
      <c r="BXR57" s="84"/>
      <c r="BXS57" s="84"/>
      <c r="BXT57" s="84"/>
      <c r="BXU57" s="84"/>
      <c r="BXV57" s="84"/>
      <c r="BXW57" s="84"/>
      <c r="BXX57" s="84"/>
      <c r="BXY57" s="84"/>
      <c r="BXZ57" s="84"/>
      <c r="BYA57" s="84"/>
      <c r="BYB57" s="84"/>
      <c r="BYC57" s="84"/>
      <c r="BYD57" s="84"/>
      <c r="BYE57" s="84"/>
      <c r="BYF57" s="84"/>
      <c r="BYG57" s="84"/>
      <c r="BYH57" s="84"/>
      <c r="BYI57" s="84"/>
      <c r="BYJ57" s="84"/>
      <c r="BYK57" s="84"/>
      <c r="BYL57" s="84"/>
      <c r="BYM57" s="84"/>
      <c r="BYN57" s="84"/>
      <c r="BYO57" s="84"/>
      <c r="BYP57" s="84"/>
      <c r="BYQ57" s="84"/>
      <c r="BYR57" s="84"/>
      <c r="BYS57" s="84"/>
      <c r="BYT57" s="84"/>
      <c r="BYU57" s="84"/>
      <c r="BYV57" s="84"/>
      <c r="BYW57" s="84"/>
      <c r="BYX57" s="84"/>
      <c r="BYY57" s="84"/>
      <c r="BYZ57" s="84"/>
      <c r="BZA57" s="84"/>
      <c r="BZB57" s="84"/>
      <c r="BZC57" s="84"/>
      <c r="BZD57" s="84"/>
      <c r="BZE57" s="84"/>
      <c r="BZF57" s="84"/>
      <c r="BZG57" s="84"/>
      <c r="BZH57" s="84"/>
      <c r="BZI57" s="84"/>
      <c r="BZJ57" s="84"/>
      <c r="BZK57" s="84"/>
      <c r="BZL57" s="84"/>
      <c r="BZM57" s="84"/>
      <c r="BZN57" s="84"/>
      <c r="BZO57" s="84"/>
      <c r="BZP57" s="84"/>
      <c r="BZQ57" s="84"/>
      <c r="BZR57" s="84"/>
      <c r="BZS57" s="84"/>
      <c r="BZT57" s="84"/>
      <c r="BZU57" s="84"/>
      <c r="BZV57" s="84"/>
      <c r="BZW57" s="84"/>
      <c r="BZX57" s="84"/>
      <c r="BZY57" s="84"/>
      <c r="BZZ57" s="84"/>
      <c r="CAA57" s="84"/>
      <c r="CAB57" s="84"/>
      <c r="CAC57" s="84"/>
      <c r="CAD57" s="84"/>
      <c r="CAE57" s="84"/>
      <c r="CAF57" s="84"/>
      <c r="CAG57" s="84"/>
      <c r="CAH57" s="84"/>
      <c r="CAI57" s="84"/>
      <c r="CAJ57" s="84"/>
      <c r="CAK57" s="84"/>
      <c r="CAL57" s="84"/>
      <c r="CAM57" s="84"/>
      <c r="CAN57" s="84"/>
      <c r="CAO57" s="84"/>
      <c r="CAP57" s="84"/>
      <c r="CAQ57" s="84"/>
      <c r="CAR57" s="84"/>
      <c r="CAS57" s="84"/>
      <c r="CAT57" s="84"/>
      <c r="CAU57" s="84"/>
      <c r="CAV57" s="84"/>
      <c r="CAW57" s="84"/>
      <c r="CAX57" s="84"/>
      <c r="CAY57" s="84"/>
      <c r="CAZ57" s="84"/>
      <c r="CBA57" s="84"/>
      <c r="CBB57" s="84"/>
      <c r="CBC57" s="84"/>
      <c r="CBD57" s="84"/>
      <c r="CBE57" s="84"/>
      <c r="CBF57" s="84"/>
      <c r="CBG57" s="84"/>
      <c r="CBH57" s="84"/>
      <c r="CBI57" s="84"/>
      <c r="CBJ57" s="84"/>
      <c r="CBK57" s="84"/>
      <c r="CBL57" s="84"/>
      <c r="CBM57" s="84"/>
      <c r="CBN57" s="84"/>
      <c r="CBO57" s="84"/>
      <c r="CBP57" s="84"/>
      <c r="CBQ57" s="84"/>
      <c r="CBR57" s="84"/>
      <c r="CBS57" s="84"/>
      <c r="CBT57" s="84"/>
      <c r="CBU57" s="84"/>
      <c r="CBV57" s="84"/>
      <c r="CBW57" s="84"/>
      <c r="CBX57" s="84"/>
      <c r="CBY57" s="84"/>
      <c r="CBZ57" s="84"/>
      <c r="CCA57" s="84"/>
      <c r="CCB57" s="84"/>
      <c r="CCC57" s="84"/>
      <c r="CCD57" s="84"/>
      <c r="CCE57" s="84"/>
      <c r="CCF57" s="84"/>
      <c r="CCG57" s="84"/>
      <c r="CCH57" s="84"/>
      <c r="CCI57" s="84"/>
      <c r="CCJ57" s="84"/>
      <c r="CCK57" s="84"/>
      <c r="CCL57" s="84"/>
      <c r="CCM57" s="84"/>
      <c r="CCN57" s="84"/>
      <c r="CCO57" s="84"/>
      <c r="CCP57" s="84"/>
      <c r="CCQ57" s="84"/>
      <c r="CCR57" s="84"/>
      <c r="CCS57" s="84"/>
      <c r="CCT57" s="84"/>
      <c r="CCU57" s="84"/>
      <c r="CCV57" s="84"/>
      <c r="CCW57" s="84"/>
      <c r="CCX57" s="84"/>
      <c r="CCY57" s="84"/>
      <c r="CCZ57" s="84"/>
      <c r="CDA57" s="84"/>
      <c r="CDB57" s="84"/>
      <c r="CDC57" s="84"/>
      <c r="CDD57" s="84"/>
      <c r="CDE57" s="84"/>
      <c r="CDF57" s="84"/>
      <c r="CDG57" s="84"/>
      <c r="CDH57" s="84"/>
      <c r="CDI57" s="84"/>
      <c r="CDJ57" s="84"/>
      <c r="CDK57" s="84"/>
      <c r="CDL57" s="84"/>
      <c r="CDM57" s="84"/>
      <c r="CDN57" s="84"/>
      <c r="CDO57" s="84"/>
      <c r="CDP57" s="84"/>
      <c r="CDQ57" s="84"/>
      <c r="CDR57" s="84"/>
      <c r="CDS57" s="84"/>
      <c r="CDT57" s="84"/>
      <c r="CDU57" s="84"/>
      <c r="CDV57" s="84"/>
      <c r="CDW57" s="84"/>
      <c r="CDX57" s="84"/>
      <c r="CDY57" s="84"/>
      <c r="CDZ57" s="84"/>
      <c r="CEA57" s="84"/>
      <c r="CEB57" s="84"/>
      <c r="CEC57" s="84"/>
      <c r="CED57" s="84"/>
      <c r="CEE57" s="84"/>
      <c r="CEF57" s="84"/>
      <c r="CEG57" s="84"/>
      <c r="CEH57" s="84"/>
      <c r="CEI57" s="84"/>
      <c r="CEJ57" s="84"/>
      <c r="CEK57" s="84"/>
      <c r="CEL57" s="84"/>
      <c r="CEM57" s="84"/>
      <c r="CEN57" s="84"/>
      <c r="CEO57" s="84"/>
      <c r="CEP57" s="84"/>
      <c r="CEQ57" s="84"/>
      <c r="CER57" s="84"/>
      <c r="CES57" s="84"/>
      <c r="CET57" s="84"/>
      <c r="CEU57" s="84"/>
      <c r="CEV57" s="84"/>
      <c r="CEW57" s="84"/>
      <c r="CEX57" s="84"/>
      <c r="CEY57" s="84"/>
      <c r="CEZ57" s="84"/>
      <c r="CFA57" s="84"/>
      <c r="CFB57" s="84"/>
      <c r="CFC57" s="84"/>
      <c r="CFD57" s="84"/>
      <c r="CFE57" s="84"/>
      <c r="CFF57" s="84"/>
      <c r="CFG57" s="84"/>
      <c r="CFH57" s="84"/>
      <c r="CFI57" s="84"/>
      <c r="CFJ57" s="84"/>
      <c r="CFK57" s="84"/>
      <c r="CFL57" s="84"/>
      <c r="CFM57" s="84"/>
      <c r="CFN57" s="84"/>
      <c r="CFO57" s="84"/>
      <c r="CFP57" s="84"/>
      <c r="CFQ57" s="84"/>
      <c r="CFR57" s="84"/>
      <c r="CFS57" s="84"/>
      <c r="CFT57" s="84"/>
      <c r="CFU57" s="84"/>
      <c r="CFV57" s="84"/>
      <c r="CFW57" s="84"/>
      <c r="CFX57" s="84"/>
      <c r="CFY57" s="84"/>
      <c r="CFZ57" s="84"/>
      <c r="CGA57" s="84"/>
      <c r="CGB57" s="84"/>
      <c r="CGC57" s="84"/>
      <c r="CGD57" s="84"/>
      <c r="CGE57" s="84"/>
      <c r="CGF57" s="84"/>
      <c r="CGG57" s="84"/>
      <c r="CGH57" s="84"/>
      <c r="CGI57" s="84"/>
      <c r="CGJ57" s="84"/>
      <c r="CGK57" s="84"/>
      <c r="CGL57" s="84"/>
      <c r="CGM57" s="84"/>
      <c r="CGN57" s="84"/>
      <c r="CGO57" s="84"/>
      <c r="CGP57" s="84"/>
      <c r="CGQ57" s="84"/>
      <c r="CGR57" s="84"/>
      <c r="CGS57" s="84"/>
      <c r="CGT57" s="84"/>
      <c r="CGU57" s="84"/>
      <c r="CGV57" s="84"/>
      <c r="CGW57" s="84"/>
      <c r="CGX57" s="84"/>
      <c r="CGY57" s="84"/>
      <c r="CGZ57" s="84"/>
      <c r="CHA57" s="84"/>
      <c r="CHB57" s="84"/>
      <c r="CHC57" s="84"/>
      <c r="CHD57" s="84"/>
      <c r="CHE57" s="84"/>
      <c r="CHF57" s="84"/>
      <c r="CHG57" s="84"/>
      <c r="CHH57" s="84"/>
      <c r="CHI57" s="84"/>
      <c r="CHJ57" s="84"/>
      <c r="CHK57" s="84"/>
      <c r="CHL57" s="84"/>
      <c r="CHM57" s="84"/>
      <c r="CHN57" s="84"/>
      <c r="CHO57" s="84"/>
      <c r="CHP57" s="84"/>
      <c r="CHQ57" s="84"/>
      <c r="CHR57" s="84"/>
      <c r="CHS57" s="84"/>
      <c r="CHT57" s="84"/>
      <c r="CHU57" s="84"/>
      <c r="CHV57" s="84"/>
      <c r="CHW57" s="84"/>
      <c r="CHX57" s="84"/>
      <c r="CHY57" s="84"/>
      <c r="CHZ57" s="84"/>
      <c r="CIA57" s="84"/>
      <c r="CIB57" s="84"/>
      <c r="CIC57" s="84"/>
      <c r="CID57" s="84"/>
      <c r="CIE57" s="84"/>
      <c r="CIF57" s="84"/>
      <c r="CIG57" s="84"/>
      <c r="CIH57" s="84"/>
      <c r="CII57" s="84"/>
      <c r="CIJ57" s="84"/>
      <c r="CIK57" s="84"/>
      <c r="CIL57" s="84"/>
      <c r="CIM57" s="84"/>
      <c r="CIN57" s="84"/>
      <c r="CIO57" s="84"/>
      <c r="CIP57" s="84"/>
      <c r="CIQ57" s="84"/>
      <c r="CIR57" s="84"/>
      <c r="CIS57" s="84"/>
      <c r="CIT57" s="84"/>
      <c r="CIU57" s="84"/>
      <c r="CIV57" s="84"/>
      <c r="CIW57" s="84"/>
      <c r="CIX57" s="84"/>
      <c r="CIY57" s="84"/>
      <c r="CIZ57" s="84"/>
      <c r="CJA57" s="84"/>
      <c r="CJB57" s="84"/>
      <c r="CJC57" s="84"/>
      <c r="CJD57" s="84"/>
      <c r="CJE57" s="84"/>
      <c r="CJF57" s="84"/>
      <c r="CJG57" s="84"/>
      <c r="CJH57" s="84"/>
      <c r="CJI57" s="84"/>
      <c r="CJJ57" s="84"/>
      <c r="CJK57" s="84"/>
      <c r="CJL57" s="84"/>
      <c r="CJM57" s="84"/>
      <c r="CJN57" s="84"/>
      <c r="CJO57" s="84"/>
      <c r="CJP57" s="84"/>
      <c r="CJQ57" s="84"/>
      <c r="CJR57" s="84"/>
      <c r="CJS57" s="84"/>
      <c r="CJT57" s="84"/>
      <c r="CJU57" s="84"/>
      <c r="CJV57" s="84"/>
      <c r="CJW57" s="84"/>
      <c r="CJX57" s="84"/>
      <c r="CJY57" s="84"/>
      <c r="CJZ57" s="84"/>
      <c r="CKA57" s="84"/>
      <c r="CKB57" s="84"/>
      <c r="CKC57" s="84"/>
      <c r="CKD57" s="84"/>
      <c r="CKE57" s="84"/>
      <c r="CKF57" s="84"/>
      <c r="CKG57" s="84"/>
      <c r="CKH57" s="84"/>
      <c r="CKI57" s="84"/>
      <c r="CKJ57" s="84"/>
      <c r="CKK57" s="84"/>
      <c r="CKL57" s="84"/>
      <c r="CKM57" s="84"/>
      <c r="CKN57" s="84"/>
      <c r="CKO57" s="84"/>
      <c r="CKP57" s="84"/>
      <c r="CKQ57" s="84"/>
      <c r="CKR57" s="84"/>
      <c r="CKS57" s="84"/>
      <c r="CKT57" s="84"/>
      <c r="CKU57" s="84"/>
      <c r="CKV57" s="84"/>
      <c r="CKW57" s="84"/>
      <c r="CKX57" s="84"/>
      <c r="CKY57" s="84"/>
      <c r="CKZ57" s="84"/>
      <c r="CLA57" s="84"/>
      <c r="CLB57" s="84"/>
      <c r="CLC57" s="84"/>
      <c r="CLD57" s="84"/>
      <c r="CLE57" s="84"/>
      <c r="CLF57" s="84"/>
      <c r="CLG57" s="84"/>
      <c r="CLH57" s="84"/>
      <c r="CLI57" s="84"/>
      <c r="CLJ57" s="84"/>
      <c r="CLK57" s="84"/>
      <c r="CLL57" s="84"/>
      <c r="CLM57" s="84"/>
      <c r="CLN57" s="84"/>
      <c r="CLO57" s="84"/>
      <c r="CLP57" s="84"/>
      <c r="CLQ57" s="84"/>
      <c r="CLR57" s="84"/>
      <c r="CLS57" s="84"/>
      <c r="CLT57" s="84"/>
      <c r="CLU57" s="84"/>
      <c r="CLV57" s="84"/>
      <c r="CLW57" s="84"/>
      <c r="CLX57" s="84"/>
      <c r="CLY57" s="84"/>
      <c r="CLZ57" s="84"/>
      <c r="CMA57" s="84"/>
      <c r="CMB57" s="84"/>
      <c r="CMC57" s="84"/>
      <c r="CMD57" s="84"/>
      <c r="CME57" s="84"/>
      <c r="CMF57" s="84"/>
      <c r="CMG57" s="84"/>
      <c r="CMH57" s="84"/>
      <c r="CMI57" s="84"/>
      <c r="CMJ57" s="84"/>
      <c r="CMK57" s="84"/>
      <c r="CML57" s="84"/>
      <c r="CMM57" s="84"/>
      <c r="CMN57" s="84"/>
      <c r="CMO57" s="84"/>
      <c r="CMP57" s="84"/>
      <c r="CMQ57" s="84"/>
      <c r="CMR57" s="84"/>
      <c r="CMS57" s="84"/>
      <c r="CMT57" s="84"/>
      <c r="CMU57" s="84"/>
      <c r="CMV57" s="84"/>
      <c r="CMW57" s="84"/>
      <c r="CMX57" s="84"/>
      <c r="CMY57" s="84"/>
      <c r="CMZ57" s="84"/>
      <c r="CNA57" s="84"/>
      <c r="CNB57" s="84"/>
      <c r="CNC57" s="84"/>
      <c r="CND57" s="84"/>
      <c r="CNE57" s="84"/>
      <c r="CNF57" s="84"/>
      <c r="CNG57" s="84"/>
      <c r="CNH57" s="84"/>
      <c r="CNI57" s="84"/>
      <c r="CNJ57" s="84"/>
      <c r="CNK57" s="84"/>
      <c r="CNL57" s="84"/>
      <c r="CNM57" s="84"/>
      <c r="CNN57" s="84"/>
      <c r="CNO57" s="84"/>
      <c r="CNP57" s="84"/>
      <c r="CNQ57" s="84"/>
      <c r="CNR57" s="84"/>
      <c r="CNS57" s="84"/>
      <c r="CNT57" s="84"/>
      <c r="CNU57" s="84"/>
      <c r="CNV57" s="84"/>
      <c r="CNW57" s="84"/>
      <c r="CNX57" s="84"/>
      <c r="CNY57" s="84"/>
      <c r="CNZ57" s="84"/>
      <c r="COA57" s="84"/>
      <c r="COB57" s="84"/>
      <c r="COC57" s="84"/>
      <c r="COD57" s="84"/>
      <c r="COE57" s="84"/>
      <c r="COF57" s="84"/>
      <c r="COG57" s="84"/>
      <c r="COH57" s="84"/>
      <c r="COI57" s="84"/>
      <c r="COJ57" s="84"/>
      <c r="COK57" s="84"/>
      <c r="COL57" s="84"/>
      <c r="COM57" s="84"/>
      <c r="CON57" s="84"/>
      <c r="COO57" s="84"/>
      <c r="COP57" s="84"/>
      <c r="COQ57" s="84"/>
      <c r="COR57" s="84"/>
      <c r="COS57" s="84"/>
      <c r="COT57" s="84"/>
      <c r="COU57" s="84"/>
      <c r="COV57" s="84"/>
      <c r="COW57" s="84"/>
      <c r="COX57" s="84"/>
      <c r="COY57" s="84"/>
      <c r="COZ57" s="84"/>
      <c r="CPA57" s="84"/>
      <c r="CPB57" s="84"/>
      <c r="CPC57" s="84"/>
      <c r="CPD57" s="84"/>
      <c r="CPE57" s="84"/>
      <c r="CPF57" s="84"/>
      <c r="CPG57" s="84"/>
      <c r="CPH57" s="84"/>
      <c r="CPI57" s="84"/>
      <c r="CPJ57" s="84"/>
      <c r="CPK57" s="84"/>
      <c r="CPL57" s="84"/>
      <c r="CPM57" s="84"/>
      <c r="CPN57" s="84"/>
      <c r="CPO57" s="84"/>
      <c r="CPP57" s="84"/>
      <c r="CPQ57" s="84"/>
      <c r="CPR57" s="84"/>
      <c r="CPS57" s="84"/>
      <c r="CPT57" s="84"/>
      <c r="CPU57" s="84"/>
      <c r="CPV57" s="84"/>
      <c r="CPW57" s="84"/>
      <c r="CPX57" s="84"/>
      <c r="CPY57" s="84"/>
      <c r="CPZ57" s="84"/>
      <c r="CQA57" s="84"/>
      <c r="CQB57" s="84"/>
      <c r="CQC57" s="84"/>
      <c r="CQD57" s="84"/>
      <c r="CQE57" s="84"/>
      <c r="CQF57" s="84"/>
      <c r="CQG57" s="84"/>
      <c r="CQH57" s="84"/>
      <c r="CQI57" s="84"/>
      <c r="CQJ57" s="84"/>
      <c r="CQK57" s="84"/>
      <c r="CQL57" s="84"/>
      <c r="CQM57" s="84"/>
      <c r="CQN57" s="84"/>
      <c r="CQO57" s="84"/>
      <c r="CQP57" s="84"/>
      <c r="CQQ57" s="84"/>
      <c r="CQR57" s="84"/>
      <c r="CQS57" s="84"/>
      <c r="CQT57" s="84"/>
      <c r="CQU57" s="84"/>
      <c r="CQV57" s="84"/>
      <c r="CQW57" s="84"/>
      <c r="CQX57" s="84"/>
      <c r="CQY57" s="84"/>
      <c r="CQZ57" s="84"/>
      <c r="CRA57" s="84"/>
      <c r="CRB57" s="84"/>
      <c r="CRC57" s="84"/>
      <c r="CRD57" s="84"/>
      <c r="CRE57" s="84"/>
      <c r="CRF57" s="84"/>
      <c r="CRG57" s="84"/>
      <c r="CRH57" s="84"/>
      <c r="CRI57" s="84"/>
      <c r="CRJ57" s="84"/>
      <c r="CRK57" s="84"/>
      <c r="CRL57" s="84"/>
      <c r="CRM57" s="84"/>
      <c r="CRN57" s="84"/>
      <c r="CRO57" s="84"/>
      <c r="CRP57" s="84"/>
      <c r="CRQ57" s="84"/>
      <c r="CRR57" s="84"/>
      <c r="CRS57" s="84"/>
      <c r="CRT57" s="84"/>
      <c r="CRU57" s="84"/>
      <c r="CRV57" s="84"/>
      <c r="CRW57" s="84"/>
      <c r="CRX57" s="84"/>
      <c r="CRY57" s="84"/>
      <c r="CRZ57" s="84"/>
      <c r="CSA57" s="84"/>
      <c r="CSB57" s="84"/>
      <c r="CSC57" s="84"/>
      <c r="CSD57" s="84"/>
      <c r="CSE57" s="84"/>
      <c r="CSF57" s="84"/>
      <c r="CSG57" s="84"/>
      <c r="CSH57" s="84"/>
      <c r="CSI57" s="84"/>
      <c r="CSJ57" s="84"/>
      <c r="CSK57" s="84"/>
      <c r="CSL57" s="84"/>
      <c r="CSM57" s="84"/>
      <c r="CSN57" s="84"/>
      <c r="CSO57" s="84"/>
      <c r="CSP57" s="84"/>
      <c r="CSQ57" s="84"/>
      <c r="CSR57" s="84"/>
      <c r="CSS57" s="84"/>
      <c r="CST57" s="84"/>
      <c r="CSU57" s="84"/>
      <c r="CSV57" s="84"/>
      <c r="CSW57" s="84"/>
      <c r="CSX57" s="84"/>
      <c r="CSY57" s="84"/>
      <c r="CSZ57" s="84"/>
      <c r="CTA57" s="84"/>
      <c r="CTB57" s="84"/>
      <c r="CTC57" s="84"/>
      <c r="CTD57" s="84"/>
      <c r="CTE57" s="84"/>
      <c r="CTF57" s="84"/>
      <c r="CTG57" s="84"/>
      <c r="CTH57" s="84"/>
      <c r="CTI57" s="84"/>
      <c r="CTJ57" s="84"/>
      <c r="CTK57" s="84"/>
      <c r="CTL57" s="84"/>
      <c r="CTM57" s="84"/>
      <c r="CTN57" s="84"/>
      <c r="CTO57" s="84"/>
      <c r="CTP57" s="84"/>
      <c r="CTQ57" s="84"/>
      <c r="CTR57" s="84"/>
      <c r="CTS57" s="84"/>
      <c r="CTT57" s="84"/>
      <c r="CTU57" s="84"/>
      <c r="CTV57" s="84"/>
      <c r="CTW57" s="84"/>
      <c r="CTX57" s="84"/>
      <c r="CTY57" s="84"/>
      <c r="CTZ57" s="84"/>
      <c r="CUA57" s="84"/>
      <c r="CUB57" s="84"/>
      <c r="CUC57" s="84"/>
      <c r="CUD57" s="84"/>
      <c r="CUE57" s="84"/>
      <c r="CUF57" s="84"/>
      <c r="CUG57" s="84"/>
      <c r="CUH57" s="84"/>
      <c r="CUI57" s="84"/>
      <c r="CUJ57" s="84"/>
      <c r="CUK57" s="84"/>
      <c r="CUL57" s="84"/>
      <c r="CUM57" s="84"/>
      <c r="CUN57" s="84"/>
      <c r="CUO57" s="84"/>
      <c r="CUP57" s="84"/>
      <c r="CUQ57" s="84"/>
      <c r="CUR57" s="84"/>
      <c r="CUS57" s="84"/>
      <c r="CUT57" s="84"/>
      <c r="CUU57" s="84"/>
      <c r="CUV57" s="84"/>
      <c r="CUW57" s="84"/>
      <c r="CUX57" s="84"/>
      <c r="CUY57" s="84"/>
      <c r="CUZ57" s="84"/>
      <c r="CVA57" s="84"/>
      <c r="CVB57" s="84"/>
      <c r="CVC57" s="84"/>
      <c r="CVD57" s="84"/>
      <c r="CVE57" s="84"/>
      <c r="CVF57" s="84"/>
      <c r="CVG57" s="84"/>
      <c r="CVH57" s="84"/>
      <c r="CVI57" s="84"/>
      <c r="CVJ57" s="84"/>
      <c r="CVK57" s="84"/>
      <c r="CVL57" s="84"/>
      <c r="CVM57" s="84"/>
      <c r="CVN57" s="84"/>
      <c r="CVO57" s="84"/>
      <c r="CVP57" s="84"/>
      <c r="CVQ57" s="84"/>
      <c r="CVR57" s="84"/>
      <c r="CVS57" s="84"/>
      <c r="CVT57" s="84"/>
      <c r="CVU57" s="84"/>
      <c r="CVV57" s="84"/>
      <c r="CVW57" s="84"/>
      <c r="CVX57" s="84"/>
      <c r="CVY57" s="84"/>
      <c r="CVZ57" s="84"/>
      <c r="CWA57" s="84"/>
      <c r="CWB57" s="84"/>
      <c r="CWC57" s="84"/>
      <c r="CWD57" s="84"/>
      <c r="CWE57" s="84"/>
      <c r="CWF57" s="84"/>
      <c r="CWG57" s="84"/>
      <c r="CWH57" s="84"/>
      <c r="CWI57" s="84"/>
      <c r="CWJ57" s="84"/>
      <c r="CWK57" s="84"/>
      <c r="CWL57" s="84"/>
      <c r="CWM57" s="84"/>
      <c r="CWN57" s="84"/>
      <c r="CWO57" s="84"/>
      <c r="CWP57" s="84"/>
      <c r="CWQ57" s="84"/>
      <c r="CWR57" s="84"/>
      <c r="CWS57" s="84"/>
      <c r="CWT57" s="84"/>
      <c r="CWU57" s="84"/>
      <c r="CWV57" s="84"/>
      <c r="CWW57" s="84"/>
      <c r="CWX57" s="84"/>
      <c r="CWY57" s="84"/>
      <c r="CWZ57" s="84"/>
      <c r="CXA57" s="84"/>
      <c r="CXB57" s="84"/>
      <c r="CXC57" s="84"/>
      <c r="CXD57" s="84"/>
      <c r="CXE57" s="84"/>
      <c r="CXF57" s="84"/>
      <c r="CXG57" s="84"/>
      <c r="CXH57" s="84"/>
      <c r="CXI57" s="84"/>
      <c r="CXJ57" s="84"/>
      <c r="CXK57" s="84"/>
      <c r="CXL57" s="84"/>
      <c r="CXM57" s="84"/>
      <c r="CXN57" s="84"/>
      <c r="CXO57" s="84"/>
      <c r="CXP57" s="84"/>
      <c r="CXQ57" s="84"/>
      <c r="CXR57" s="84"/>
      <c r="CXS57" s="84"/>
      <c r="CXT57" s="84"/>
      <c r="CXU57" s="84"/>
      <c r="CXV57" s="84"/>
      <c r="CXW57" s="84"/>
      <c r="CXX57" s="84"/>
      <c r="CXY57" s="84"/>
      <c r="CXZ57" s="84"/>
      <c r="CYA57" s="84"/>
      <c r="CYB57" s="84"/>
      <c r="CYC57" s="84"/>
      <c r="CYD57" s="84"/>
      <c r="CYE57" s="84"/>
      <c r="CYF57" s="84"/>
      <c r="CYG57" s="84"/>
      <c r="CYH57" s="84"/>
      <c r="CYI57" s="84"/>
      <c r="CYJ57" s="84"/>
      <c r="CYK57" s="84"/>
      <c r="CYL57" s="84"/>
      <c r="CYM57" s="84"/>
      <c r="CYN57" s="84"/>
      <c r="CYO57" s="84"/>
      <c r="CYP57" s="84"/>
      <c r="CYQ57" s="84"/>
      <c r="CYR57" s="84"/>
      <c r="CYS57" s="84"/>
      <c r="CYT57" s="84"/>
      <c r="CYU57" s="84"/>
      <c r="CYV57" s="84"/>
      <c r="CYW57" s="84"/>
      <c r="CYX57" s="84"/>
      <c r="CYY57" s="84"/>
      <c r="CYZ57" s="84"/>
      <c r="CZA57" s="84"/>
      <c r="CZB57" s="84"/>
      <c r="CZC57" s="84"/>
      <c r="CZD57" s="84"/>
      <c r="CZE57" s="84"/>
      <c r="CZF57" s="84"/>
      <c r="CZG57" s="84"/>
      <c r="CZH57" s="84"/>
      <c r="CZI57" s="84"/>
      <c r="CZJ57" s="84"/>
      <c r="CZK57" s="84"/>
      <c r="CZL57" s="84"/>
      <c r="CZM57" s="84"/>
      <c r="CZN57" s="84"/>
      <c r="CZO57" s="84"/>
      <c r="CZP57" s="84"/>
      <c r="CZQ57" s="84"/>
      <c r="CZR57" s="84"/>
      <c r="CZS57" s="84"/>
      <c r="CZT57" s="84"/>
      <c r="CZU57" s="84"/>
      <c r="CZV57" s="84"/>
      <c r="CZW57" s="84"/>
      <c r="CZX57" s="84"/>
      <c r="CZY57" s="84"/>
      <c r="CZZ57" s="84"/>
      <c r="DAA57" s="84"/>
      <c r="DAB57" s="84"/>
      <c r="DAC57" s="84"/>
      <c r="DAD57" s="84"/>
      <c r="DAE57" s="84"/>
      <c r="DAF57" s="84"/>
      <c r="DAG57" s="84"/>
      <c r="DAH57" s="84"/>
      <c r="DAI57" s="84"/>
      <c r="DAJ57" s="84"/>
      <c r="DAK57" s="84"/>
      <c r="DAL57" s="84"/>
      <c r="DAM57" s="84"/>
      <c r="DAN57" s="84"/>
      <c r="DAO57" s="84"/>
      <c r="DAP57" s="84"/>
      <c r="DAQ57" s="84"/>
      <c r="DAR57" s="84"/>
      <c r="DAS57" s="84"/>
      <c r="DAT57" s="84"/>
      <c r="DAU57" s="84"/>
      <c r="DAV57" s="84"/>
      <c r="DAW57" s="84"/>
      <c r="DAX57" s="84"/>
      <c r="DAY57" s="84"/>
      <c r="DAZ57" s="84"/>
      <c r="DBA57" s="84"/>
      <c r="DBB57" s="84"/>
      <c r="DBC57" s="84"/>
      <c r="DBD57" s="84"/>
      <c r="DBE57" s="84"/>
      <c r="DBF57" s="84"/>
      <c r="DBG57" s="84"/>
      <c r="DBH57" s="84"/>
      <c r="DBI57" s="84"/>
      <c r="DBJ57" s="84"/>
      <c r="DBK57" s="84"/>
      <c r="DBL57" s="84"/>
      <c r="DBM57" s="84"/>
      <c r="DBN57" s="84"/>
      <c r="DBO57" s="84"/>
      <c r="DBP57" s="84"/>
      <c r="DBQ57" s="84"/>
      <c r="DBR57" s="84"/>
      <c r="DBS57" s="84"/>
      <c r="DBT57" s="84"/>
      <c r="DBU57" s="84"/>
      <c r="DBV57" s="84"/>
      <c r="DBW57" s="84"/>
      <c r="DBX57" s="84"/>
      <c r="DBY57" s="84"/>
      <c r="DBZ57" s="84"/>
      <c r="DCA57" s="84"/>
      <c r="DCB57" s="84"/>
      <c r="DCC57" s="84"/>
      <c r="DCD57" s="84"/>
      <c r="DCE57" s="84"/>
      <c r="DCF57" s="84"/>
      <c r="DCG57" s="84"/>
      <c r="DCH57" s="84"/>
      <c r="DCI57" s="84"/>
      <c r="DCJ57" s="84"/>
      <c r="DCK57" s="84"/>
      <c r="DCL57" s="84"/>
      <c r="DCM57" s="84"/>
      <c r="DCN57" s="84"/>
      <c r="DCO57" s="84"/>
      <c r="DCP57" s="84"/>
      <c r="DCQ57" s="84"/>
      <c r="DCR57" s="84"/>
      <c r="DCS57" s="84"/>
      <c r="DCT57" s="84"/>
      <c r="DCU57" s="84"/>
      <c r="DCV57" s="84"/>
      <c r="DCW57" s="84"/>
      <c r="DCX57" s="84"/>
      <c r="DCY57" s="84"/>
      <c r="DCZ57" s="84"/>
      <c r="DDA57" s="84"/>
      <c r="DDB57" s="84"/>
      <c r="DDC57" s="84"/>
      <c r="DDD57" s="84"/>
      <c r="DDE57" s="84"/>
      <c r="DDF57" s="84"/>
      <c r="DDG57" s="84"/>
      <c r="DDH57" s="84"/>
      <c r="DDI57" s="84"/>
      <c r="DDJ57" s="84"/>
      <c r="DDK57" s="84"/>
      <c r="DDL57" s="84"/>
      <c r="DDM57" s="84"/>
      <c r="DDN57" s="84"/>
      <c r="DDO57" s="84"/>
      <c r="DDP57" s="84"/>
      <c r="DDQ57" s="84"/>
      <c r="DDR57" s="84"/>
      <c r="DDS57" s="84"/>
      <c r="DDT57" s="84"/>
      <c r="DDU57" s="84"/>
      <c r="DDV57" s="84"/>
      <c r="DDW57" s="84"/>
      <c r="DDX57" s="84"/>
      <c r="DDY57" s="84"/>
      <c r="DDZ57" s="84"/>
      <c r="DEA57" s="84"/>
      <c r="DEB57" s="84"/>
      <c r="DEC57" s="84"/>
      <c r="DED57" s="84"/>
      <c r="DEE57" s="84"/>
      <c r="DEF57" s="84"/>
      <c r="DEG57" s="84"/>
      <c r="DEH57" s="84"/>
      <c r="DEI57" s="84"/>
      <c r="DEJ57" s="84"/>
      <c r="DEK57" s="84"/>
      <c r="DEL57" s="84"/>
      <c r="DEM57" s="84"/>
      <c r="DEN57" s="84"/>
      <c r="DEO57" s="84"/>
      <c r="DEP57" s="84"/>
      <c r="DEQ57" s="84"/>
      <c r="DER57" s="84"/>
      <c r="DES57" s="84"/>
      <c r="DET57" s="84"/>
      <c r="DEU57" s="84"/>
      <c r="DEV57" s="84"/>
      <c r="DEW57" s="84"/>
      <c r="DEX57" s="84"/>
      <c r="DEY57" s="84"/>
      <c r="DEZ57" s="84"/>
      <c r="DFA57" s="84"/>
      <c r="DFB57" s="84"/>
      <c r="DFC57" s="84"/>
      <c r="DFD57" s="84"/>
      <c r="DFE57" s="84"/>
      <c r="DFF57" s="84"/>
      <c r="DFG57" s="84"/>
      <c r="DFH57" s="84"/>
      <c r="DFI57" s="84"/>
      <c r="DFJ57" s="84"/>
      <c r="DFK57" s="84"/>
      <c r="DFL57" s="84"/>
      <c r="DFM57" s="84"/>
      <c r="DFN57" s="84"/>
      <c r="DFO57" s="84"/>
      <c r="DFP57" s="84"/>
      <c r="DFQ57" s="84"/>
      <c r="DFR57" s="84"/>
      <c r="DFS57" s="84"/>
      <c r="DFT57" s="84"/>
      <c r="DFU57" s="84"/>
      <c r="DFV57" s="84"/>
      <c r="DFW57" s="84"/>
      <c r="DFX57" s="84"/>
      <c r="DFY57" s="84"/>
      <c r="DFZ57" s="84"/>
      <c r="DGA57" s="84"/>
      <c r="DGB57" s="84"/>
      <c r="DGC57" s="84"/>
      <c r="DGD57" s="84"/>
      <c r="DGE57" s="84"/>
      <c r="DGF57" s="84"/>
      <c r="DGG57" s="84"/>
      <c r="DGH57" s="84"/>
      <c r="DGI57" s="84"/>
      <c r="DGJ57" s="84"/>
      <c r="DGK57" s="84"/>
      <c r="DGL57" s="84"/>
      <c r="DGM57" s="84"/>
      <c r="DGN57" s="84"/>
      <c r="DGO57" s="84"/>
      <c r="DGP57" s="84"/>
      <c r="DGQ57" s="84"/>
      <c r="DGR57" s="84"/>
      <c r="DGS57" s="84"/>
      <c r="DGT57" s="84"/>
      <c r="DGU57" s="84"/>
      <c r="DGV57" s="84"/>
      <c r="DGW57" s="84"/>
      <c r="DGX57" s="84"/>
      <c r="DGY57" s="84"/>
      <c r="DGZ57" s="84"/>
      <c r="DHA57" s="84"/>
      <c r="DHB57" s="84"/>
      <c r="DHC57" s="84"/>
      <c r="DHD57" s="84"/>
      <c r="DHE57" s="84"/>
      <c r="DHF57" s="84"/>
      <c r="DHG57" s="84"/>
      <c r="DHH57" s="84"/>
      <c r="DHI57" s="84"/>
      <c r="DHJ57" s="84"/>
      <c r="DHK57" s="84"/>
      <c r="DHL57" s="84"/>
      <c r="DHM57" s="84"/>
      <c r="DHN57" s="84"/>
      <c r="DHO57" s="84"/>
      <c r="DHP57" s="84"/>
      <c r="DHQ57" s="84"/>
      <c r="DHR57" s="84"/>
      <c r="DHS57" s="84"/>
      <c r="DHT57" s="84"/>
      <c r="DHU57" s="84"/>
      <c r="DHV57" s="84"/>
      <c r="DHW57" s="84"/>
      <c r="DHX57" s="84"/>
      <c r="DHY57" s="84"/>
      <c r="DHZ57" s="84"/>
      <c r="DIA57" s="84"/>
      <c r="DIB57" s="84"/>
      <c r="DIC57" s="84"/>
      <c r="DID57" s="84"/>
      <c r="DIE57" s="84"/>
      <c r="DIF57" s="84"/>
      <c r="DIG57" s="84"/>
      <c r="DIH57" s="84"/>
      <c r="DII57" s="84"/>
      <c r="DIJ57" s="84"/>
      <c r="DIK57" s="84"/>
      <c r="DIL57" s="84"/>
      <c r="DIM57" s="84"/>
      <c r="DIN57" s="84"/>
      <c r="DIO57" s="84"/>
      <c r="DIP57" s="84"/>
      <c r="DIQ57" s="84"/>
      <c r="DIR57" s="84"/>
      <c r="DIS57" s="84"/>
      <c r="DIT57" s="84"/>
      <c r="DIU57" s="84"/>
      <c r="DIV57" s="84"/>
      <c r="DIW57" s="84"/>
      <c r="DIX57" s="84"/>
      <c r="DIY57" s="84"/>
      <c r="DIZ57" s="84"/>
      <c r="DJA57" s="84"/>
      <c r="DJB57" s="84"/>
      <c r="DJC57" s="84"/>
      <c r="DJD57" s="84"/>
      <c r="DJE57" s="84"/>
      <c r="DJF57" s="84"/>
      <c r="DJG57" s="84"/>
      <c r="DJH57" s="84"/>
      <c r="DJI57" s="84"/>
      <c r="DJJ57" s="84"/>
      <c r="DJK57" s="84"/>
      <c r="DJL57" s="84"/>
      <c r="DJM57" s="84"/>
      <c r="DJN57" s="84"/>
      <c r="DJO57" s="84"/>
      <c r="DJP57" s="84"/>
      <c r="DJQ57" s="84"/>
      <c r="DJR57" s="84"/>
      <c r="DJS57" s="84"/>
      <c r="DJT57" s="84"/>
      <c r="DJU57" s="84"/>
      <c r="DJV57" s="84"/>
      <c r="DJW57" s="84"/>
      <c r="DJX57" s="84"/>
      <c r="DJY57" s="84"/>
      <c r="DJZ57" s="84"/>
      <c r="DKA57" s="84"/>
      <c r="DKB57" s="84"/>
      <c r="DKC57" s="84"/>
      <c r="DKD57" s="84"/>
      <c r="DKE57" s="84"/>
      <c r="DKF57" s="84"/>
      <c r="DKG57" s="84"/>
      <c r="DKH57" s="84"/>
      <c r="DKI57" s="84"/>
      <c r="DKJ57" s="84"/>
      <c r="DKK57" s="84"/>
      <c r="DKL57" s="84"/>
      <c r="DKM57" s="84"/>
      <c r="DKN57" s="84"/>
      <c r="DKO57" s="84"/>
      <c r="DKP57" s="84"/>
      <c r="DKQ57" s="84"/>
      <c r="DKR57" s="84"/>
      <c r="DKS57" s="84"/>
      <c r="DKT57" s="84"/>
      <c r="DKU57" s="84"/>
      <c r="DKV57" s="84"/>
      <c r="DKW57" s="84"/>
      <c r="DKX57" s="84"/>
      <c r="DKY57" s="84"/>
      <c r="DKZ57" s="84"/>
      <c r="DLA57" s="84"/>
      <c r="DLB57" s="84"/>
      <c r="DLC57" s="84"/>
      <c r="DLD57" s="84"/>
      <c r="DLE57" s="84"/>
      <c r="DLF57" s="84"/>
      <c r="DLG57" s="84"/>
      <c r="DLH57" s="84"/>
      <c r="DLI57" s="84"/>
      <c r="DLJ57" s="84"/>
      <c r="DLK57" s="84"/>
      <c r="DLL57" s="84"/>
      <c r="DLM57" s="84"/>
      <c r="DLN57" s="84"/>
      <c r="DLO57" s="84"/>
      <c r="DLP57" s="84"/>
      <c r="DLQ57" s="84"/>
      <c r="DLR57" s="84"/>
      <c r="DLS57" s="84"/>
      <c r="DLT57" s="84"/>
      <c r="DLU57" s="84"/>
      <c r="DLV57" s="84"/>
      <c r="DLW57" s="84"/>
      <c r="DLX57" s="84"/>
      <c r="DLY57" s="84"/>
      <c r="DLZ57" s="84"/>
      <c r="DMA57" s="84"/>
      <c r="DMB57" s="84"/>
      <c r="DMC57" s="84"/>
      <c r="DMD57" s="84"/>
      <c r="DME57" s="84"/>
      <c r="DMF57" s="84"/>
      <c r="DMG57" s="84"/>
      <c r="DMH57" s="84"/>
      <c r="DMI57" s="84"/>
      <c r="DMJ57" s="84"/>
      <c r="DMK57" s="84"/>
      <c r="DML57" s="84"/>
      <c r="DMM57" s="84"/>
      <c r="DMN57" s="84"/>
      <c r="DMO57" s="84"/>
      <c r="DMP57" s="84"/>
      <c r="DMQ57" s="84"/>
      <c r="DMR57" s="84"/>
      <c r="DMS57" s="84"/>
      <c r="DMT57" s="84"/>
      <c r="DMU57" s="84"/>
      <c r="DMV57" s="84"/>
      <c r="DMW57" s="84"/>
      <c r="DMX57" s="84"/>
      <c r="DMY57" s="84"/>
      <c r="DMZ57" s="84"/>
      <c r="DNA57" s="84"/>
      <c r="DNB57" s="84"/>
      <c r="DNC57" s="84"/>
      <c r="DND57" s="84"/>
      <c r="DNE57" s="84"/>
      <c r="DNF57" s="84"/>
      <c r="DNG57" s="84"/>
      <c r="DNH57" s="84"/>
      <c r="DNI57" s="84"/>
      <c r="DNJ57" s="84"/>
      <c r="DNK57" s="84"/>
      <c r="DNL57" s="84"/>
      <c r="DNM57" s="84"/>
      <c r="DNN57" s="84"/>
      <c r="DNO57" s="84"/>
      <c r="DNP57" s="84"/>
      <c r="DNQ57" s="84"/>
      <c r="DNR57" s="84"/>
      <c r="DNS57" s="84"/>
      <c r="DNT57" s="84"/>
      <c r="DNU57" s="84"/>
      <c r="DNV57" s="84"/>
      <c r="DNW57" s="84"/>
      <c r="DNX57" s="84"/>
      <c r="DNY57" s="84"/>
      <c r="DNZ57" s="84"/>
      <c r="DOA57" s="84"/>
      <c r="DOB57" s="84"/>
      <c r="DOC57" s="84"/>
      <c r="DOD57" s="84"/>
      <c r="DOE57" s="84"/>
      <c r="DOF57" s="84"/>
      <c r="DOG57" s="84"/>
      <c r="DOH57" s="84"/>
      <c r="DOI57" s="84"/>
      <c r="DOJ57" s="84"/>
      <c r="DOK57" s="84"/>
      <c r="DOL57" s="84"/>
      <c r="DOM57" s="84"/>
      <c r="DON57" s="84"/>
      <c r="DOO57" s="84"/>
      <c r="DOP57" s="84"/>
      <c r="DOQ57" s="84"/>
      <c r="DOR57" s="84"/>
      <c r="DOS57" s="84"/>
      <c r="DOT57" s="84"/>
      <c r="DOU57" s="84"/>
      <c r="DOV57" s="84"/>
      <c r="DOW57" s="84"/>
      <c r="DOX57" s="84"/>
      <c r="DOY57" s="84"/>
      <c r="DOZ57" s="84"/>
      <c r="DPA57" s="84"/>
      <c r="DPB57" s="84"/>
      <c r="DPC57" s="84"/>
      <c r="DPD57" s="84"/>
      <c r="DPE57" s="84"/>
      <c r="DPF57" s="84"/>
      <c r="DPG57" s="84"/>
      <c r="DPH57" s="84"/>
      <c r="DPI57" s="84"/>
      <c r="DPJ57" s="84"/>
      <c r="DPK57" s="84"/>
      <c r="DPL57" s="84"/>
      <c r="DPM57" s="84"/>
      <c r="DPN57" s="84"/>
      <c r="DPO57" s="84"/>
      <c r="DPP57" s="84"/>
      <c r="DPQ57" s="84"/>
      <c r="DPR57" s="84"/>
      <c r="DPS57" s="84"/>
      <c r="DPT57" s="84"/>
      <c r="DPU57" s="84"/>
      <c r="DPV57" s="84"/>
      <c r="DPW57" s="84"/>
      <c r="DPX57" s="84"/>
      <c r="DPY57" s="84"/>
      <c r="DPZ57" s="84"/>
      <c r="DQA57" s="84"/>
      <c r="DQB57" s="84"/>
      <c r="DQC57" s="84"/>
      <c r="DQD57" s="84"/>
      <c r="DQE57" s="84"/>
      <c r="DQF57" s="84"/>
      <c r="DQG57" s="84"/>
      <c r="DQH57" s="84"/>
      <c r="DQI57" s="84"/>
      <c r="DQJ57" s="84"/>
      <c r="DQK57" s="84"/>
      <c r="DQL57" s="84"/>
      <c r="DQM57" s="84"/>
      <c r="DQN57" s="84"/>
      <c r="DQO57" s="84"/>
      <c r="DQP57" s="84"/>
      <c r="DQQ57" s="84"/>
      <c r="DQR57" s="84"/>
      <c r="DQS57" s="84"/>
      <c r="DQT57" s="84"/>
      <c r="DQU57" s="84"/>
      <c r="DQV57" s="84"/>
      <c r="DQW57" s="84"/>
      <c r="DQX57" s="84"/>
      <c r="DQY57" s="84"/>
      <c r="DQZ57" s="84"/>
      <c r="DRA57" s="84"/>
      <c r="DRB57" s="84"/>
      <c r="DRC57" s="84"/>
      <c r="DRD57" s="84"/>
      <c r="DRE57" s="84"/>
      <c r="DRF57" s="84"/>
      <c r="DRG57" s="84"/>
      <c r="DRH57" s="84"/>
      <c r="DRI57" s="84"/>
      <c r="DRJ57" s="84"/>
      <c r="DRK57" s="84"/>
      <c r="DRL57" s="84"/>
      <c r="DRM57" s="84"/>
      <c r="DRN57" s="84"/>
      <c r="DRO57" s="84"/>
      <c r="DRP57" s="84"/>
      <c r="DRQ57" s="84"/>
      <c r="DRR57" s="84"/>
      <c r="DRS57" s="84"/>
      <c r="DRT57" s="84"/>
      <c r="DRU57" s="84"/>
      <c r="DRV57" s="84"/>
      <c r="DRW57" s="84"/>
      <c r="DRX57" s="84"/>
      <c r="DRY57" s="84"/>
      <c r="DRZ57" s="84"/>
      <c r="DSA57" s="84"/>
      <c r="DSB57" s="84"/>
      <c r="DSC57" s="84"/>
      <c r="DSD57" s="84"/>
      <c r="DSE57" s="84"/>
      <c r="DSF57" s="84"/>
      <c r="DSG57" s="84"/>
      <c r="DSH57" s="84"/>
      <c r="DSI57" s="84"/>
      <c r="DSJ57" s="84"/>
      <c r="DSK57" s="84"/>
      <c r="DSL57" s="84"/>
      <c r="DSM57" s="84"/>
      <c r="DSN57" s="84"/>
      <c r="DSO57" s="84"/>
      <c r="DSP57" s="84"/>
      <c r="DSQ57" s="84"/>
      <c r="DSR57" s="84"/>
      <c r="DSS57" s="84"/>
      <c r="DST57" s="84"/>
      <c r="DSU57" s="84"/>
      <c r="DSV57" s="84"/>
      <c r="DSW57" s="84"/>
      <c r="DSX57" s="84"/>
      <c r="DSY57" s="84"/>
      <c r="DSZ57" s="84"/>
      <c r="DTA57" s="84"/>
      <c r="DTB57" s="84"/>
      <c r="DTC57" s="84"/>
      <c r="DTD57" s="84"/>
      <c r="DTE57" s="84"/>
      <c r="DTF57" s="84"/>
      <c r="DTG57" s="84"/>
      <c r="DTH57" s="84"/>
      <c r="DTI57" s="84"/>
      <c r="DTJ57" s="84"/>
      <c r="DTK57" s="84"/>
      <c r="DTL57" s="84"/>
      <c r="DTM57" s="84"/>
      <c r="DTN57" s="84"/>
      <c r="DTO57" s="84"/>
      <c r="DTP57" s="84"/>
      <c r="DTQ57" s="84"/>
      <c r="DTR57" s="84"/>
      <c r="DTS57" s="84"/>
      <c r="DTT57" s="84"/>
      <c r="DTU57" s="84"/>
      <c r="DTV57" s="84"/>
      <c r="DTW57" s="84"/>
      <c r="DTX57" s="84"/>
      <c r="DTY57" s="84"/>
      <c r="DTZ57" s="84"/>
      <c r="DUA57" s="84"/>
      <c r="DUB57" s="84"/>
      <c r="DUC57" s="84"/>
      <c r="DUD57" s="84"/>
      <c r="DUE57" s="84"/>
      <c r="DUF57" s="84"/>
      <c r="DUG57" s="84"/>
      <c r="DUH57" s="84"/>
      <c r="DUI57" s="84"/>
      <c r="DUJ57" s="84"/>
      <c r="DUK57" s="84"/>
      <c r="DUL57" s="84"/>
      <c r="DUM57" s="84"/>
      <c r="DUN57" s="84"/>
      <c r="DUO57" s="84"/>
      <c r="DUP57" s="84"/>
      <c r="DUQ57" s="84"/>
      <c r="DUR57" s="84"/>
      <c r="DUS57" s="84"/>
      <c r="DUT57" s="84"/>
      <c r="DUU57" s="84"/>
      <c r="DUV57" s="84"/>
      <c r="DUW57" s="84"/>
      <c r="DUX57" s="84"/>
      <c r="DUY57" s="84"/>
      <c r="DUZ57" s="84"/>
      <c r="DVA57" s="84"/>
      <c r="DVB57" s="84"/>
      <c r="DVC57" s="84"/>
      <c r="DVD57" s="84"/>
      <c r="DVE57" s="84"/>
      <c r="DVF57" s="84"/>
      <c r="DVG57" s="84"/>
      <c r="DVH57" s="84"/>
      <c r="DVI57" s="84"/>
      <c r="DVJ57" s="84"/>
      <c r="DVK57" s="84"/>
      <c r="DVL57" s="84"/>
      <c r="DVM57" s="84"/>
      <c r="DVN57" s="84"/>
      <c r="DVO57" s="84"/>
      <c r="DVP57" s="84"/>
      <c r="DVQ57" s="84"/>
      <c r="DVR57" s="84"/>
      <c r="DVS57" s="84"/>
      <c r="DVT57" s="84"/>
      <c r="DVU57" s="84"/>
      <c r="DVV57" s="84"/>
      <c r="DVW57" s="84"/>
      <c r="DVX57" s="84"/>
      <c r="DVY57" s="84"/>
      <c r="DVZ57" s="84"/>
      <c r="DWA57" s="84"/>
      <c r="DWB57" s="84"/>
      <c r="DWC57" s="84"/>
      <c r="DWD57" s="84"/>
      <c r="DWE57" s="84"/>
      <c r="DWF57" s="84"/>
      <c r="DWG57" s="84"/>
      <c r="DWH57" s="84"/>
      <c r="DWI57" s="84"/>
      <c r="DWJ57" s="84"/>
      <c r="DWK57" s="84"/>
      <c r="DWL57" s="84"/>
      <c r="DWM57" s="84"/>
      <c r="DWN57" s="84"/>
      <c r="DWO57" s="84"/>
      <c r="DWP57" s="84"/>
      <c r="DWQ57" s="84"/>
      <c r="DWR57" s="84"/>
      <c r="DWS57" s="84"/>
      <c r="DWT57" s="84"/>
      <c r="DWU57" s="84"/>
      <c r="DWV57" s="84"/>
      <c r="DWW57" s="84"/>
      <c r="DWX57" s="84"/>
      <c r="DWY57" s="84"/>
      <c r="DWZ57" s="84"/>
      <c r="DXA57" s="84"/>
      <c r="DXB57" s="84"/>
      <c r="DXC57" s="84"/>
      <c r="DXD57" s="84"/>
      <c r="DXE57" s="84"/>
      <c r="DXF57" s="84"/>
      <c r="DXG57" s="84"/>
      <c r="DXH57" s="84"/>
      <c r="DXI57" s="84"/>
      <c r="DXJ57" s="84"/>
      <c r="DXK57" s="84"/>
      <c r="DXL57" s="84"/>
      <c r="DXM57" s="84"/>
      <c r="DXN57" s="84"/>
      <c r="DXO57" s="84"/>
      <c r="DXP57" s="84"/>
      <c r="DXQ57" s="84"/>
      <c r="DXR57" s="84"/>
      <c r="DXS57" s="84"/>
      <c r="DXT57" s="84"/>
      <c r="DXU57" s="84"/>
      <c r="DXV57" s="84"/>
      <c r="DXW57" s="84"/>
      <c r="DXX57" s="84"/>
      <c r="DXY57" s="84"/>
      <c r="DXZ57" s="84"/>
      <c r="DYA57" s="84"/>
      <c r="DYB57" s="84"/>
      <c r="DYC57" s="84"/>
      <c r="DYD57" s="84"/>
      <c r="DYE57" s="84"/>
      <c r="DYF57" s="84"/>
      <c r="DYG57" s="84"/>
      <c r="DYH57" s="84"/>
      <c r="DYI57" s="84"/>
      <c r="DYJ57" s="84"/>
      <c r="DYK57" s="84"/>
      <c r="DYL57" s="84"/>
      <c r="DYM57" s="84"/>
      <c r="DYN57" s="84"/>
      <c r="DYO57" s="84"/>
      <c r="DYP57" s="84"/>
      <c r="DYQ57" s="84"/>
      <c r="DYR57" s="84"/>
      <c r="DYS57" s="84"/>
      <c r="DYT57" s="84"/>
      <c r="DYU57" s="84"/>
      <c r="DYV57" s="84"/>
      <c r="DYW57" s="84"/>
      <c r="DYX57" s="84"/>
      <c r="DYY57" s="84"/>
      <c r="DYZ57" s="84"/>
      <c r="DZA57" s="84"/>
      <c r="DZB57" s="84"/>
      <c r="DZC57" s="84"/>
      <c r="DZD57" s="84"/>
      <c r="DZE57" s="84"/>
      <c r="DZF57" s="84"/>
      <c r="DZG57" s="84"/>
      <c r="DZH57" s="84"/>
      <c r="DZI57" s="84"/>
      <c r="DZJ57" s="84"/>
      <c r="DZK57" s="84"/>
      <c r="DZL57" s="84"/>
      <c r="DZM57" s="84"/>
      <c r="DZN57" s="84"/>
      <c r="DZO57" s="84"/>
      <c r="DZP57" s="84"/>
      <c r="DZQ57" s="84"/>
      <c r="DZR57" s="84"/>
      <c r="DZS57" s="84"/>
      <c r="DZT57" s="84"/>
      <c r="DZU57" s="84"/>
      <c r="DZV57" s="84"/>
      <c r="DZW57" s="84"/>
      <c r="DZX57" s="84"/>
      <c r="DZY57" s="84"/>
      <c r="DZZ57" s="84"/>
      <c r="EAA57" s="84"/>
      <c r="EAB57" s="84"/>
      <c r="EAC57" s="84"/>
      <c r="EAD57" s="84"/>
      <c r="EAE57" s="84"/>
      <c r="EAF57" s="84"/>
      <c r="EAG57" s="84"/>
      <c r="EAH57" s="84"/>
      <c r="EAI57" s="84"/>
      <c r="EAJ57" s="84"/>
      <c r="EAK57" s="84"/>
      <c r="EAL57" s="84"/>
      <c r="EAM57" s="84"/>
      <c r="EAN57" s="84"/>
      <c r="EAO57" s="84"/>
      <c r="EAP57" s="84"/>
      <c r="EAQ57" s="84"/>
      <c r="EAR57" s="84"/>
      <c r="EAS57" s="84"/>
      <c r="EAT57" s="84"/>
      <c r="EAU57" s="84"/>
      <c r="EAV57" s="84"/>
      <c r="EAW57" s="84"/>
      <c r="EAX57" s="84"/>
      <c r="EAY57" s="84"/>
      <c r="EAZ57" s="84"/>
      <c r="EBA57" s="84"/>
      <c r="EBB57" s="84"/>
      <c r="EBC57" s="84"/>
      <c r="EBD57" s="84"/>
      <c r="EBE57" s="84"/>
      <c r="EBF57" s="84"/>
      <c r="EBG57" s="84"/>
      <c r="EBH57" s="84"/>
      <c r="EBI57" s="84"/>
      <c r="EBJ57" s="84"/>
      <c r="EBK57" s="84"/>
      <c r="EBL57" s="84"/>
      <c r="EBM57" s="84"/>
      <c r="EBN57" s="84"/>
      <c r="EBO57" s="84"/>
      <c r="EBP57" s="84"/>
      <c r="EBQ57" s="84"/>
      <c r="EBR57" s="84"/>
      <c r="EBS57" s="84"/>
      <c r="EBT57" s="84"/>
      <c r="EBU57" s="84"/>
      <c r="EBV57" s="84"/>
      <c r="EBW57" s="84"/>
      <c r="EBX57" s="84"/>
      <c r="EBY57" s="84"/>
      <c r="EBZ57" s="84"/>
      <c r="ECA57" s="84"/>
      <c r="ECB57" s="84"/>
      <c r="ECC57" s="84"/>
      <c r="ECD57" s="84"/>
      <c r="ECE57" s="84"/>
      <c r="ECF57" s="84"/>
      <c r="ECG57" s="84"/>
      <c r="ECH57" s="84"/>
      <c r="ECI57" s="84"/>
      <c r="ECJ57" s="84"/>
      <c r="ECK57" s="84"/>
      <c r="ECL57" s="84"/>
      <c r="ECM57" s="84"/>
      <c r="ECN57" s="84"/>
      <c r="ECO57" s="84"/>
      <c r="ECP57" s="84"/>
      <c r="ECQ57" s="84"/>
      <c r="ECR57" s="84"/>
      <c r="ECS57" s="84"/>
      <c r="ECT57" s="84"/>
      <c r="ECU57" s="84"/>
      <c r="ECV57" s="84"/>
      <c r="ECW57" s="84"/>
      <c r="ECX57" s="84"/>
      <c r="ECY57" s="84"/>
      <c r="ECZ57" s="84"/>
      <c r="EDA57" s="84"/>
      <c r="EDB57" s="84"/>
      <c r="EDC57" s="84"/>
      <c r="EDD57" s="84"/>
      <c r="EDE57" s="84"/>
      <c r="EDF57" s="84"/>
      <c r="EDG57" s="84"/>
      <c r="EDH57" s="84"/>
      <c r="EDI57" s="84"/>
      <c r="EDJ57" s="84"/>
      <c r="EDK57" s="84"/>
      <c r="EDL57" s="84"/>
      <c r="EDM57" s="84"/>
      <c r="EDN57" s="84"/>
      <c r="EDO57" s="84"/>
      <c r="EDP57" s="84"/>
      <c r="EDQ57" s="84"/>
      <c r="EDR57" s="84"/>
      <c r="EDS57" s="84"/>
      <c r="EDT57" s="84"/>
      <c r="EDU57" s="84"/>
      <c r="EDV57" s="84"/>
      <c r="EDW57" s="84"/>
      <c r="EDX57" s="84"/>
      <c r="EDY57" s="84"/>
      <c r="EDZ57" s="84"/>
      <c r="EEA57" s="84"/>
      <c r="EEB57" s="84"/>
      <c r="EEC57" s="84"/>
      <c r="EED57" s="84"/>
      <c r="EEE57" s="84"/>
      <c r="EEF57" s="84"/>
      <c r="EEG57" s="84"/>
      <c r="EEH57" s="84"/>
      <c r="EEI57" s="84"/>
      <c r="EEJ57" s="84"/>
      <c r="EEK57" s="84"/>
      <c r="EEL57" s="84"/>
      <c r="EEM57" s="84"/>
      <c r="EEN57" s="84"/>
      <c r="EEO57" s="84"/>
      <c r="EEP57" s="84"/>
      <c r="EEQ57" s="84"/>
      <c r="EER57" s="84"/>
      <c r="EES57" s="84"/>
      <c r="EET57" s="84"/>
      <c r="EEU57" s="84"/>
      <c r="EEV57" s="84"/>
      <c r="EEW57" s="84"/>
      <c r="EEX57" s="84"/>
      <c r="EEY57" s="84"/>
      <c r="EEZ57" s="84"/>
      <c r="EFA57" s="84"/>
      <c r="EFB57" s="84"/>
      <c r="EFC57" s="84"/>
      <c r="EFD57" s="84"/>
      <c r="EFE57" s="84"/>
      <c r="EFF57" s="84"/>
      <c r="EFG57" s="84"/>
      <c r="EFH57" s="84"/>
      <c r="EFI57" s="84"/>
      <c r="EFJ57" s="84"/>
      <c r="EFK57" s="84"/>
      <c r="EFL57" s="84"/>
      <c r="EFM57" s="84"/>
      <c r="EFN57" s="84"/>
      <c r="EFO57" s="84"/>
      <c r="EFP57" s="84"/>
      <c r="EFQ57" s="84"/>
      <c r="EFR57" s="84"/>
      <c r="EFS57" s="84"/>
      <c r="EFT57" s="84"/>
      <c r="EFU57" s="84"/>
      <c r="EFV57" s="84"/>
      <c r="EFW57" s="84"/>
      <c r="EFX57" s="84"/>
      <c r="EFY57" s="84"/>
      <c r="EFZ57" s="84"/>
      <c r="EGA57" s="84"/>
      <c r="EGB57" s="84"/>
      <c r="EGC57" s="84"/>
      <c r="EGD57" s="84"/>
      <c r="EGE57" s="84"/>
      <c r="EGF57" s="84"/>
      <c r="EGG57" s="84"/>
      <c r="EGH57" s="84"/>
      <c r="EGI57" s="84"/>
      <c r="EGJ57" s="84"/>
      <c r="EGK57" s="84"/>
      <c r="EGL57" s="84"/>
      <c r="EGM57" s="84"/>
      <c r="EGN57" s="84"/>
      <c r="EGO57" s="84"/>
      <c r="EGP57" s="84"/>
      <c r="EGQ57" s="84"/>
      <c r="EGR57" s="84"/>
      <c r="EGS57" s="84"/>
      <c r="EGT57" s="84"/>
      <c r="EGU57" s="84"/>
      <c r="EGV57" s="84"/>
      <c r="EGW57" s="84"/>
      <c r="EGX57" s="84"/>
      <c r="EGY57" s="84"/>
      <c r="EGZ57" s="84"/>
      <c r="EHA57" s="84"/>
      <c r="EHB57" s="84"/>
      <c r="EHC57" s="84"/>
      <c r="EHD57" s="84"/>
      <c r="EHE57" s="84"/>
      <c r="EHF57" s="84"/>
      <c r="EHG57" s="84"/>
      <c r="EHH57" s="84"/>
      <c r="EHI57" s="84"/>
      <c r="EHJ57" s="84"/>
      <c r="EHK57" s="84"/>
      <c r="EHL57" s="84"/>
      <c r="EHM57" s="84"/>
      <c r="EHN57" s="84"/>
      <c r="EHO57" s="84"/>
      <c r="EHP57" s="84"/>
      <c r="EHQ57" s="84"/>
      <c r="EHR57" s="84"/>
      <c r="EHS57" s="84"/>
      <c r="EHT57" s="84"/>
      <c r="EHU57" s="84"/>
      <c r="EHV57" s="84"/>
      <c r="EHW57" s="84"/>
      <c r="EHX57" s="84"/>
      <c r="EHY57" s="84"/>
      <c r="EHZ57" s="84"/>
      <c r="EIA57" s="84"/>
      <c r="EIB57" s="84"/>
      <c r="EIC57" s="84"/>
      <c r="EID57" s="84"/>
      <c r="EIE57" s="84"/>
      <c r="EIF57" s="84"/>
      <c r="EIG57" s="84"/>
      <c r="EIH57" s="84"/>
      <c r="EII57" s="84"/>
      <c r="EIJ57" s="84"/>
      <c r="EIK57" s="84"/>
      <c r="EIL57" s="84"/>
      <c r="EIM57" s="84"/>
      <c r="EIN57" s="84"/>
      <c r="EIO57" s="84"/>
      <c r="EIP57" s="84"/>
      <c r="EIQ57" s="84"/>
      <c r="EIR57" s="84"/>
      <c r="EIS57" s="84"/>
      <c r="EIT57" s="84"/>
      <c r="EIU57" s="84"/>
      <c r="EIV57" s="84"/>
      <c r="EIW57" s="84"/>
      <c r="EIX57" s="84"/>
      <c r="EIY57" s="84"/>
      <c r="EIZ57" s="84"/>
      <c r="EJA57" s="84"/>
      <c r="EJB57" s="84"/>
      <c r="EJC57" s="84"/>
      <c r="EJD57" s="84"/>
      <c r="EJE57" s="84"/>
      <c r="EJF57" s="84"/>
      <c r="EJG57" s="84"/>
      <c r="EJH57" s="84"/>
      <c r="EJI57" s="84"/>
      <c r="EJJ57" s="84"/>
      <c r="EJK57" s="84"/>
      <c r="EJL57" s="84"/>
      <c r="EJM57" s="84"/>
      <c r="EJN57" s="84"/>
      <c r="EJO57" s="84"/>
      <c r="EJP57" s="84"/>
      <c r="EJQ57" s="84"/>
      <c r="EJR57" s="84"/>
      <c r="EJS57" s="84"/>
      <c r="EJT57" s="84"/>
      <c r="EJU57" s="84"/>
      <c r="EJV57" s="84"/>
      <c r="EJW57" s="84"/>
      <c r="EJX57" s="84"/>
      <c r="EJY57" s="84"/>
      <c r="EJZ57" s="84"/>
      <c r="EKA57" s="84"/>
      <c r="EKB57" s="84"/>
      <c r="EKC57" s="84"/>
      <c r="EKD57" s="84"/>
      <c r="EKE57" s="84"/>
      <c r="EKF57" s="84"/>
      <c r="EKG57" s="84"/>
      <c r="EKH57" s="84"/>
      <c r="EKI57" s="84"/>
      <c r="EKJ57" s="84"/>
      <c r="EKK57" s="84"/>
      <c r="EKL57" s="84"/>
      <c r="EKM57" s="84"/>
      <c r="EKN57" s="84"/>
      <c r="EKO57" s="84"/>
      <c r="EKP57" s="84"/>
      <c r="EKQ57" s="84"/>
      <c r="EKR57" s="84"/>
      <c r="EKS57" s="84"/>
      <c r="EKT57" s="84"/>
      <c r="EKU57" s="84"/>
      <c r="EKV57" s="84"/>
      <c r="EKW57" s="84"/>
      <c r="EKX57" s="84"/>
      <c r="EKY57" s="84"/>
      <c r="EKZ57" s="84"/>
      <c r="ELA57" s="84"/>
      <c r="ELB57" s="84"/>
      <c r="ELC57" s="84"/>
      <c r="ELD57" s="84"/>
      <c r="ELE57" s="84"/>
      <c r="ELF57" s="84"/>
      <c r="ELG57" s="84"/>
      <c r="ELH57" s="84"/>
      <c r="ELI57" s="84"/>
      <c r="ELJ57" s="84"/>
      <c r="ELK57" s="84"/>
      <c r="ELL57" s="84"/>
      <c r="ELM57" s="84"/>
      <c r="ELN57" s="84"/>
      <c r="ELO57" s="84"/>
      <c r="ELP57" s="84"/>
      <c r="ELQ57" s="84"/>
      <c r="ELR57" s="84"/>
      <c r="ELS57" s="84"/>
      <c r="ELT57" s="84"/>
      <c r="ELU57" s="84"/>
      <c r="ELV57" s="84"/>
      <c r="ELW57" s="84"/>
      <c r="ELX57" s="84"/>
      <c r="ELY57" s="84"/>
      <c r="ELZ57" s="84"/>
      <c r="EMA57" s="84"/>
      <c r="EMB57" s="84"/>
      <c r="EMC57" s="84"/>
      <c r="EMD57" s="84"/>
      <c r="EME57" s="84"/>
      <c r="EMF57" s="84"/>
      <c r="EMG57" s="84"/>
      <c r="EMH57" s="84"/>
      <c r="EMI57" s="84"/>
      <c r="EMJ57" s="84"/>
      <c r="EMK57" s="84"/>
      <c r="EML57" s="84"/>
      <c r="EMM57" s="84"/>
      <c r="EMN57" s="84"/>
      <c r="EMO57" s="84"/>
      <c r="EMP57" s="84"/>
      <c r="EMQ57" s="84"/>
      <c r="EMR57" s="84"/>
      <c r="EMS57" s="84"/>
      <c r="EMT57" s="84"/>
      <c r="EMU57" s="84"/>
      <c r="EMV57" s="84"/>
      <c r="EMW57" s="84"/>
      <c r="EMX57" s="84"/>
      <c r="EMY57" s="84"/>
      <c r="EMZ57" s="84"/>
      <c r="ENA57" s="84"/>
      <c r="ENB57" s="84"/>
      <c r="ENC57" s="84"/>
      <c r="END57" s="84"/>
      <c r="ENE57" s="84"/>
      <c r="ENF57" s="84"/>
      <c r="ENG57" s="84"/>
      <c r="ENH57" s="84"/>
      <c r="ENI57" s="84"/>
      <c r="ENJ57" s="84"/>
      <c r="ENK57" s="84"/>
      <c r="ENL57" s="84"/>
      <c r="ENM57" s="84"/>
      <c r="ENN57" s="84"/>
      <c r="ENO57" s="84"/>
      <c r="ENP57" s="84"/>
      <c r="ENQ57" s="84"/>
      <c r="ENR57" s="84"/>
      <c r="ENS57" s="84"/>
      <c r="ENT57" s="84"/>
      <c r="ENU57" s="84"/>
      <c r="ENV57" s="84"/>
      <c r="ENW57" s="84"/>
      <c r="ENX57" s="84"/>
      <c r="ENY57" s="84"/>
      <c r="ENZ57" s="84"/>
      <c r="EOA57" s="84"/>
      <c r="EOB57" s="84"/>
      <c r="EOC57" s="84"/>
      <c r="EOD57" s="84"/>
      <c r="EOE57" s="84"/>
      <c r="EOF57" s="84"/>
      <c r="EOG57" s="84"/>
      <c r="EOH57" s="84"/>
      <c r="EOI57" s="84"/>
      <c r="EOJ57" s="84"/>
      <c r="EOK57" s="84"/>
      <c r="EOL57" s="84"/>
      <c r="EOM57" s="84"/>
      <c r="EON57" s="84"/>
      <c r="EOO57" s="84"/>
      <c r="EOP57" s="84"/>
      <c r="EOQ57" s="84"/>
      <c r="EOR57" s="84"/>
      <c r="EOS57" s="84"/>
      <c r="EOT57" s="84"/>
      <c r="EOU57" s="84"/>
      <c r="EOV57" s="84"/>
      <c r="EOW57" s="84"/>
      <c r="EOX57" s="84"/>
      <c r="EOY57" s="84"/>
      <c r="EOZ57" s="84"/>
      <c r="EPA57" s="84"/>
      <c r="EPB57" s="84"/>
      <c r="EPC57" s="84"/>
      <c r="EPD57" s="84"/>
      <c r="EPE57" s="84"/>
      <c r="EPF57" s="84"/>
      <c r="EPG57" s="84"/>
      <c r="EPH57" s="84"/>
      <c r="EPI57" s="84"/>
      <c r="EPJ57" s="84"/>
      <c r="EPK57" s="84"/>
      <c r="EPL57" s="84"/>
      <c r="EPM57" s="84"/>
      <c r="EPN57" s="84"/>
      <c r="EPO57" s="84"/>
      <c r="EPP57" s="84"/>
      <c r="EPQ57" s="84"/>
      <c r="EPR57" s="84"/>
      <c r="EPS57" s="84"/>
      <c r="EPT57" s="84"/>
      <c r="EPU57" s="84"/>
      <c r="EPV57" s="84"/>
      <c r="EPW57" s="84"/>
      <c r="EPX57" s="84"/>
      <c r="EPY57" s="84"/>
      <c r="EPZ57" s="84"/>
      <c r="EQA57" s="84"/>
      <c r="EQB57" s="84"/>
      <c r="EQC57" s="84"/>
      <c r="EQD57" s="84"/>
      <c r="EQE57" s="84"/>
      <c r="EQF57" s="84"/>
      <c r="EQG57" s="84"/>
      <c r="EQH57" s="84"/>
      <c r="EQI57" s="84"/>
      <c r="EQJ57" s="84"/>
      <c r="EQK57" s="84"/>
      <c r="EQL57" s="84"/>
      <c r="EQM57" s="84"/>
      <c r="EQN57" s="84"/>
      <c r="EQO57" s="84"/>
      <c r="EQP57" s="84"/>
      <c r="EQQ57" s="84"/>
      <c r="EQR57" s="84"/>
      <c r="EQS57" s="84"/>
      <c r="EQT57" s="84"/>
      <c r="EQU57" s="84"/>
      <c r="EQV57" s="84"/>
      <c r="EQW57" s="84"/>
      <c r="EQX57" s="84"/>
      <c r="EQY57" s="84"/>
      <c r="EQZ57" s="84"/>
      <c r="ERA57" s="84"/>
      <c r="ERB57" s="84"/>
      <c r="ERC57" s="84"/>
      <c r="ERD57" s="84"/>
      <c r="ERE57" s="84"/>
      <c r="ERF57" s="84"/>
      <c r="ERG57" s="84"/>
      <c r="ERH57" s="84"/>
      <c r="ERI57" s="84"/>
      <c r="ERJ57" s="84"/>
      <c r="ERK57" s="84"/>
      <c r="ERL57" s="84"/>
      <c r="ERM57" s="84"/>
      <c r="ERN57" s="84"/>
      <c r="ERO57" s="84"/>
      <c r="ERP57" s="84"/>
      <c r="ERQ57" s="84"/>
      <c r="ERR57" s="84"/>
      <c r="ERS57" s="84"/>
      <c r="ERT57" s="84"/>
      <c r="ERU57" s="84"/>
      <c r="ERV57" s="84"/>
      <c r="ERW57" s="84"/>
      <c r="ERX57" s="84"/>
      <c r="ERY57" s="84"/>
      <c r="ERZ57" s="84"/>
      <c r="ESA57" s="84"/>
      <c r="ESB57" s="84"/>
      <c r="ESC57" s="84"/>
      <c r="ESD57" s="84"/>
      <c r="ESE57" s="84"/>
      <c r="ESF57" s="84"/>
      <c r="ESG57" s="84"/>
      <c r="ESH57" s="84"/>
      <c r="ESI57" s="84"/>
      <c r="ESJ57" s="84"/>
      <c r="ESK57" s="84"/>
      <c r="ESL57" s="84"/>
      <c r="ESM57" s="84"/>
      <c r="ESN57" s="84"/>
      <c r="ESO57" s="84"/>
      <c r="ESP57" s="84"/>
      <c r="ESQ57" s="84"/>
      <c r="ESR57" s="84"/>
      <c r="ESS57" s="84"/>
      <c r="EST57" s="84"/>
      <c r="ESU57" s="84"/>
      <c r="ESV57" s="84"/>
      <c r="ESW57" s="84"/>
      <c r="ESX57" s="84"/>
      <c r="ESY57" s="84"/>
      <c r="ESZ57" s="84"/>
      <c r="ETA57" s="84"/>
      <c r="ETB57" s="84"/>
      <c r="ETC57" s="84"/>
      <c r="ETD57" s="84"/>
      <c r="ETE57" s="84"/>
      <c r="ETF57" s="84"/>
      <c r="ETG57" s="84"/>
      <c r="ETH57" s="84"/>
      <c r="ETI57" s="84"/>
      <c r="ETJ57" s="84"/>
      <c r="ETK57" s="84"/>
      <c r="ETL57" s="84"/>
      <c r="ETM57" s="84"/>
      <c r="ETN57" s="84"/>
      <c r="ETO57" s="84"/>
      <c r="ETP57" s="84"/>
      <c r="ETQ57" s="84"/>
      <c r="ETR57" s="84"/>
      <c r="ETS57" s="84"/>
      <c r="ETT57" s="84"/>
      <c r="ETU57" s="84"/>
      <c r="ETV57" s="84"/>
      <c r="ETW57" s="84"/>
      <c r="ETX57" s="84"/>
      <c r="ETY57" s="84"/>
      <c r="ETZ57" s="84"/>
      <c r="EUA57" s="84"/>
      <c r="EUB57" s="84"/>
      <c r="EUC57" s="84"/>
      <c r="EUD57" s="84"/>
      <c r="EUE57" s="84"/>
      <c r="EUF57" s="84"/>
      <c r="EUG57" s="84"/>
      <c r="EUH57" s="84"/>
      <c r="EUI57" s="84"/>
      <c r="EUJ57" s="84"/>
      <c r="EUK57" s="84"/>
      <c r="EUL57" s="84"/>
      <c r="EUM57" s="84"/>
      <c r="EUN57" s="84"/>
      <c r="EUO57" s="84"/>
      <c r="EUP57" s="84"/>
      <c r="EUQ57" s="84"/>
      <c r="EUR57" s="84"/>
      <c r="EUS57" s="84"/>
      <c r="EUT57" s="84"/>
      <c r="EUU57" s="84"/>
      <c r="EUV57" s="84"/>
      <c r="EUW57" s="84"/>
      <c r="EUX57" s="84"/>
      <c r="EUY57" s="84"/>
      <c r="EUZ57" s="84"/>
      <c r="EVA57" s="84"/>
      <c r="EVB57" s="84"/>
      <c r="EVC57" s="84"/>
      <c r="EVD57" s="84"/>
      <c r="EVE57" s="84"/>
      <c r="EVF57" s="84"/>
      <c r="EVG57" s="84"/>
      <c r="EVH57" s="84"/>
      <c r="EVI57" s="84"/>
      <c r="EVJ57" s="84"/>
      <c r="EVK57" s="84"/>
      <c r="EVL57" s="84"/>
      <c r="EVM57" s="84"/>
      <c r="EVN57" s="84"/>
      <c r="EVO57" s="84"/>
      <c r="EVP57" s="84"/>
      <c r="EVQ57" s="84"/>
      <c r="EVR57" s="84"/>
      <c r="EVS57" s="84"/>
      <c r="EVT57" s="84"/>
      <c r="EVU57" s="84"/>
      <c r="EVV57" s="84"/>
      <c r="EVW57" s="84"/>
      <c r="EVX57" s="84"/>
      <c r="EVY57" s="84"/>
      <c r="EVZ57" s="84"/>
      <c r="EWA57" s="84"/>
      <c r="EWB57" s="84"/>
      <c r="EWC57" s="84"/>
      <c r="EWD57" s="84"/>
      <c r="EWE57" s="84"/>
      <c r="EWF57" s="84"/>
      <c r="EWG57" s="84"/>
      <c r="EWH57" s="84"/>
      <c r="EWI57" s="84"/>
      <c r="EWJ57" s="84"/>
      <c r="EWK57" s="84"/>
      <c r="EWL57" s="84"/>
      <c r="EWM57" s="84"/>
      <c r="EWN57" s="84"/>
      <c r="EWO57" s="84"/>
      <c r="EWP57" s="84"/>
      <c r="EWQ57" s="84"/>
      <c r="EWR57" s="84"/>
      <c r="EWS57" s="84"/>
      <c r="EWT57" s="84"/>
      <c r="EWU57" s="84"/>
      <c r="EWV57" s="84"/>
      <c r="EWW57" s="84"/>
      <c r="EWX57" s="84"/>
      <c r="EWY57" s="84"/>
      <c r="EWZ57" s="84"/>
      <c r="EXA57" s="84"/>
      <c r="EXB57" s="84"/>
      <c r="EXC57" s="84"/>
      <c r="EXD57" s="84"/>
      <c r="EXE57" s="84"/>
      <c r="EXF57" s="84"/>
      <c r="EXG57" s="84"/>
      <c r="EXH57" s="84"/>
      <c r="EXI57" s="84"/>
      <c r="EXJ57" s="84"/>
      <c r="EXK57" s="84"/>
      <c r="EXL57" s="84"/>
      <c r="EXM57" s="84"/>
      <c r="EXN57" s="84"/>
      <c r="EXO57" s="84"/>
      <c r="EXP57" s="84"/>
      <c r="EXQ57" s="84"/>
      <c r="EXR57" s="84"/>
      <c r="EXS57" s="84"/>
      <c r="EXT57" s="84"/>
      <c r="EXU57" s="84"/>
      <c r="EXV57" s="84"/>
      <c r="EXW57" s="84"/>
      <c r="EXX57" s="84"/>
      <c r="EXY57" s="84"/>
      <c r="EXZ57" s="84"/>
      <c r="EYA57" s="84"/>
      <c r="EYB57" s="84"/>
      <c r="EYC57" s="84"/>
      <c r="EYD57" s="84"/>
      <c r="EYE57" s="84"/>
      <c r="EYF57" s="84"/>
      <c r="EYG57" s="84"/>
      <c r="EYH57" s="84"/>
      <c r="EYI57" s="84"/>
      <c r="EYJ57" s="84"/>
      <c r="EYK57" s="84"/>
      <c r="EYL57" s="84"/>
      <c r="EYM57" s="84"/>
      <c r="EYN57" s="84"/>
      <c r="EYO57" s="84"/>
      <c r="EYP57" s="84"/>
      <c r="EYQ57" s="84"/>
      <c r="EYR57" s="84"/>
      <c r="EYS57" s="84"/>
      <c r="EYT57" s="84"/>
      <c r="EYU57" s="84"/>
      <c r="EYV57" s="84"/>
      <c r="EYW57" s="84"/>
      <c r="EYX57" s="84"/>
      <c r="EYY57" s="84"/>
      <c r="EYZ57" s="84"/>
      <c r="EZA57" s="84"/>
      <c r="EZB57" s="84"/>
      <c r="EZC57" s="84"/>
      <c r="EZD57" s="84"/>
      <c r="EZE57" s="84"/>
      <c r="EZF57" s="84"/>
      <c r="EZG57" s="84"/>
      <c r="EZH57" s="84"/>
      <c r="EZI57" s="84"/>
      <c r="EZJ57" s="84"/>
      <c r="EZK57" s="84"/>
      <c r="EZL57" s="84"/>
      <c r="EZM57" s="84"/>
      <c r="EZN57" s="84"/>
      <c r="EZO57" s="84"/>
      <c r="EZP57" s="84"/>
      <c r="EZQ57" s="84"/>
      <c r="EZR57" s="84"/>
      <c r="EZS57" s="84"/>
      <c r="EZT57" s="84"/>
      <c r="EZU57" s="84"/>
      <c r="EZV57" s="84"/>
      <c r="EZW57" s="84"/>
      <c r="EZX57" s="84"/>
      <c r="EZY57" s="84"/>
      <c r="EZZ57" s="84"/>
      <c r="FAA57" s="84"/>
      <c r="FAB57" s="84"/>
      <c r="FAC57" s="84"/>
      <c r="FAD57" s="84"/>
      <c r="FAE57" s="84"/>
      <c r="FAF57" s="84"/>
      <c r="FAG57" s="84"/>
      <c r="FAH57" s="84"/>
      <c r="FAI57" s="84"/>
      <c r="FAJ57" s="84"/>
      <c r="FAK57" s="84"/>
      <c r="FAL57" s="84"/>
      <c r="FAM57" s="84"/>
      <c r="FAN57" s="84"/>
      <c r="FAO57" s="84"/>
      <c r="FAP57" s="84"/>
      <c r="FAQ57" s="84"/>
      <c r="FAR57" s="84"/>
      <c r="FAS57" s="84"/>
      <c r="FAT57" s="84"/>
      <c r="FAU57" s="84"/>
      <c r="FAV57" s="84"/>
      <c r="FAW57" s="84"/>
      <c r="FAX57" s="84"/>
      <c r="FAY57" s="84"/>
      <c r="FAZ57" s="84"/>
      <c r="FBA57" s="84"/>
      <c r="FBB57" s="84"/>
      <c r="FBC57" s="84"/>
      <c r="FBD57" s="84"/>
      <c r="FBE57" s="84"/>
      <c r="FBF57" s="84"/>
      <c r="FBG57" s="84"/>
      <c r="FBH57" s="84"/>
      <c r="FBI57" s="84"/>
      <c r="FBJ57" s="84"/>
      <c r="FBK57" s="84"/>
      <c r="FBL57" s="84"/>
      <c r="FBM57" s="84"/>
      <c r="FBN57" s="84"/>
      <c r="FBO57" s="84"/>
      <c r="FBP57" s="84"/>
      <c r="FBQ57" s="84"/>
      <c r="FBR57" s="84"/>
      <c r="FBS57" s="84"/>
      <c r="FBT57" s="84"/>
      <c r="FBU57" s="84"/>
      <c r="FBV57" s="84"/>
      <c r="FBW57" s="84"/>
      <c r="FBX57" s="84"/>
      <c r="FBY57" s="84"/>
      <c r="FBZ57" s="84"/>
      <c r="FCA57" s="84"/>
      <c r="FCB57" s="84"/>
      <c r="FCC57" s="84"/>
      <c r="FCD57" s="84"/>
      <c r="FCE57" s="84"/>
      <c r="FCF57" s="84"/>
      <c r="FCG57" s="84"/>
      <c r="FCH57" s="84"/>
      <c r="FCI57" s="84"/>
      <c r="FCJ57" s="84"/>
      <c r="FCK57" s="84"/>
      <c r="FCL57" s="84"/>
      <c r="FCM57" s="84"/>
      <c r="FCN57" s="84"/>
      <c r="FCO57" s="84"/>
      <c r="FCP57" s="84"/>
      <c r="FCQ57" s="84"/>
      <c r="FCR57" s="84"/>
      <c r="FCS57" s="84"/>
      <c r="FCT57" s="84"/>
      <c r="FCU57" s="84"/>
      <c r="FCV57" s="84"/>
      <c r="FCW57" s="84"/>
      <c r="FCX57" s="84"/>
      <c r="FCY57" s="84"/>
      <c r="FCZ57" s="84"/>
      <c r="FDA57" s="84"/>
      <c r="FDB57" s="84"/>
      <c r="FDC57" s="84"/>
      <c r="FDD57" s="84"/>
      <c r="FDE57" s="84"/>
      <c r="FDF57" s="84"/>
      <c r="FDG57" s="84"/>
      <c r="FDH57" s="84"/>
      <c r="FDI57" s="84"/>
      <c r="FDJ57" s="84"/>
      <c r="FDK57" s="84"/>
      <c r="FDL57" s="84"/>
      <c r="FDM57" s="84"/>
      <c r="FDN57" s="84"/>
      <c r="FDO57" s="84"/>
      <c r="FDP57" s="84"/>
      <c r="FDQ57" s="84"/>
      <c r="FDR57" s="84"/>
      <c r="FDS57" s="84"/>
      <c r="FDT57" s="84"/>
      <c r="FDU57" s="84"/>
      <c r="FDV57" s="84"/>
      <c r="FDW57" s="84"/>
      <c r="FDX57" s="84"/>
      <c r="FDY57" s="84"/>
      <c r="FDZ57" s="84"/>
      <c r="FEA57" s="84"/>
      <c r="FEB57" s="84"/>
      <c r="FEC57" s="84"/>
      <c r="FED57" s="84"/>
      <c r="FEE57" s="84"/>
      <c r="FEF57" s="84"/>
      <c r="FEG57" s="84"/>
      <c r="FEH57" s="84"/>
      <c r="FEI57" s="84"/>
      <c r="FEJ57" s="84"/>
      <c r="FEK57" s="84"/>
      <c r="FEL57" s="84"/>
      <c r="FEM57" s="84"/>
      <c r="FEN57" s="84"/>
      <c r="FEO57" s="84"/>
      <c r="FEP57" s="84"/>
      <c r="FEQ57" s="84"/>
      <c r="FER57" s="84"/>
      <c r="FES57" s="84"/>
      <c r="FET57" s="84"/>
      <c r="FEU57" s="84"/>
      <c r="FEV57" s="84"/>
      <c r="FEW57" s="84"/>
      <c r="FEX57" s="84"/>
      <c r="FEY57" s="84"/>
      <c r="FEZ57" s="84"/>
      <c r="FFA57" s="84"/>
      <c r="FFB57" s="84"/>
      <c r="FFC57" s="84"/>
      <c r="FFD57" s="84"/>
      <c r="FFE57" s="84"/>
      <c r="FFF57" s="84"/>
      <c r="FFG57" s="84"/>
      <c r="FFH57" s="84"/>
      <c r="FFI57" s="84"/>
      <c r="FFJ57" s="84"/>
      <c r="FFK57" s="84"/>
      <c r="FFL57" s="84"/>
      <c r="FFM57" s="84"/>
      <c r="FFN57" s="84"/>
      <c r="FFO57" s="84"/>
      <c r="FFP57" s="84"/>
      <c r="FFQ57" s="84"/>
      <c r="FFR57" s="84"/>
      <c r="FFS57" s="84"/>
      <c r="FFT57" s="84"/>
      <c r="FFU57" s="84"/>
      <c r="FFV57" s="84"/>
      <c r="FFW57" s="84"/>
      <c r="FFX57" s="84"/>
      <c r="FFY57" s="84"/>
      <c r="FFZ57" s="84"/>
      <c r="FGA57" s="84"/>
      <c r="FGB57" s="84"/>
      <c r="FGC57" s="84"/>
      <c r="FGD57" s="84"/>
      <c r="FGE57" s="84"/>
      <c r="FGF57" s="84"/>
      <c r="FGG57" s="84"/>
      <c r="FGH57" s="84"/>
      <c r="FGI57" s="84"/>
      <c r="FGJ57" s="84"/>
      <c r="FGK57" s="84"/>
      <c r="FGL57" s="84"/>
      <c r="FGM57" s="84"/>
      <c r="FGN57" s="84"/>
      <c r="FGO57" s="84"/>
      <c r="FGP57" s="84"/>
      <c r="FGQ57" s="84"/>
      <c r="FGR57" s="84"/>
      <c r="FGS57" s="84"/>
      <c r="FGT57" s="84"/>
      <c r="FGU57" s="84"/>
      <c r="FGV57" s="84"/>
      <c r="FGW57" s="84"/>
      <c r="FGX57" s="84"/>
      <c r="FGY57" s="84"/>
      <c r="FGZ57" s="84"/>
      <c r="FHA57" s="84"/>
      <c r="FHB57" s="84"/>
      <c r="FHC57" s="84"/>
      <c r="FHD57" s="84"/>
      <c r="FHE57" s="84"/>
      <c r="FHF57" s="84"/>
      <c r="FHG57" s="84"/>
      <c r="FHH57" s="84"/>
      <c r="FHI57" s="84"/>
      <c r="FHJ57" s="84"/>
      <c r="FHK57" s="84"/>
      <c r="FHL57" s="84"/>
      <c r="FHM57" s="84"/>
      <c r="FHN57" s="84"/>
      <c r="FHO57" s="84"/>
      <c r="FHP57" s="84"/>
      <c r="FHQ57" s="84"/>
      <c r="FHR57" s="84"/>
      <c r="FHS57" s="84"/>
      <c r="FHT57" s="84"/>
      <c r="FHU57" s="84"/>
      <c r="FHV57" s="84"/>
      <c r="FHW57" s="84"/>
      <c r="FHX57" s="84"/>
      <c r="FHY57" s="84"/>
      <c r="FHZ57" s="84"/>
      <c r="FIA57" s="84"/>
      <c r="FIB57" s="84"/>
      <c r="FIC57" s="84"/>
      <c r="FID57" s="84"/>
      <c r="FIE57" s="84"/>
      <c r="FIF57" s="84"/>
      <c r="FIG57" s="84"/>
      <c r="FIH57" s="84"/>
      <c r="FII57" s="84"/>
      <c r="FIJ57" s="84"/>
      <c r="FIK57" s="84"/>
      <c r="FIL57" s="84"/>
      <c r="FIM57" s="84"/>
      <c r="FIN57" s="84"/>
      <c r="FIO57" s="84"/>
      <c r="FIP57" s="84"/>
      <c r="FIQ57" s="84"/>
      <c r="FIR57" s="84"/>
      <c r="FIS57" s="84"/>
      <c r="FIT57" s="84"/>
      <c r="FIU57" s="84"/>
      <c r="FIV57" s="84"/>
      <c r="FIW57" s="84"/>
      <c r="FIX57" s="84"/>
      <c r="FIY57" s="84"/>
      <c r="FIZ57" s="84"/>
      <c r="FJA57" s="84"/>
      <c r="FJB57" s="84"/>
      <c r="FJC57" s="84"/>
      <c r="FJD57" s="84"/>
      <c r="FJE57" s="84"/>
      <c r="FJF57" s="84"/>
      <c r="FJG57" s="84"/>
      <c r="FJH57" s="84"/>
      <c r="FJI57" s="84"/>
      <c r="FJJ57" s="84"/>
      <c r="FJK57" s="84"/>
      <c r="FJL57" s="84"/>
      <c r="FJM57" s="84"/>
      <c r="FJN57" s="84"/>
      <c r="FJO57" s="84"/>
      <c r="FJP57" s="84"/>
      <c r="FJQ57" s="84"/>
      <c r="FJR57" s="84"/>
      <c r="FJS57" s="84"/>
      <c r="FJT57" s="84"/>
      <c r="FJU57" s="84"/>
      <c r="FJV57" s="84"/>
      <c r="FJW57" s="84"/>
      <c r="FJX57" s="84"/>
      <c r="FJY57" s="84"/>
      <c r="FJZ57" s="84"/>
      <c r="FKA57" s="84"/>
      <c r="FKB57" s="84"/>
      <c r="FKC57" s="84"/>
      <c r="FKD57" s="84"/>
      <c r="FKE57" s="84"/>
      <c r="FKF57" s="84"/>
      <c r="FKG57" s="84"/>
      <c r="FKH57" s="84"/>
      <c r="FKI57" s="84"/>
      <c r="FKJ57" s="84"/>
      <c r="FKK57" s="84"/>
      <c r="FKL57" s="84"/>
      <c r="FKM57" s="84"/>
      <c r="FKN57" s="84"/>
      <c r="FKO57" s="84"/>
      <c r="FKP57" s="84"/>
      <c r="FKQ57" s="84"/>
      <c r="FKR57" s="84"/>
      <c r="FKS57" s="84"/>
      <c r="FKT57" s="84"/>
      <c r="FKU57" s="84"/>
      <c r="FKV57" s="84"/>
      <c r="FKW57" s="84"/>
      <c r="FKX57" s="84"/>
      <c r="FKY57" s="84"/>
      <c r="FKZ57" s="84"/>
      <c r="FLA57" s="84"/>
      <c r="FLB57" s="84"/>
      <c r="FLC57" s="84"/>
      <c r="FLD57" s="84"/>
      <c r="FLE57" s="84"/>
      <c r="FLF57" s="84"/>
      <c r="FLG57" s="84"/>
      <c r="FLH57" s="84"/>
      <c r="FLI57" s="84"/>
      <c r="FLJ57" s="84"/>
      <c r="FLK57" s="84"/>
      <c r="FLL57" s="84"/>
      <c r="FLM57" s="84"/>
      <c r="FLN57" s="84"/>
      <c r="FLO57" s="84"/>
      <c r="FLP57" s="84"/>
      <c r="FLQ57" s="84"/>
      <c r="FLR57" s="84"/>
      <c r="FLS57" s="84"/>
      <c r="FLT57" s="84"/>
      <c r="FLU57" s="84"/>
      <c r="FLV57" s="84"/>
      <c r="FLW57" s="84"/>
      <c r="FLX57" s="84"/>
      <c r="FLY57" s="84"/>
      <c r="FLZ57" s="84"/>
      <c r="FMA57" s="84"/>
      <c r="FMB57" s="84"/>
      <c r="FMC57" s="84"/>
      <c r="FMD57" s="84"/>
      <c r="FME57" s="84"/>
      <c r="FMF57" s="84"/>
      <c r="FMG57" s="84"/>
      <c r="FMH57" s="84"/>
      <c r="FMI57" s="84"/>
      <c r="FMJ57" s="84"/>
      <c r="FMK57" s="84"/>
      <c r="FML57" s="84"/>
      <c r="FMM57" s="84"/>
      <c r="FMN57" s="84"/>
      <c r="FMO57" s="84"/>
      <c r="FMP57" s="84"/>
      <c r="FMQ57" s="84"/>
      <c r="FMR57" s="84"/>
      <c r="FMS57" s="84"/>
      <c r="FMT57" s="84"/>
      <c r="FMU57" s="84"/>
      <c r="FMV57" s="84"/>
      <c r="FMW57" s="84"/>
      <c r="FMX57" s="84"/>
      <c r="FMY57" s="84"/>
      <c r="FMZ57" s="84"/>
      <c r="FNA57" s="84"/>
      <c r="FNB57" s="84"/>
      <c r="FNC57" s="84"/>
      <c r="FND57" s="84"/>
      <c r="FNE57" s="84"/>
      <c r="FNF57" s="84"/>
      <c r="FNG57" s="84"/>
      <c r="FNH57" s="84"/>
      <c r="FNI57" s="84"/>
      <c r="FNJ57" s="84"/>
      <c r="FNK57" s="84"/>
      <c r="FNL57" s="84"/>
      <c r="FNM57" s="84"/>
      <c r="FNN57" s="84"/>
      <c r="FNO57" s="84"/>
      <c r="FNP57" s="84"/>
      <c r="FNQ57" s="84"/>
      <c r="FNR57" s="84"/>
      <c r="FNS57" s="84"/>
      <c r="FNT57" s="84"/>
      <c r="FNU57" s="84"/>
      <c r="FNV57" s="84"/>
      <c r="FNW57" s="84"/>
      <c r="FNX57" s="84"/>
      <c r="FNY57" s="84"/>
      <c r="FNZ57" s="84"/>
      <c r="FOA57" s="84"/>
      <c r="FOB57" s="84"/>
      <c r="FOC57" s="84"/>
      <c r="FOD57" s="84"/>
      <c r="FOE57" s="84"/>
      <c r="FOF57" s="84"/>
      <c r="FOG57" s="84"/>
      <c r="FOH57" s="84"/>
      <c r="FOI57" s="84"/>
      <c r="FOJ57" s="84"/>
      <c r="FOK57" s="84"/>
      <c r="FOL57" s="84"/>
      <c r="FOM57" s="84"/>
      <c r="FON57" s="84"/>
      <c r="FOO57" s="84"/>
      <c r="FOP57" s="84"/>
      <c r="FOQ57" s="84"/>
      <c r="FOR57" s="84"/>
      <c r="FOS57" s="84"/>
      <c r="FOT57" s="84"/>
      <c r="FOU57" s="84"/>
      <c r="FOV57" s="84"/>
      <c r="FOW57" s="84"/>
      <c r="FOX57" s="84"/>
      <c r="FOY57" s="84"/>
      <c r="FOZ57" s="84"/>
      <c r="FPA57" s="84"/>
      <c r="FPB57" s="84"/>
      <c r="FPC57" s="84"/>
      <c r="FPD57" s="84"/>
      <c r="FPE57" s="84"/>
      <c r="FPF57" s="84"/>
      <c r="FPG57" s="84"/>
      <c r="FPH57" s="84"/>
      <c r="FPI57" s="84"/>
      <c r="FPJ57" s="84"/>
      <c r="FPK57" s="84"/>
      <c r="FPL57" s="84"/>
      <c r="FPM57" s="84"/>
      <c r="FPN57" s="84"/>
      <c r="FPO57" s="84"/>
      <c r="FPP57" s="84"/>
      <c r="FPQ57" s="84"/>
      <c r="FPR57" s="84"/>
      <c r="FPS57" s="84"/>
      <c r="FPT57" s="84"/>
      <c r="FPU57" s="84"/>
      <c r="FPV57" s="84"/>
      <c r="FPW57" s="84"/>
      <c r="FPX57" s="84"/>
      <c r="FPY57" s="84"/>
      <c r="FPZ57" s="84"/>
      <c r="FQA57" s="84"/>
      <c r="FQB57" s="84"/>
      <c r="FQC57" s="84"/>
      <c r="FQD57" s="84"/>
      <c r="FQE57" s="84"/>
      <c r="FQF57" s="84"/>
      <c r="FQG57" s="84"/>
      <c r="FQH57" s="84"/>
      <c r="FQI57" s="84"/>
      <c r="FQJ57" s="84"/>
      <c r="FQK57" s="84"/>
      <c r="FQL57" s="84"/>
      <c r="FQM57" s="84"/>
      <c r="FQN57" s="84"/>
      <c r="FQO57" s="84"/>
      <c r="FQP57" s="84"/>
      <c r="FQQ57" s="84"/>
      <c r="FQR57" s="84"/>
      <c r="FQS57" s="84"/>
      <c r="FQT57" s="84"/>
      <c r="FQU57" s="84"/>
      <c r="FQV57" s="84"/>
      <c r="FQW57" s="84"/>
      <c r="FQX57" s="84"/>
      <c r="FQY57" s="84"/>
      <c r="FQZ57" s="84"/>
      <c r="FRA57" s="84"/>
      <c r="FRB57" s="84"/>
      <c r="FRC57" s="84"/>
      <c r="FRD57" s="84"/>
      <c r="FRE57" s="84"/>
      <c r="FRF57" s="84"/>
      <c r="FRG57" s="84"/>
      <c r="FRH57" s="84"/>
      <c r="FRI57" s="84"/>
      <c r="FRJ57" s="84"/>
      <c r="FRK57" s="84"/>
      <c r="FRL57" s="84"/>
      <c r="FRM57" s="84"/>
      <c r="FRN57" s="84"/>
      <c r="FRO57" s="84"/>
      <c r="FRP57" s="84"/>
      <c r="FRQ57" s="84"/>
      <c r="FRR57" s="84"/>
      <c r="FRS57" s="84"/>
      <c r="FRT57" s="84"/>
      <c r="FRU57" s="84"/>
      <c r="FRV57" s="84"/>
      <c r="FRW57" s="84"/>
      <c r="FRX57" s="84"/>
      <c r="FRY57" s="84"/>
      <c r="FRZ57" s="84"/>
      <c r="FSA57" s="84"/>
      <c r="FSB57" s="84"/>
      <c r="FSC57" s="84"/>
      <c r="FSD57" s="84"/>
      <c r="FSE57" s="84"/>
      <c r="FSF57" s="84"/>
      <c r="FSG57" s="84"/>
      <c r="FSH57" s="84"/>
      <c r="FSI57" s="84"/>
      <c r="FSJ57" s="84"/>
      <c r="FSK57" s="84"/>
      <c r="FSL57" s="84"/>
      <c r="FSM57" s="84"/>
      <c r="FSN57" s="84"/>
      <c r="FSO57" s="84"/>
      <c r="FSP57" s="84"/>
      <c r="FSQ57" s="84"/>
      <c r="FSR57" s="84"/>
      <c r="FSS57" s="84"/>
      <c r="FST57" s="84"/>
      <c r="FSU57" s="84"/>
      <c r="FSV57" s="84"/>
      <c r="FSW57" s="84"/>
      <c r="FSX57" s="84"/>
      <c r="FSY57" s="84"/>
      <c r="FSZ57" s="84"/>
      <c r="FTA57" s="84"/>
      <c r="FTB57" s="84"/>
      <c r="FTC57" s="84"/>
      <c r="FTD57" s="84"/>
      <c r="FTE57" s="84"/>
      <c r="FTF57" s="84"/>
      <c r="FTG57" s="84"/>
      <c r="FTH57" s="84"/>
      <c r="FTI57" s="84"/>
      <c r="FTJ57" s="84"/>
      <c r="FTK57" s="84"/>
      <c r="FTL57" s="84"/>
      <c r="FTM57" s="84"/>
      <c r="FTN57" s="84"/>
      <c r="FTO57" s="84"/>
      <c r="FTP57" s="84"/>
      <c r="FTQ57" s="84"/>
      <c r="FTR57" s="84"/>
      <c r="FTS57" s="84"/>
      <c r="FTT57" s="84"/>
      <c r="FTU57" s="84"/>
      <c r="FTV57" s="84"/>
      <c r="FTW57" s="84"/>
      <c r="FTX57" s="84"/>
      <c r="FTY57" s="84"/>
      <c r="FTZ57" s="84"/>
      <c r="FUA57" s="84"/>
      <c r="FUB57" s="84"/>
      <c r="FUC57" s="84"/>
      <c r="FUD57" s="84"/>
      <c r="FUE57" s="84"/>
      <c r="FUF57" s="84"/>
      <c r="FUG57" s="84"/>
      <c r="FUH57" s="84"/>
      <c r="FUI57" s="84"/>
      <c r="FUJ57" s="84"/>
      <c r="FUK57" s="84"/>
      <c r="FUL57" s="84"/>
      <c r="FUM57" s="84"/>
      <c r="FUN57" s="84"/>
      <c r="FUO57" s="84"/>
      <c r="FUP57" s="84"/>
      <c r="FUQ57" s="84"/>
      <c r="FUR57" s="84"/>
      <c r="FUS57" s="84"/>
      <c r="FUT57" s="84"/>
      <c r="FUU57" s="84"/>
      <c r="FUV57" s="84"/>
      <c r="FUW57" s="84"/>
      <c r="FUX57" s="84"/>
      <c r="FUY57" s="84"/>
      <c r="FUZ57" s="84"/>
      <c r="FVA57" s="84"/>
      <c r="FVB57" s="84"/>
      <c r="FVC57" s="84"/>
      <c r="FVD57" s="84"/>
      <c r="FVE57" s="84"/>
      <c r="FVF57" s="84"/>
      <c r="FVG57" s="84"/>
      <c r="FVH57" s="84"/>
      <c r="FVI57" s="84"/>
      <c r="FVJ57" s="84"/>
      <c r="FVK57" s="84"/>
      <c r="FVL57" s="84"/>
      <c r="FVM57" s="84"/>
      <c r="FVN57" s="84"/>
      <c r="FVO57" s="84"/>
      <c r="FVP57" s="84"/>
      <c r="FVQ57" s="84"/>
      <c r="FVR57" s="84"/>
      <c r="FVS57" s="84"/>
      <c r="FVT57" s="84"/>
      <c r="FVU57" s="84"/>
      <c r="FVV57" s="84"/>
      <c r="FVW57" s="84"/>
      <c r="FVX57" s="84"/>
      <c r="FVY57" s="84"/>
      <c r="FVZ57" s="84"/>
      <c r="FWA57" s="84"/>
      <c r="FWB57" s="84"/>
      <c r="FWC57" s="84"/>
      <c r="FWD57" s="84"/>
      <c r="FWE57" s="84"/>
      <c r="FWF57" s="84"/>
      <c r="FWG57" s="84"/>
      <c r="FWH57" s="84"/>
      <c r="FWI57" s="84"/>
      <c r="FWJ57" s="84"/>
      <c r="FWK57" s="84"/>
      <c r="FWL57" s="84"/>
      <c r="FWM57" s="84"/>
      <c r="FWN57" s="84"/>
      <c r="FWO57" s="84"/>
      <c r="FWP57" s="84"/>
      <c r="FWQ57" s="84"/>
      <c r="FWR57" s="84"/>
      <c r="FWS57" s="84"/>
      <c r="FWT57" s="84"/>
      <c r="FWU57" s="84"/>
      <c r="FWV57" s="84"/>
      <c r="FWW57" s="84"/>
      <c r="FWX57" s="84"/>
      <c r="FWY57" s="84"/>
      <c r="FWZ57" s="84"/>
      <c r="FXA57" s="84"/>
      <c r="FXB57" s="84"/>
      <c r="FXC57" s="84"/>
      <c r="FXD57" s="84"/>
      <c r="FXE57" s="84"/>
      <c r="FXF57" s="84"/>
      <c r="FXG57" s="84"/>
      <c r="FXH57" s="84"/>
      <c r="FXI57" s="84"/>
      <c r="FXJ57" s="84"/>
      <c r="FXK57" s="84"/>
      <c r="FXL57" s="84"/>
      <c r="FXM57" s="84"/>
      <c r="FXN57" s="84"/>
      <c r="FXO57" s="84"/>
      <c r="FXP57" s="84"/>
      <c r="FXQ57" s="84"/>
      <c r="FXR57" s="84"/>
      <c r="FXS57" s="84"/>
      <c r="FXT57" s="84"/>
      <c r="FXU57" s="84"/>
      <c r="FXV57" s="84"/>
      <c r="FXW57" s="84"/>
      <c r="FXX57" s="84"/>
      <c r="FXY57" s="84"/>
      <c r="FXZ57" s="84"/>
      <c r="FYA57" s="84"/>
      <c r="FYB57" s="84"/>
      <c r="FYC57" s="84"/>
      <c r="FYD57" s="84"/>
      <c r="FYE57" s="84"/>
      <c r="FYF57" s="84"/>
      <c r="FYG57" s="84"/>
      <c r="FYH57" s="84"/>
      <c r="FYI57" s="84"/>
      <c r="FYJ57" s="84"/>
      <c r="FYK57" s="84"/>
      <c r="FYL57" s="84"/>
      <c r="FYM57" s="84"/>
      <c r="FYN57" s="84"/>
      <c r="FYO57" s="84"/>
      <c r="FYP57" s="84"/>
      <c r="FYQ57" s="84"/>
      <c r="FYR57" s="84"/>
      <c r="FYS57" s="84"/>
      <c r="FYT57" s="84"/>
      <c r="FYU57" s="84"/>
      <c r="FYV57" s="84"/>
      <c r="FYW57" s="84"/>
      <c r="FYX57" s="84"/>
      <c r="FYY57" s="84"/>
      <c r="FYZ57" s="84"/>
      <c r="FZA57" s="84"/>
      <c r="FZB57" s="84"/>
      <c r="FZC57" s="84"/>
      <c r="FZD57" s="84"/>
      <c r="FZE57" s="84"/>
      <c r="FZF57" s="84"/>
      <c r="FZG57" s="84"/>
      <c r="FZH57" s="84"/>
      <c r="FZI57" s="84"/>
      <c r="FZJ57" s="84"/>
      <c r="FZK57" s="84"/>
      <c r="FZL57" s="84"/>
      <c r="FZM57" s="84"/>
      <c r="FZN57" s="84"/>
      <c r="FZO57" s="84"/>
      <c r="FZP57" s="84"/>
      <c r="FZQ57" s="84"/>
      <c r="FZR57" s="84"/>
      <c r="FZS57" s="84"/>
      <c r="FZT57" s="84"/>
      <c r="FZU57" s="84"/>
      <c r="FZV57" s="84"/>
      <c r="FZW57" s="84"/>
      <c r="FZX57" s="84"/>
      <c r="FZY57" s="84"/>
      <c r="FZZ57" s="84"/>
      <c r="GAA57" s="84"/>
      <c r="GAB57" s="84"/>
      <c r="GAC57" s="84"/>
      <c r="GAD57" s="84"/>
      <c r="GAE57" s="84"/>
      <c r="GAF57" s="84"/>
      <c r="GAG57" s="84"/>
      <c r="GAH57" s="84"/>
      <c r="GAI57" s="84"/>
      <c r="GAJ57" s="84"/>
      <c r="GAK57" s="84"/>
      <c r="GAL57" s="84"/>
      <c r="GAM57" s="84"/>
      <c r="GAN57" s="84"/>
      <c r="GAO57" s="84"/>
      <c r="GAP57" s="84"/>
      <c r="GAQ57" s="84"/>
      <c r="GAR57" s="84"/>
      <c r="GAS57" s="84"/>
      <c r="GAT57" s="84"/>
      <c r="GAU57" s="84"/>
      <c r="GAV57" s="84"/>
      <c r="GAW57" s="84"/>
      <c r="GAX57" s="84"/>
      <c r="GAY57" s="84"/>
      <c r="GAZ57" s="84"/>
      <c r="GBA57" s="84"/>
      <c r="GBB57" s="84"/>
      <c r="GBC57" s="84"/>
      <c r="GBD57" s="84"/>
      <c r="GBE57" s="84"/>
      <c r="GBF57" s="84"/>
      <c r="GBG57" s="84"/>
      <c r="GBH57" s="84"/>
      <c r="GBI57" s="84"/>
      <c r="GBJ57" s="84"/>
      <c r="GBK57" s="84"/>
      <c r="GBL57" s="84"/>
      <c r="GBM57" s="84"/>
      <c r="GBN57" s="84"/>
      <c r="GBO57" s="84"/>
      <c r="GBP57" s="84"/>
      <c r="GBQ57" s="84"/>
      <c r="GBR57" s="84"/>
      <c r="GBS57" s="84"/>
      <c r="GBT57" s="84"/>
      <c r="GBU57" s="84"/>
      <c r="GBV57" s="84"/>
      <c r="GBW57" s="84"/>
      <c r="GBX57" s="84"/>
      <c r="GBY57" s="84"/>
      <c r="GBZ57" s="84"/>
      <c r="GCA57" s="84"/>
      <c r="GCB57" s="84"/>
      <c r="GCC57" s="84"/>
      <c r="GCD57" s="84"/>
      <c r="GCE57" s="84"/>
      <c r="GCF57" s="84"/>
      <c r="GCG57" s="84"/>
      <c r="GCH57" s="84"/>
      <c r="GCI57" s="84"/>
      <c r="GCJ57" s="84"/>
      <c r="GCK57" s="84"/>
      <c r="GCL57" s="84"/>
      <c r="GCM57" s="84"/>
      <c r="GCN57" s="84"/>
      <c r="GCO57" s="84"/>
      <c r="GCP57" s="84"/>
      <c r="GCQ57" s="84"/>
      <c r="GCR57" s="84"/>
      <c r="GCS57" s="84"/>
      <c r="GCT57" s="84"/>
      <c r="GCU57" s="84"/>
      <c r="GCV57" s="84"/>
      <c r="GCW57" s="84"/>
      <c r="GCX57" s="84"/>
      <c r="GCY57" s="84"/>
      <c r="GCZ57" s="84"/>
      <c r="GDA57" s="84"/>
      <c r="GDB57" s="84"/>
      <c r="GDC57" s="84"/>
      <c r="GDD57" s="84"/>
      <c r="GDE57" s="84"/>
      <c r="GDF57" s="84"/>
      <c r="GDG57" s="84"/>
      <c r="GDH57" s="84"/>
      <c r="GDI57" s="84"/>
      <c r="GDJ57" s="84"/>
      <c r="GDK57" s="84"/>
      <c r="GDL57" s="84"/>
      <c r="GDM57" s="84"/>
      <c r="GDN57" s="84"/>
      <c r="GDO57" s="84"/>
      <c r="GDP57" s="84"/>
      <c r="GDQ57" s="84"/>
      <c r="GDR57" s="84"/>
      <c r="GDS57" s="84"/>
      <c r="GDT57" s="84"/>
      <c r="GDU57" s="84"/>
      <c r="GDV57" s="84"/>
      <c r="GDW57" s="84"/>
      <c r="GDX57" s="84"/>
      <c r="GDY57" s="84"/>
      <c r="GDZ57" s="84"/>
      <c r="GEA57" s="84"/>
      <c r="GEB57" s="84"/>
      <c r="GEC57" s="84"/>
      <c r="GED57" s="84"/>
      <c r="GEE57" s="84"/>
      <c r="GEF57" s="84"/>
      <c r="GEG57" s="84"/>
      <c r="GEH57" s="84"/>
      <c r="GEI57" s="84"/>
      <c r="GEJ57" s="84"/>
      <c r="GEK57" s="84"/>
      <c r="GEL57" s="84"/>
      <c r="GEM57" s="84"/>
      <c r="GEN57" s="84"/>
      <c r="GEO57" s="84"/>
      <c r="GEP57" s="84"/>
      <c r="GEQ57" s="84"/>
      <c r="GER57" s="84"/>
      <c r="GES57" s="84"/>
      <c r="GET57" s="84"/>
      <c r="GEU57" s="84"/>
      <c r="GEV57" s="84"/>
      <c r="GEW57" s="84"/>
      <c r="GEX57" s="84"/>
      <c r="GEY57" s="84"/>
      <c r="GEZ57" s="84"/>
      <c r="GFA57" s="84"/>
      <c r="GFB57" s="84"/>
      <c r="GFC57" s="84"/>
      <c r="GFD57" s="84"/>
      <c r="GFE57" s="84"/>
      <c r="GFF57" s="84"/>
      <c r="GFG57" s="84"/>
      <c r="GFH57" s="84"/>
      <c r="GFI57" s="84"/>
      <c r="GFJ57" s="84"/>
      <c r="GFK57" s="84"/>
      <c r="GFL57" s="84"/>
      <c r="GFM57" s="84"/>
      <c r="GFN57" s="84"/>
      <c r="GFO57" s="84"/>
      <c r="GFP57" s="84"/>
      <c r="GFQ57" s="84"/>
      <c r="GFR57" s="84"/>
      <c r="GFS57" s="84"/>
      <c r="GFT57" s="84"/>
      <c r="GFU57" s="84"/>
      <c r="GFV57" s="84"/>
      <c r="GFW57" s="84"/>
      <c r="GFX57" s="84"/>
      <c r="GFY57" s="84"/>
      <c r="GFZ57" s="84"/>
      <c r="GGA57" s="84"/>
      <c r="GGB57" s="84"/>
      <c r="GGC57" s="84"/>
      <c r="GGD57" s="84"/>
      <c r="GGE57" s="84"/>
      <c r="GGF57" s="84"/>
      <c r="GGG57" s="84"/>
      <c r="GGH57" s="84"/>
      <c r="GGI57" s="84"/>
      <c r="GGJ57" s="84"/>
      <c r="GGK57" s="84"/>
      <c r="GGL57" s="84"/>
      <c r="GGM57" s="84"/>
      <c r="GGN57" s="84"/>
      <c r="GGO57" s="84"/>
      <c r="GGP57" s="84"/>
      <c r="GGQ57" s="84"/>
      <c r="GGR57" s="84"/>
      <c r="GGS57" s="84"/>
      <c r="GGT57" s="84"/>
      <c r="GGU57" s="84"/>
      <c r="GGV57" s="84"/>
      <c r="GGW57" s="84"/>
      <c r="GGX57" s="84"/>
      <c r="GGY57" s="84"/>
      <c r="GGZ57" s="84"/>
      <c r="GHA57" s="84"/>
      <c r="GHB57" s="84"/>
      <c r="GHC57" s="84"/>
      <c r="GHD57" s="84"/>
      <c r="GHE57" s="84"/>
      <c r="GHF57" s="84"/>
      <c r="GHG57" s="84"/>
      <c r="GHH57" s="84"/>
      <c r="GHI57" s="84"/>
      <c r="GHJ57" s="84"/>
      <c r="GHK57" s="84"/>
      <c r="GHL57" s="84"/>
      <c r="GHM57" s="84"/>
      <c r="GHN57" s="84"/>
      <c r="GHO57" s="84"/>
      <c r="GHP57" s="84"/>
      <c r="GHQ57" s="84"/>
      <c r="GHR57" s="84"/>
      <c r="GHS57" s="84"/>
      <c r="GHT57" s="84"/>
      <c r="GHU57" s="84"/>
      <c r="GHV57" s="84"/>
      <c r="GHW57" s="84"/>
      <c r="GHX57" s="84"/>
      <c r="GHY57" s="84"/>
      <c r="GHZ57" s="84"/>
      <c r="GIA57" s="84"/>
      <c r="GIB57" s="84"/>
      <c r="GIC57" s="84"/>
      <c r="GID57" s="84"/>
      <c r="GIE57" s="84"/>
      <c r="GIF57" s="84"/>
      <c r="GIG57" s="84"/>
      <c r="GIH57" s="84"/>
      <c r="GII57" s="84"/>
      <c r="GIJ57" s="84"/>
      <c r="GIK57" s="84"/>
      <c r="GIL57" s="84"/>
      <c r="GIM57" s="84"/>
      <c r="GIN57" s="84"/>
      <c r="GIO57" s="84"/>
      <c r="GIP57" s="84"/>
      <c r="GIQ57" s="84"/>
      <c r="GIR57" s="84"/>
      <c r="GIS57" s="84"/>
      <c r="GIT57" s="84"/>
      <c r="GIU57" s="84"/>
      <c r="GIV57" s="84"/>
      <c r="GIW57" s="84"/>
      <c r="GIX57" s="84"/>
      <c r="GIY57" s="84"/>
      <c r="GIZ57" s="84"/>
      <c r="GJA57" s="84"/>
      <c r="GJB57" s="84"/>
      <c r="GJC57" s="84"/>
      <c r="GJD57" s="84"/>
      <c r="GJE57" s="84"/>
      <c r="GJF57" s="84"/>
      <c r="GJG57" s="84"/>
      <c r="GJH57" s="84"/>
      <c r="GJI57" s="84"/>
      <c r="GJJ57" s="84"/>
      <c r="GJK57" s="84"/>
      <c r="GJL57" s="84"/>
      <c r="GJM57" s="84"/>
      <c r="GJN57" s="84"/>
      <c r="GJO57" s="84"/>
      <c r="GJP57" s="84"/>
      <c r="GJQ57" s="84"/>
      <c r="GJR57" s="84"/>
      <c r="GJS57" s="84"/>
      <c r="GJT57" s="84"/>
      <c r="GJU57" s="84"/>
      <c r="GJV57" s="84"/>
      <c r="GJW57" s="84"/>
      <c r="GJX57" s="84"/>
      <c r="GJY57" s="84"/>
      <c r="GJZ57" s="84"/>
      <c r="GKA57" s="84"/>
      <c r="GKB57" s="84"/>
      <c r="GKC57" s="84"/>
      <c r="GKD57" s="84"/>
      <c r="GKE57" s="84"/>
      <c r="GKF57" s="84"/>
      <c r="GKG57" s="84"/>
      <c r="GKH57" s="84"/>
      <c r="GKI57" s="84"/>
      <c r="GKJ57" s="84"/>
      <c r="GKK57" s="84"/>
      <c r="GKL57" s="84"/>
      <c r="GKM57" s="84"/>
      <c r="GKN57" s="84"/>
      <c r="GKO57" s="84"/>
      <c r="GKP57" s="84"/>
      <c r="GKQ57" s="84"/>
      <c r="GKR57" s="84"/>
      <c r="GKS57" s="84"/>
      <c r="GKT57" s="84"/>
      <c r="GKU57" s="84"/>
      <c r="GKV57" s="84"/>
      <c r="GKW57" s="84"/>
      <c r="GKX57" s="84"/>
      <c r="GKY57" s="84"/>
      <c r="GKZ57" s="84"/>
      <c r="GLA57" s="84"/>
      <c r="GLB57" s="84"/>
      <c r="GLC57" s="84"/>
      <c r="GLD57" s="84"/>
      <c r="GLE57" s="84"/>
      <c r="GLF57" s="84"/>
      <c r="GLG57" s="84"/>
      <c r="GLH57" s="84"/>
      <c r="GLI57" s="84"/>
      <c r="GLJ57" s="84"/>
      <c r="GLK57" s="84"/>
      <c r="GLL57" s="84"/>
      <c r="GLM57" s="84"/>
      <c r="GLN57" s="84"/>
      <c r="GLO57" s="84"/>
      <c r="GLP57" s="84"/>
      <c r="GLQ57" s="84"/>
      <c r="GLR57" s="84"/>
      <c r="GLS57" s="84"/>
      <c r="GLT57" s="84"/>
      <c r="GLU57" s="84"/>
      <c r="GLV57" s="84"/>
      <c r="GLW57" s="84"/>
      <c r="GLX57" s="84"/>
      <c r="GLY57" s="84"/>
      <c r="GLZ57" s="84"/>
      <c r="GMA57" s="84"/>
      <c r="GMB57" s="84"/>
      <c r="GMC57" s="84"/>
      <c r="GMD57" s="84"/>
      <c r="GME57" s="84"/>
      <c r="GMF57" s="84"/>
      <c r="GMG57" s="84"/>
      <c r="GMH57" s="84"/>
      <c r="GMI57" s="84"/>
      <c r="GMJ57" s="84"/>
      <c r="GMK57" s="84"/>
      <c r="GML57" s="84"/>
      <c r="GMM57" s="84"/>
      <c r="GMN57" s="84"/>
      <c r="GMO57" s="84"/>
      <c r="GMP57" s="84"/>
      <c r="GMQ57" s="84"/>
      <c r="GMR57" s="84"/>
      <c r="GMS57" s="84"/>
      <c r="GMT57" s="84"/>
      <c r="GMU57" s="84"/>
      <c r="GMV57" s="84"/>
      <c r="GMW57" s="84"/>
      <c r="GMX57" s="84"/>
      <c r="GMY57" s="84"/>
      <c r="GMZ57" s="84"/>
      <c r="GNA57" s="84"/>
      <c r="GNB57" s="84"/>
      <c r="GNC57" s="84"/>
      <c r="GND57" s="84"/>
      <c r="GNE57" s="84"/>
      <c r="GNF57" s="84"/>
      <c r="GNG57" s="84"/>
      <c r="GNH57" s="84"/>
      <c r="GNI57" s="84"/>
      <c r="GNJ57" s="84"/>
      <c r="GNK57" s="84"/>
      <c r="GNL57" s="84"/>
      <c r="GNM57" s="84"/>
      <c r="GNN57" s="84"/>
      <c r="GNO57" s="84"/>
      <c r="GNP57" s="84"/>
      <c r="GNQ57" s="84"/>
      <c r="GNR57" s="84"/>
      <c r="GNS57" s="84"/>
      <c r="GNT57" s="84"/>
      <c r="GNU57" s="84"/>
      <c r="GNV57" s="84"/>
      <c r="GNW57" s="84"/>
      <c r="GNX57" s="84"/>
      <c r="GNY57" s="84"/>
      <c r="GNZ57" s="84"/>
      <c r="GOA57" s="84"/>
      <c r="GOB57" s="84"/>
      <c r="GOC57" s="84"/>
      <c r="GOD57" s="84"/>
      <c r="GOE57" s="84"/>
      <c r="GOF57" s="84"/>
      <c r="GOG57" s="84"/>
      <c r="GOH57" s="84"/>
      <c r="GOI57" s="84"/>
      <c r="GOJ57" s="84"/>
      <c r="GOK57" s="84"/>
      <c r="GOL57" s="84"/>
      <c r="GOM57" s="84"/>
      <c r="GON57" s="84"/>
      <c r="GOO57" s="84"/>
      <c r="GOP57" s="84"/>
      <c r="GOQ57" s="84"/>
      <c r="GOR57" s="84"/>
      <c r="GOS57" s="84"/>
      <c r="GOT57" s="84"/>
      <c r="GOU57" s="84"/>
      <c r="GOV57" s="84"/>
      <c r="GOW57" s="84"/>
      <c r="GOX57" s="84"/>
      <c r="GOY57" s="84"/>
      <c r="GOZ57" s="84"/>
      <c r="GPA57" s="84"/>
      <c r="GPB57" s="84"/>
      <c r="GPC57" s="84"/>
      <c r="GPD57" s="84"/>
      <c r="GPE57" s="84"/>
      <c r="GPF57" s="84"/>
      <c r="GPG57" s="84"/>
      <c r="GPH57" s="84"/>
      <c r="GPI57" s="84"/>
      <c r="GPJ57" s="84"/>
      <c r="GPK57" s="84"/>
      <c r="GPL57" s="84"/>
      <c r="GPM57" s="84"/>
      <c r="GPN57" s="84"/>
      <c r="GPO57" s="84"/>
      <c r="GPP57" s="84"/>
      <c r="GPQ57" s="84"/>
      <c r="GPR57" s="84"/>
      <c r="GPS57" s="84"/>
      <c r="GPT57" s="84"/>
      <c r="GPU57" s="84"/>
      <c r="GPV57" s="84"/>
      <c r="GPW57" s="84"/>
      <c r="GPX57" s="84"/>
      <c r="GPY57" s="84"/>
      <c r="GPZ57" s="84"/>
      <c r="GQA57" s="84"/>
      <c r="GQB57" s="84"/>
      <c r="GQC57" s="84"/>
      <c r="GQD57" s="84"/>
      <c r="GQE57" s="84"/>
      <c r="GQF57" s="84"/>
      <c r="GQG57" s="84"/>
      <c r="GQH57" s="84"/>
      <c r="GQI57" s="84"/>
      <c r="GQJ57" s="84"/>
      <c r="GQK57" s="84"/>
      <c r="GQL57" s="84"/>
      <c r="GQM57" s="84"/>
      <c r="GQN57" s="84"/>
      <c r="GQO57" s="84"/>
      <c r="GQP57" s="84"/>
      <c r="GQQ57" s="84"/>
      <c r="GQR57" s="84"/>
      <c r="GQS57" s="84"/>
      <c r="GQT57" s="84"/>
      <c r="GQU57" s="84"/>
      <c r="GQV57" s="84"/>
      <c r="GQW57" s="84"/>
      <c r="GQX57" s="84"/>
      <c r="GQY57" s="84"/>
      <c r="GQZ57" s="84"/>
      <c r="GRA57" s="84"/>
      <c r="GRB57" s="84"/>
      <c r="GRC57" s="84"/>
      <c r="GRD57" s="84"/>
      <c r="GRE57" s="84"/>
      <c r="GRF57" s="84"/>
      <c r="GRG57" s="84"/>
      <c r="GRH57" s="84"/>
      <c r="GRI57" s="84"/>
      <c r="GRJ57" s="84"/>
      <c r="GRK57" s="84"/>
      <c r="GRL57" s="84"/>
      <c r="GRM57" s="84"/>
      <c r="GRN57" s="84"/>
      <c r="GRO57" s="84"/>
      <c r="GRP57" s="84"/>
      <c r="GRQ57" s="84"/>
      <c r="GRR57" s="84"/>
      <c r="GRS57" s="84"/>
      <c r="GRT57" s="84"/>
      <c r="GRU57" s="84"/>
      <c r="GRV57" s="84"/>
      <c r="GRW57" s="84"/>
      <c r="GRX57" s="84"/>
      <c r="GRY57" s="84"/>
      <c r="GRZ57" s="84"/>
      <c r="GSA57" s="84"/>
      <c r="GSB57" s="84"/>
      <c r="GSC57" s="84"/>
      <c r="GSD57" s="84"/>
      <c r="GSE57" s="84"/>
      <c r="GSF57" s="84"/>
      <c r="GSG57" s="84"/>
      <c r="GSH57" s="84"/>
      <c r="GSI57" s="84"/>
      <c r="GSJ57" s="84"/>
      <c r="GSK57" s="84"/>
      <c r="GSL57" s="84"/>
      <c r="GSM57" s="84"/>
      <c r="GSN57" s="84"/>
      <c r="GSO57" s="84"/>
      <c r="GSP57" s="84"/>
      <c r="GSQ57" s="84"/>
      <c r="GSR57" s="84"/>
      <c r="GSS57" s="84"/>
      <c r="GST57" s="84"/>
      <c r="GSU57" s="84"/>
      <c r="GSV57" s="84"/>
      <c r="GSW57" s="84"/>
      <c r="GSX57" s="84"/>
      <c r="GSY57" s="84"/>
      <c r="GSZ57" s="84"/>
      <c r="GTA57" s="84"/>
      <c r="GTB57" s="84"/>
      <c r="GTC57" s="84"/>
      <c r="GTD57" s="84"/>
      <c r="GTE57" s="84"/>
      <c r="GTF57" s="84"/>
      <c r="GTG57" s="84"/>
      <c r="GTH57" s="84"/>
      <c r="GTI57" s="84"/>
      <c r="GTJ57" s="84"/>
      <c r="GTK57" s="84"/>
      <c r="GTL57" s="84"/>
      <c r="GTM57" s="84"/>
      <c r="GTN57" s="84"/>
      <c r="GTO57" s="84"/>
      <c r="GTP57" s="84"/>
      <c r="GTQ57" s="84"/>
      <c r="GTR57" s="84"/>
      <c r="GTS57" s="84"/>
      <c r="GTT57" s="84"/>
      <c r="GTU57" s="84"/>
      <c r="GTV57" s="84"/>
      <c r="GTW57" s="84"/>
      <c r="GTX57" s="84"/>
      <c r="GTY57" s="84"/>
      <c r="GTZ57" s="84"/>
      <c r="GUA57" s="84"/>
      <c r="GUB57" s="84"/>
      <c r="GUC57" s="84"/>
      <c r="GUD57" s="84"/>
      <c r="GUE57" s="84"/>
      <c r="GUF57" s="84"/>
      <c r="GUG57" s="84"/>
      <c r="GUH57" s="84"/>
      <c r="GUI57" s="84"/>
      <c r="GUJ57" s="84"/>
      <c r="GUK57" s="84"/>
      <c r="GUL57" s="84"/>
      <c r="GUM57" s="84"/>
      <c r="GUN57" s="84"/>
      <c r="GUO57" s="84"/>
      <c r="GUP57" s="84"/>
      <c r="GUQ57" s="84"/>
      <c r="GUR57" s="84"/>
      <c r="GUS57" s="84"/>
      <c r="GUT57" s="84"/>
      <c r="GUU57" s="84"/>
      <c r="GUV57" s="84"/>
      <c r="GUW57" s="84"/>
      <c r="GUX57" s="84"/>
      <c r="GUY57" s="84"/>
      <c r="GUZ57" s="84"/>
      <c r="GVA57" s="84"/>
      <c r="GVB57" s="84"/>
      <c r="GVC57" s="84"/>
      <c r="GVD57" s="84"/>
      <c r="GVE57" s="84"/>
      <c r="GVF57" s="84"/>
      <c r="GVG57" s="84"/>
      <c r="GVH57" s="84"/>
      <c r="GVI57" s="84"/>
      <c r="GVJ57" s="84"/>
      <c r="GVK57" s="84"/>
      <c r="GVL57" s="84"/>
      <c r="GVM57" s="84"/>
      <c r="GVN57" s="84"/>
      <c r="GVO57" s="84"/>
      <c r="GVP57" s="84"/>
      <c r="GVQ57" s="84"/>
      <c r="GVR57" s="84"/>
      <c r="GVS57" s="84"/>
      <c r="GVT57" s="84"/>
      <c r="GVU57" s="84"/>
      <c r="GVV57" s="84"/>
      <c r="GVW57" s="84"/>
      <c r="GVX57" s="84"/>
      <c r="GVY57" s="84"/>
      <c r="GVZ57" s="84"/>
      <c r="GWA57" s="84"/>
      <c r="GWB57" s="84"/>
      <c r="GWC57" s="84"/>
      <c r="GWD57" s="84"/>
      <c r="GWE57" s="84"/>
      <c r="GWF57" s="84"/>
      <c r="GWG57" s="84"/>
      <c r="GWH57" s="84"/>
      <c r="GWI57" s="84"/>
      <c r="GWJ57" s="84"/>
      <c r="GWK57" s="84"/>
      <c r="GWL57" s="84"/>
      <c r="GWM57" s="84"/>
      <c r="GWN57" s="84"/>
      <c r="GWO57" s="84"/>
      <c r="GWP57" s="84"/>
      <c r="GWQ57" s="84"/>
      <c r="GWR57" s="84"/>
      <c r="GWS57" s="84"/>
      <c r="GWT57" s="84"/>
      <c r="GWU57" s="84"/>
      <c r="GWV57" s="84"/>
      <c r="GWW57" s="84"/>
      <c r="GWX57" s="84"/>
      <c r="GWY57" s="84"/>
      <c r="GWZ57" s="84"/>
      <c r="GXA57" s="84"/>
      <c r="GXB57" s="84"/>
      <c r="GXC57" s="84"/>
      <c r="GXD57" s="84"/>
      <c r="GXE57" s="84"/>
      <c r="GXF57" s="84"/>
      <c r="GXG57" s="84"/>
      <c r="GXH57" s="84"/>
      <c r="GXI57" s="84"/>
      <c r="GXJ57" s="84"/>
      <c r="GXK57" s="84"/>
      <c r="GXL57" s="84"/>
      <c r="GXM57" s="84"/>
      <c r="GXN57" s="84"/>
      <c r="GXO57" s="84"/>
      <c r="GXP57" s="84"/>
      <c r="GXQ57" s="84"/>
      <c r="GXR57" s="84"/>
      <c r="GXS57" s="84"/>
      <c r="GXT57" s="84"/>
      <c r="GXU57" s="84"/>
      <c r="GXV57" s="84"/>
      <c r="GXW57" s="84"/>
      <c r="GXX57" s="84"/>
      <c r="GXY57" s="84"/>
      <c r="GXZ57" s="84"/>
      <c r="GYA57" s="84"/>
      <c r="GYB57" s="84"/>
      <c r="GYC57" s="84"/>
      <c r="GYD57" s="84"/>
      <c r="GYE57" s="84"/>
      <c r="GYF57" s="84"/>
      <c r="GYG57" s="84"/>
      <c r="GYH57" s="84"/>
      <c r="GYI57" s="84"/>
      <c r="GYJ57" s="84"/>
      <c r="GYK57" s="84"/>
      <c r="GYL57" s="84"/>
      <c r="GYM57" s="84"/>
      <c r="GYN57" s="84"/>
      <c r="GYO57" s="84"/>
      <c r="GYP57" s="84"/>
      <c r="GYQ57" s="84"/>
      <c r="GYR57" s="84"/>
      <c r="GYS57" s="84"/>
      <c r="GYT57" s="84"/>
      <c r="GYU57" s="84"/>
      <c r="GYV57" s="84"/>
      <c r="GYW57" s="84"/>
      <c r="GYX57" s="84"/>
      <c r="GYY57" s="84"/>
      <c r="GYZ57" s="84"/>
      <c r="GZA57" s="84"/>
      <c r="GZB57" s="84"/>
      <c r="GZC57" s="84"/>
      <c r="GZD57" s="84"/>
      <c r="GZE57" s="84"/>
      <c r="GZF57" s="84"/>
      <c r="GZG57" s="84"/>
      <c r="GZH57" s="84"/>
      <c r="GZI57" s="84"/>
      <c r="GZJ57" s="84"/>
      <c r="GZK57" s="84"/>
      <c r="GZL57" s="84"/>
      <c r="GZM57" s="84"/>
      <c r="GZN57" s="84"/>
      <c r="GZO57" s="84"/>
      <c r="GZP57" s="84"/>
      <c r="GZQ57" s="84"/>
      <c r="GZR57" s="84"/>
      <c r="GZS57" s="84"/>
      <c r="GZT57" s="84"/>
      <c r="GZU57" s="84"/>
      <c r="GZV57" s="84"/>
      <c r="GZW57" s="84"/>
      <c r="GZX57" s="84"/>
      <c r="GZY57" s="84"/>
      <c r="GZZ57" s="84"/>
      <c r="HAA57" s="84"/>
      <c r="HAB57" s="84"/>
      <c r="HAC57" s="84"/>
      <c r="HAD57" s="84"/>
      <c r="HAE57" s="84"/>
      <c r="HAF57" s="84"/>
      <c r="HAG57" s="84"/>
      <c r="HAH57" s="84"/>
      <c r="HAI57" s="84"/>
      <c r="HAJ57" s="84"/>
      <c r="HAK57" s="84"/>
      <c r="HAL57" s="84"/>
      <c r="HAM57" s="84"/>
      <c r="HAN57" s="84"/>
      <c r="HAO57" s="84"/>
      <c r="HAP57" s="84"/>
      <c r="HAQ57" s="84"/>
      <c r="HAR57" s="84"/>
      <c r="HAS57" s="84"/>
      <c r="HAT57" s="84"/>
      <c r="HAU57" s="84"/>
      <c r="HAV57" s="84"/>
      <c r="HAW57" s="84"/>
      <c r="HAX57" s="84"/>
      <c r="HAY57" s="84"/>
      <c r="HAZ57" s="84"/>
      <c r="HBA57" s="84"/>
      <c r="HBB57" s="84"/>
      <c r="HBC57" s="84"/>
      <c r="HBD57" s="84"/>
      <c r="HBE57" s="84"/>
      <c r="HBF57" s="84"/>
      <c r="HBG57" s="84"/>
      <c r="HBH57" s="84"/>
      <c r="HBI57" s="84"/>
      <c r="HBJ57" s="84"/>
      <c r="HBK57" s="84"/>
      <c r="HBL57" s="84"/>
      <c r="HBM57" s="84"/>
      <c r="HBN57" s="84"/>
      <c r="HBO57" s="84"/>
      <c r="HBP57" s="84"/>
      <c r="HBQ57" s="84"/>
      <c r="HBR57" s="84"/>
      <c r="HBS57" s="84"/>
      <c r="HBT57" s="84"/>
      <c r="HBU57" s="84"/>
      <c r="HBV57" s="84"/>
      <c r="HBW57" s="84"/>
      <c r="HBX57" s="84"/>
      <c r="HBY57" s="84"/>
      <c r="HBZ57" s="84"/>
      <c r="HCA57" s="84"/>
      <c r="HCB57" s="84"/>
      <c r="HCC57" s="84"/>
      <c r="HCD57" s="84"/>
      <c r="HCE57" s="84"/>
      <c r="HCF57" s="84"/>
      <c r="HCG57" s="84"/>
      <c r="HCH57" s="84"/>
      <c r="HCI57" s="84"/>
      <c r="HCJ57" s="84"/>
      <c r="HCK57" s="84"/>
      <c r="HCL57" s="84"/>
      <c r="HCM57" s="84"/>
      <c r="HCN57" s="84"/>
      <c r="HCO57" s="84"/>
      <c r="HCP57" s="84"/>
      <c r="HCQ57" s="84"/>
      <c r="HCR57" s="84"/>
      <c r="HCS57" s="84"/>
      <c r="HCT57" s="84"/>
      <c r="HCU57" s="84"/>
      <c r="HCV57" s="84"/>
      <c r="HCW57" s="84"/>
      <c r="HCX57" s="84"/>
      <c r="HCY57" s="84"/>
      <c r="HCZ57" s="84"/>
      <c r="HDA57" s="84"/>
      <c r="HDB57" s="84"/>
      <c r="HDC57" s="84"/>
      <c r="HDD57" s="84"/>
      <c r="HDE57" s="84"/>
      <c r="HDF57" s="84"/>
      <c r="HDG57" s="84"/>
      <c r="HDH57" s="84"/>
      <c r="HDI57" s="84"/>
      <c r="HDJ57" s="84"/>
      <c r="HDK57" s="84"/>
      <c r="HDL57" s="84"/>
      <c r="HDM57" s="84"/>
      <c r="HDN57" s="84"/>
      <c r="HDO57" s="84"/>
      <c r="HDP57" s="84"/>
      <c r="HDQ57" s="84"/>
      <c r="HDR57" s="84"/>
      <c r="HDS57" s="84"/>
      <c r="HDT57" s="84"/>
      <c r="HDU57" s="84"/>
      <c r="HDV57" s="84"/>
      <c r="HDW57" s="84"/>
      <c r="HDX57" s="84"/>
      <c r="HDY57" s="84"/>
      <c r="HDZ57" s="84"/>
      <c r="HEA57" s="84"/>
      <c r="HEB57" s="84"/>
      <c r="HEC57" s="84"/>
      <c r="HED57" s="84"/>
      <c r="HEE57" s="84"/>
      <c r="HEF57" s="84"/>
      <c r="HEG57" s="84"/>
      <c r="HEH57" s="84"/>
      <c r="HEI57" s="84"/>
      <c r="HEJ57" s="84"/>
      <c r="HEK57" s="84"/>
      <c r="HEL57" s="84"/>
      <c r="HEM57" s="84"/>
      <c r="HEN57" s="84"/>
      <c r="HEO57" s="84"/>
      <c r="HEP57" s="84"/>
      <c r="HEQ57" s="84"/>
      <c r="HER57" s="84"/>
      <c r="HES57" s="84"/>
      <c r="HET57" s="84"/>
      <c r="HEU57" s="84"/>
      <c r="HEV57" s="84"/>
      <c r="HEW57" s="84"/>
      <c r="HEX57" s="84"/>
      <c r="HEY57" s="84"/>
      <c r="HEZ57" s="84"/>
      <c r="HFA57" s="84"/>
      <c r="HFB57" s="84"/>
      <c r="HFC57" s="84"/>
      <c r="HFD57" s="84"/>
      <c r="HFE57" s="84"/>
      <c r="HFF57" s="84"/>
      <c r="HFG57" s="84"/>
      <c r="HFH57" s="84"/>
      <c r="HFI57" s="84"/>
      <c r="HFJ57" s="84"/>
      <c r="HFK57" s="84"/>
      <c r="HFL57" s="84"/>
      <c r="HFM57" s="84"/>
      <c r="HFN57" s="84"/>
      <c r="HFO57" s="84"/>
      <c r="HFP57" s="84"/>
      <c r="HFQ57" s="84"/>
      <c r="HFR57" s="84"/>
      <c r="HFS57" s="84"/>
      <c r="HFT57" s="84"/>
      <c r="HFU57" s="84"/>
      <c r="HFV57" s="84"/>
      <c r="HFW57" s="84"/>
      <c r="HFX57" s="84"/>
      <c r="HFY57" s="84"/>
      <c r="HFZ57" s="84"/>
      <c r="HGA57" s="84"/>
      <c r="HGB57" s="84"/>
      <c r="HGC57" s="84"/>
      <c r="HGD57" s="84"/>
      <c r="HGE57" s="84"/>
      <c r="HGF57" s="84"/>
      <c r="HGG57" s="84"/>
      <c r="HGH57" s="84"/>
      <c r="HGI57" s="84"/>
      <c r="HGJ57" s="84"/>
      <c r="HGK57" s="84"/>
      <c r="HGL57" s="84"/>
      <c r="HGM57" s="84"/>
      <c r="HGN57" s="84"/>
      <c r="HGO57" s="84"/>
      <c r="HGP57" s="84"/>
      <c r="HGQ57" s="84"/>
      <c r="HGR57" s="84"/>
      <c r="HGS57" s="84"/>
      <c r="HGT57" s="84"/>
      <c r="HGU57" s="84"/>
      <c r="HGV57" s="84"/>
      <c r="HGW57" s="84"/>
      <c r="HGX57" s="84"/>
      <c r="HGY57" s="84"/>
      <c r="HGZ57" s="84"/>
      <c r="HHA57" s="84"/>
      <c r="HHB57" s="84"/>
      <c r="HHC57" s="84"/>
      <c r="HHD57" s="84"/>
      <c r="HHE57" s="84"/>
      <c r="HHF57" s="84"/>
      <c r="HHG57" s="84"/>
      <c r="HHH57" s="84"/>
      <c r="HHI57" s="84"/>
      <c r="HHJ57" s="84"/>
      <c r="HHK57" s="84"/>
      <c r="HHL57" s="84"/>
      <c r="HHM57" s="84"/>
      <c r="HHN57" s="84"/>
      <c r="HHO57" s="84"/>
      <c r="HHP57" s="84"/>
      <c r="HHQ57" s="84"/>
      <c r="HHR57" s="84"/>
      <c r="HHS57" s="84"/>
      <c r="HHT57" s="84"/>
      <c r="HHU57" s="84"/>
      <c r="HHV57" s="84"/>
      <c r="HHW57" s="84"/>
      <c r="HHX57" s="84"/>
      <c r="HHY57" s="84"/>
      <c r="HHZ57" s="84"/>
      <c r="HIA57" s="84"/>
      <c r="HIB57" s="84"/>
      <c r="HIC57" s="84"/>
      <c r="HID57" s="84"/>
      <c r="HIE57" s="84"/>
      <c r="HIF57" s="84"/>
      <c r="HIG57" s="84"/>
      <c r="HIH57" s="84"/>
      <c r="HII57" s="84"/>
      <c r="HIJ57" s="84"/>
      <c r="HIK57" s="84"/>
      <c r="HIL57" s="84"/>
      <c r="HIM57" s="84"/>
      <c r="HIN57" s="84"/>
      <c r="HIO57" s="84"/>
      <c r="HIP57" s="84"/>
      <c r="HIQ57" s="84"/>
      <c r="HIR57" s="84"/>
      <c r="HIS57" s="84"/>
      <c r="HIT57" s="84"/>
      <c r="HIU57" s="84"/>
      <c r="HIV57" s="84"/>
      <c r="HIW57" s="84"/>
      <c r="HIX57" s="84"/>
      <c r="HIY57" s="84"/>
      <c r="HIZ57" s="84"/>
      <c r="HJA57" s="84"/>
      <c r="HJB57" s="84"/>
      <c r="HJC57" s="84"/>
      <c r="HJD57" s="84"/>
      <c r="HJE57" s="84"/>
      <c r="HJF57" s="84"/>
      <c r="HJG57" s="84"/>
      <c r="HJH57" s="84"/>
      <c r="HJI57" s="84"/>
      <c r="HJJ57" s="84"/>
      <c r="HJK57" s="84"/>
      <c r="HJL57" s="84"/>
      <c r="HJM57" s="84"/>
      <c r="HJN57" s="84"/>
      <c r="HJO57" s="84"/>
      <c r="HJP57" s="84"/>
      <c r="HJQ57" s="84"/>
      <c r="HJR57" s="84"/>
      <c r="HJS57" s="84"/>
      <c r="HJT57" s="84"/>
      <c r="HJU57" s="84"/>
      <c r="HJV57" s="84"/>
      <c r="HJW57" s="84"/>
      <c r="HJX57" s="84"/>
      <c r="HJY57" s="84"/>
      <c r="HJZ57" s="84"/>
      <c r="HKA57" s="84"/>
      <c r="HKB57" s="84"/>
      <c r="HKC57" s="84"/>
      <c r="HKD57" s="84"/>
      <c r="HKE57" s="84"/>
      <c r="HKF57" s="84"/>
      <c r="HKG57" s="84"/>
      <c r="HKH57" s="84"/>
      <c r="HKI57" s="84"/>
      <c r="HKJ57" s="84"/>
      <c r="HKK57" s="84"/>
      <c r="HKL57" s="84"/>
      <c r="HKM57" s="84"/>
      <c r="HKN57" s="84"/>
      <c r="HKO57" s="84"/>
      <c r="HKP57" s="84"/>
      <c r="HKQ57" s="84"/>
      <c r="HKR57" s="84"/>
      <c r="HKS57" s="84"/>
      <c r="HKT57" s="84"/>
      <c r="HKU57" s="84"/>
      <c r="HKV57" s="84"/>
      <c r="HKW57" s="84"/>
      <c r="HKX57" s="84"/>
      <c r="HKY57" s="84"/>
      <c r="HKZ57" s="84"/>
      <c r="HLA57" s="84"/>
      <c r="HLB57" s="84"/>
      <c r="HLC57" s="84"/>
      <c r="HLD57" s="84"/>
      <c r="HLE57" s="84"/>
      <c r="HLF57" s="84"/>
      <c r="HLG57" s="84"/>
      <c r="HLH57" s="84"/>
      <c r="HLI57" s="84"/>
      <c r="HLJ57" s="84"/>
      <c r="HLK57" s="84"/>
      <c r="HLL57" s="84"/>
      <c r="HLM57" s="84"/>
      <c r="HLN57" s="84"/>
      <c r="HLO57" s="84"/>
      <c r="HLP57" s="84"/>
      <c r="HLQ57" s="84"/>
      <c r="HLR57" s="84"/>
      <c r="HLS57" s="84"/>
      <c r="HLT57" s="84"/>
      <c r="HLU57" s="84"/>
      <c r="HLV57" s="84"/>
      <c r="HLW57" s="84"/>
      <c r="HLX57" s="84"/>
      <c r="HLY57" s="84"/>
      <c r="HLZ57" s="84"/>
      <c r="HMA57" s="84"/>
      <c r="HMB57" s="84"/>
      <c r="HMC57" s="84"/>
      <c r="HMD57" s="84"/>
      <c r="HME57" s="84"/>
      <c r="HMF57" s="84"/>
      <c r="HMG57" s="84"/>
      <c r="HMH57" s="84"/>
      <c r="HMI57" s="84"/>
      <c r="HMJ57" s="84"/>
      <c r="HMK57" s="84"/>
      <c r="HML57" s="84"/>
      <c r="HMM57" s="84"/>
      <c r="HMN57" s="84"/>
      <c r="HMO57" s="84"/>
      <c r="HMP57" s="84"/>
      <c r="HMQ57" s="84"/>
      <c r="HMR57" s="84"/>
      <c r="HMS57" s="84"/>
      <c r="HMT57" s="84"/>
      <c r="HMU57" s="84"/>
      <c r="HMV57" s="84"/>
      <c r="HMW57" s="84"/>
      <c r="HMX57" s="84"/>
      <c r="HMY57" s="84"/>
      <c r="HMZ57" s="84"/>
      <c r="HNA57" s="84"/>
      <c r="HNB57" s="84"/>
      <c r="HNC57" s="84"/>
      <c r="HND57" s="84"/>
      <c r="HNE57" s="84"/>
      <c r="HNF57" s="84"/>
      <c r="HNG57" s="84"/>
      <c r="HNH57" s="84"/>
      <c r="HNI57" s="84"/>
      <c r="HNJ57" s="84"/>
      <c r="HNK57" s="84"/>
      <c r="HNL57" s="84"/>
      <c r="HNM57" s="84"/>
      <c r="HNN57" s="84"/>
      <c r="HNO57" s="84"/>
      <c r="HNP57" s="84"/>
      <c r="HNQ57" s="84"/>
      <c r="HNR57" s="84"/>
      <c r="HNS57" s="84"/>
      <c r="HNT57" s="84"/>
      <c r="HNU57" s="84"/>
      <c r="HNV57" s="84"/>
      <c r="HNW57" s="84"/>
      <c r="HNX57" s="84"/>
      <c r="HNY57" s="84"/>
      <c r="HNZ57" s="84"/>
      <c r="HOA57" s="84"/>
      <c r="HOB57" s="84"/>
      <c r="HOC57" s="84"/>
      <c r="HOD57" s="84"/>
      <c r="HOE57" s="84"/>
      <c r="HOF57" s="84"/>
      <c r="HOG57" s="84"/>
      <c r="HOH57" s="84"/>
      <c r="HOI57" s="84"/>
      <c r="HOJ57" s="84"/>
      <c r="HOK57" s="84"/>
      <c r="HOL57" s="84"/>
      <c r="HOM57" s="84"/>
      <c r="HON57" s="84"/>
      <c r="HOO57" s="84"/>
      <c r="HOP57" s="84"/>
      <c r="HOQ57" s="84"/>
      <c r="HOR57" s="84"/>
      <c r="HOS57" s="84"/>
      <c r="HOT57" s="84"/>
      <c r="HOU57" s="84"/>
      <c r="HOV57" s="84"/>
      <c r="HOW57" s="84"/>
      <c r="HOX57" s="84"/>
      <c r="HOY57" s="84"/>
      <c r="HOZ57" s="84"/>
      <c r="HPA57" s="84"/>
      <c r="HPB57" s="84"/>
      <c r="HPC57" s="84"/>
      <c r="HPD57" s="84"/>
      <c r="HPE57" s="84"/>
      <c r="HPF57" s="84"/>
      <c r="HPG57" s="84"/>
      <c r="HPH57" s="84"/>
      <c r="HPI57" s="84"/>
      <c r="HPJ57" s="84"/>
      <c r="HPK57" s="84"/>
      <c r="HPL57" s="84"/>
      <c r="HPM57" s="84"/>
      <c r="HPN57" s="84"/>
      <c r="HPO57" s="84"/>
      <c r="HPP57" s="84"/>
      <c r="HPQ57" s="84"/>
      <c r="HPR57" s="84"/>
      <c r="HPS57" s="84"/>
      <c r="HPT57" s="84"/>
      <c r="HPU57" s="84"/>
      <c r="HPV57" s="84"/>
      <c r="HPW57" s="84"/>
      <c r="HPX57" s="84"/>
      <c r="HPY57" s="84"/>
      <c r="HPZ57" s="84"/>
      <c r="HQA57" s="84"/>
      <c r="HQB57" s="84"/>
      <c r="HQC57" s="84"/>
      <c r="HQD57" s="84"/>
      <c r="HQE57" s="84"/>
      <c r="HQF57" s="84"/>
      <c r="HQG57" s="84"/>
      <c r="HQH57" s="84"/>
      <c r="HQI57" s="84"/>
      <c r="HQJ57" s="84"/>
      <c r="HQK57" s="84"/>
      <c r="HQL57" s="84"/>
      <c r="HQM57" s="84"/>
      <c r="HQN57" s="84"/>
      <c r="HQO57" s="84"/>
      <c r="HQP57" s="84"/>
      <c r="HQQ57" s="84"/>
      <c r="HQR57" s="84"/>
      <c r="HQS57" s="84"/>
      <c r="HQT57" s="84"/>
      <c r="HQU57" s="84"/>
      <c r="HQV57" s="84"/>
      <c r="HQW57" s="84"/>
      <c r="HQX57" s="84"/>
      <c r="HQY57" s="84"/>
      <c r="HQZ57" s="84"/>
      <c r="HRA57" s="84"/>
      <c r="HRB57" s="84"/>
      <c r="HRC57" s="84"/>
      <c r="HRD57" s="84"/>
      <c r="HRE57" s="84"/>
      <c r="HRF57" s="84"/>
      <c r="HRG57" s="84"/>
      <c r="HRH57" s="84"/>
      <c r="HRI57" s="84"/>
      <c r="HRJ57" s="84"/>
      <c r="HRK57" s="84"/>
      <c r="HRL57" s="84"/>
      <c r="HRM57" s="84"/>
      <c r="HRN57" s="84"/>
      <c r="HRO57" s="84"/>
      <c r="HRP57" s="84"/>
      <c r="HRQ57" s="84"/>
      <c r="HRR57" s="84"/>
      <c r="HRS57" s="84"/>
      <c r="HRT57" s="84"/>
      <c r="HRU57" s="84"/>
      <c r="HRV57" s="84"/>
      <c r="HRW57" s="84"/>
      <c r="HRX57" s="84"/>
      <c r="HRY57" s="84"/>
      <c r="HRZ57" s="84"/>
      <c r="HSA57" s="84"/>
      <c r="HSB57" s="84"/>
      <c r="HSC57" s="84"/>
      <c r="HSD57" s="84"/>
      <c r="HSE57" s="84"/>
      <c r="HSF57" s="84"/>
      <c r="HSG57" s="84"/>
      <c r="HSH57" s="84"/>
      <c r="HSI57" s="84"/>
      <c r="HSJ57" s="84"/>
      <c r="HSK57" s="84"/>
      <c r="HSL57" s="84"/>
      <c r="HSM57" s="84"/>
      <c r="HSN57" s="84"/>
      <c r="HSO57" s="84"/>
      <c r="HSP57" s="84"/>
      <c r="HSQ57" s="84"/>
      <c r="HSR57" s="84"/>
      <c r="HSS57" s="84"/>
      <c r="HST57" s="84"/>
      <c r="HSU57" s="84"/>
      <c r="HSV57" s="84"/>
      <c r="HSW57" s="84"/>
      <c r="HSX57" s="84"/>
      <c r="HSY57" s="84"/>
      <c r="HSZ57" s="84"/>
      <c r="HTA57" s="84"/>
      <c r="HTB57" s="84"/>
      <c r="HTC57" s="84"/>
      <c r="HTD57" s="84"/>
      <c r="HTE57" s="84"/>
      <c r="HTF57" s="84"/>
      <c r="HTG57" s="84"/>
      <c r="HTH57" s="84"/>
      <c r="HTI57" s="84"/>
      <c r="HTJ57" s="84"/>
      <c r="HTK57" s="84"/>
      <c r="HTL57" s="84"/>
      <c r="HTM57" s="84"/>
      <c r="HTN57" s="84"/>
      <c r="HTO57" s="84"/>
      <c r="HTP57" s="84"/>
      <c r="HTQ57" s="84"/>
      <c r="HTR57" s="84"/>
      <c r="HTS57" s="84"/>
      <c r="HTT57" s="84"/>
      <c r="HTU57" s="84"/>
      <c r="HTV57" s="84"/>
      <c r="HTW57" s="84"/>
      <c r="HTX57" s="84"/>
      <c r="HTY57" s="84"/>
      <c r="HTZ57" s="84"/>
      <c r="HUA57" s="84"/>
      <c r="HUB57" s="84"/>
      <c r="HUC57" s="84"/>
      <c r="HUD57" s="84"/>
      <c r="HUE57" s="84"/>
      <c r="HUF57" s="84"/>
      <c r="HUG57" s="84"/>
      <c r="HUH57" s="84"/>
      <c r="HUI57" s="84"/>
      <c r="HUJ57" s="84"/>
      <c r="HUK57" s="84"/>
      <c r="HUL57" s="84"/>
      <c r="HUM57" s="84"/>
      <c r="HUN57" s="84"/>
      <c r="HUO57" s="84"/>
      <c r="HUP57" s="84"/>
      <c r="HUQ57" s="84"/>
      <c r="HUR57" s="84"/>
      <c r="HUS57" s="84"/>
      <c r="HUT57" s="84"/>
      <c r="HUU57" s="84"/>
      <c r="HUV57" s="84"/>
      <c r="HUW57" s="84"/>
      <c r="HUX57" s="84"/>
      <c r="HUY57" s="84"/>
      <c r="HUZ57" s="84"/>
      <c r="HVA57" s="84"/>
      <c r="HVB57" s="84"/>
      <c r="HVC57" s="84"/>
      <c r="HVD57" s="84"/>
      <c r="HVE57" s="84"/>
      <c r="HVF57" s="84"/>
      <c r="HVG57" s="84"/>
      <c r="HVH57" s="84"/>
      <c r="HVI57" s="84"/>
      <c r="HVJ57" s="84"/>
      <c r="HVK57" s="84"/>
      <c r="HVL57" s="84"/>
      <c r="HVM57" s="84"/>
      <c r="HVN57" s="84"/>
      <c r="HVO57" s="84"/>
      <c r="HVP57" s="84"/>
      <c r="HVQ57" s="84"/>
      <c r="HVR57" s="84"/>
      <c r="HVS57" s="84"/>
      <c r="HVT57" s="84"/>
      <c r="HVU57" s="84"/>
      <c r="HVV57" s="84"/>
      <c r="HVW57" s="84"/>
      <c r="HVX57" s="84"/>
      <c r="HVY57" s="84"/>
      <c r="HVZ57" s="84"/>
      <c r="HWA57" s="84"/>
      <c r="HWB57" s="84"/>
      <c r="HWC57" s="84"/>
      <c r="HWD57" s="84"/>
      <c r="HWE57" s="84"/>
      <c r="HWF57" s="84"/>
      <c r="HWG57" s="84"/>
      <c r="HWH57" s="84"/>
      <c r="HWI57" s="84"/>
      <c r="HWJ57" s="84"/>
      <c r="HWK57" s="84"/>
      <c r="HWL57" s="84"/>
      <c r="HWM57" s="84"/>
      <c r="HWN57" s="84"/>
      <c r="HWO57" s="84"/>
      <c r="HWP57" s="84"/>
      <c r="HWQ57" s="84"/>
      <c r="HWR57" s="84"/>
      <c r="HWS57" s="84"/>
      <c r="HWT57" s="84"/>
      <c r="HWU57" s="84"/>
      <c r="HWV57" s="84"/>
      <c r="HWW57" s="84"/>
      <c r="HWX57" s="84"/>
      <c r="HWY57" s="84"/>
      <c r="HWZ57" s="84"/>
      <c r="HXA57" s="84"/>
      <c r="HXB57" s="84"/>
      <c r="HXC57" s="84"/>
      <c r="HXD57" s="84"/>
      <c r="HXE57" s="84"/>
      <c r="HXF57" s="84"/>
      <c r="HXG57" s="84"/>
      <c r="HXH57" s="84"/>
      <c r="HXI57" s="84"/>
      <c r="HXJ57" s="84"/>
      <c r="HXK57" s="84"/>
      <c r="HXL57" s="84"/>
      <c r="HXM57" s="84"/>
      <c r="HXN57" s="84"/>
      <c r="HXO57" s="84"/>
      <c r="HXP57" s="84"/>
      <c r="HXQ57" s="84"/>
      <c r="HXR57" s="84"/>
      <c r="HXS57" s="84"/>
      <c r="HXT57" s="84"/>
      <c r="HXU57" s="84"/>
      <c r="HXV57" s="84"/>
      <c r="HXW57" s="84"/>
      <c r="HXX57" s="84"/>
      <c r="HXY57" s="84"/>
      <c r="HXZ57" s="84"/>
      <c r="HYA57" s="84"/>
      <c r="HYB57" s="84"/>
      <c r="HYC57" s="84"/>
      <c r="HYD57" s="84"/>
      <c r="HYE57" s="84"/>
      <c r="HYF57" s="84"/>
      <c r="HYG57" s="84"/>
      <c r="HYH57" s="84"/>
      <c r="HYI57" s="84"/>
      <c r="HYJ57" s="84"/>
      <c r="HYK57" s="84"/>
      <c r="HYL57" s="84"/>
      <c r="HYM57" s="84"/>
      <c r="HYN57" s="84"/>
      <c r="HYO57" s="84"/>
      <c r="HYP57" s="84"/>
      <c r="HYQ57" s="84"/>
      <c r="HYR57" s="84"/>
      <c r="HYS57" s="84"/>
      <c r="HYT57" s="84"/>
      <c r="HYU57" s="84"/>
      <c r="HYV57" s="84"/>
      <c r="HYW57" s="84"/>
      <c r="HYX57" s="84"/>
      <c r="HYY57" s="84"/>
      <c r="HYZ57" s="84"/>
      <c r="HZA57" s="84"/>
      <c r="HZB57" s="84"/>
      <c r="HZC57" s="84"/>
      <c r="HZD57" s="84"/>
      <c r="HZE57" s="84"/>
      <c r="HZF57" s="84"/>
      <c r="HZG57" s="84"/>
      <c r="HZH57" s="84"/>
      <c r="HZI57" s="84"/>
      <c r="HZJ57" s="84"/>
      <c r="HZK57" s="84"/>
      <c r="HZL57" s="84"/>
      <c r="HZM57" s="84"/>
      <c r="HZN57" s="84"/>
      <c r="HZO57" s="84"/>
      <c r="HZP57" s="84"/>
      <c r="HZQ57" s="84"/>
      <c r="HZR57" s="84"/>
      <c r="HZS57" s="84"/>
      <c r="HZT57" s="84"/>
      <c r="HZU57" s="84"/>
      <c r="HZV57" s="84"/>
      <c r="HZW57" s="84"/>
      <c r="HZX57" s="84"/>
      <c r="HZY57" s="84"/>
      <c r="HZZ57" s="84"/>
      <c r="IAA57" s="84"/>
      <c r="IAB57" s="84"/>
      <c r="IAC57" s="84"/>
      <c r="IAD57" s="84"/>
      <c r="IAE57" s="84"/>
      <c r="IAF57" s="84"/>
      <c r="IAG57" s="84"/>
      <c r="IAH57" s="84"/>
      <c r="IAI57" s="84"/>
      <c r="IAJ57" s="84"/>
      <c r="IAK57" s="84"/>
      <c r="IAL57" s="84"/>
      <c r="IAM57" s="84"/>
      <c r="IAN57" s="84"/>
      <c r="IAO57" s="84"/>
      <c r="IAP57" s="84"/>
      <c r="IAQ57" s="84"/>
      <c r="IAR57" s="84"/>
      <c r="IAS57" s="84"/>
      <c r="IAT57" s="84"/>
      <c r="IAU57" s="84"/>
      <c r="IAV57" s="84"/>
      <c r="IAW57" s="84"/>
      <c r="IAX57" s="84"/>
      <c r="IAY57" s="84"/>
      <c r="IAZ57" s="84"/>
      <c r="IBA57" s="84"/>
      <c r="IBB57" s="84"/>
      <c r="IBC57" s="84"/>
      <c r="IBD57" s="84"/>
      <c r="IBE57" s="84"/>
      <c r="IBF57" s="84"/>
      <c r="IBG57" s="84"/>
      <c r="IBH57" s="84"/>
      <c r="IBI57" s="84"/>
      <c r="IBJ57" s="84"/>
      <c r="IBK57" s="84"/>
      <c r="IBL57" s="84"/>
      <c r="IBM57" s="84"/>
      <c r="IBN57" s="84"/>
      <c r="IBO57" s="84"/>
      <c r="IBP57" s="84"/>
      <c r="IBQ57" s="84"/>
      <c r="IBR57" s="84"/>
      <c r="IBS57" s="84"/>
      <c r="IBT57" s="84"/>
      <c r="IBU57" s="84"/>
      <c r="IBV57" s="84"/>
      <c r="IBW57" s="84"/>
      <c r="IBX57" s="84"/>
      <c r="IBY57" s="84"/>
      <c r="IBZ57" s="84"/>
      <c r="ICA57" s="84"/>
      <c r="ICB57" s="84"/>
      <c r="ICC57" s="84"/>
      <c r="ICD57" s="84"/>
      <c r="ICE57" s="84"/>
      <c r="ICF57" s="84"/>
      <c r="ICG57" s="84"/>
      <c r="ICH57" s="84"/>
      <c r="ICI57" s="84"/>
      <c r="ICJ57" s="84"/>
      <c r="ICK57" s="84"/>
      <c r="ICL57" s="84"/>
      <c r="ICM57" s="84"/>
      <c r="ICN57" s="84"/>
      <c r="ICO57" s="84"/>
      <c r="ICP57" s="84"/>
      <c r="ICQ57" s="84"/>
      <c r="ICR57" s="84"/>
      <c r="ICS57" s="84"/>
      <c r="ICT57" s="84"/>
      <c r="ICU57" s="84"/>
      <c r="ICV57" s="84"/>
      <c r="ICW57" s="84"/>
      <c r="ICX57" s="84"/>
      <c r="ICY57" s="84"/>
      <c r="ICZ57" s="84"/>
      <c r="IDA57" s="84"/>
      <c r="IDB57" s="84"/>
      <c r="IDC57" s="84"/>
      <c r="IDD57" s="84"/>
      <c r="IDE57" s="84"/>
      <c r="IDF57" s="84"/>
      <c r="IDG57" s="84"/>
      <c r="IDH57" s="84"/>
      <c r="IDI57" s="84"/>
      <c r="IDJ57" s="84"/>
      <c r="IDK57" s="84"/>
      <c r="IDL57" s="84"/>
      <c r="IDM57" s="84"/>
      <c r="IDN57" s="84"/>
      <c r="IDO57" s="84"/>
      <c r="IDP57" s="84"/>
      <c r="IDQ57" s="84"/>
      <c r="IDR57" s="84"/>
      <c r="IDS57" s="84"/>
      <c r="IDT57" s="84"/>
      <c r="IDU57" s="84"/>
      <c r="IDV57" s="84"/>
      <c r="IDW57" s="84"/>
      <c r="IDX57" s="84"/>
      <c r="IDY57" s="84"/>
      <c r="IDZ57" s="84"/>
      <c r="IEA57" s="84"/>
      <c r="IEB57" s="84"/>
      <c r="IEC57" s="84"/>
      <c r="IED57" s="84"/>
      <c r="IEE57" s="84"/>
      <c r="IEF57" s="84"/>
      <c r="IEG57" s="84"/>
      <c r="IEH57" s="84"/>
      <c r="IEI57" s="84"/>
      <c r="IEJ57" s="84"/>
      <c r="IEK57" s="84"/>
      <c r="IEL57" s="84"/>
      <c r="IEM57" s="84"/>
      <c r="IEN57" s="84"/>
      <c r="IEO57" s="84"/>
      <c r="IEP57" s="84"/>
      <c r="IEQ57" s="84"/>
      <c r="IER57" s="84"/>
      <c r="IES57" s="84"/>
      <c r="IET57" s="84"/>
      <c r="IEU57" s="84"/>
      <c r="IEV57" s="84"/>
      <c r="IEW57" s="84"/>
      <c r="IEX57" s="84"/>
      <c r="IEY57" s="84"/>
      <c r="IEZ57" s="84"/>
      <c r="IFA57" s="84"/>
      <c r="IFB57" s="84"/>
      <c r="IFC57" s="84"/>
      <c r="IFD57" s="84"/>
      <c r="IFE57" s="84"/>
      <c r="IFF57" s="84"/>
      <c r="IFG57" s="84"/>
      <c r="IFH57" s="84"/>
      <c r="IFI57" s="84"/>
      <c r="IFJ57" s="84"/>
      <c r="IFK57" s="84"/>
      <c r="IFL57" s="84"/>
      <c r="IFM57" s="84"/>
      <c r="IFN57" s="84"/>
      <c r="IFO57" s="84"/>
      <c r="IFP57" s="84"/>
      <c r="IFQ57" s="84"/>
      <c r="IFR57" s="84"/>
      <c r="IFS57" s="84"/>
      <c r="IFT57" s="84"/>
      <c r="IFU57" s="84"/>
      <c r="IFV57" s="84"/>
      <c r="IFW57" s="84"/>
      <c r="IFX57" s="84"/>
      <c r="IFY57" s="84"/>
      <c r="IFZ57" s="84"/>
      <c r="IGA57" s="84"/>
      <c r="IGB57" s="84"/>
      <c r="IGC57" s="84"/>
      <c r="IGD57" s="84"/>
      <c r="IGE57" s="84"/>
      <c r="IGF57" s="84"/>
      <c r="IGG57" s="84"/>
      <c r="IGH57" s="84"/>
      <c r="IGI57" s="84"/>
      <c r="IGJ57" s="84"/>
      <c r="IGK57" s="84"/>
      <c r="IGL57" s="84"/>
      <c r="IGM57" s="84"/>
      <c r="IGN57" s="84"/>
      <c r="IGO57" s="84"/>
      <c r="IGP57" s="84"/>
      <c r="IGQ57" s="84"/>
      <c r="IGR57" s="84"/>
      <c r="IGS57" s="84"/>
      <c r="IGT57" s="84"/>
      <c r="IGU57" s="84"/>
      <c r="IGV57" s="84"/>
      <c r="IGW57" s="84"/>
      <c r="IGX57" s="84"/>
      <c r="IGY57" s="84"/>
      <c r="IGZ57" s="84"/>
      <c r="IHA57" s="84"/>
      <c r="IHB57" s="84"/>
      <c r="IHC57" s="84"/>
      <c r="IHD57" s="84"/>
      <c r="IHE57" s="84"/>
      <c r="IHF57" s="84"/>
      <c r="IHG57" s="84"/>
      <c r="IHH57" s="84"/>
      <c r="IHI57" s="84"/>
      <c r="IHJ57" s="84"/>
      <c r="IHK57" s="84"/>
      <c r="IHL57" s="84"/>
      <c r="IHM57" s="84"/>
      <c r="IHN57" s="84"/>
      <c r="IHO57" s="84"/>
      <c r="IHP57" s="84"/>
      <c r="IHQ57" s="84"/>
      <c r="IHR57" s="84"/>
      <c r="IHS57" s="84"/>
      <c r="IHT57" s="84"/>
      <c r="IHU57" s="84"/>
      <c r="IHV57" s="84"/>
      <c r="IHW57" s="84"/>
      <c r="IHX57" s="84"/>
      <c r="IHY57" s="84"/>
      <c r="IHZ57" s="84"/>
      <c r="IIA57" s="84"/>
      <c r="IIB57" s="84"/>
      <c r="IIC57" s="84"/>
      <c r="IID57" s="84"/>
      <c r="IIE57" s="84"/>
      <c r="IIF57" s="84"/>
      <c r="IIG57" s="84"/>
      <c r="IIH57" s="84"/>
      <c r="III57" s="84"/>
      <c r="IIJ57" s="84"/>
      <c r="IIK57" s="84"/>
      <c r="IIL57" s="84"/>
      <c r="IIM57" s="84"/>
      <c r="IIN57" s="84"/>
      <c r="IIO57" s="84"/>
      <c r="IIP57" s="84"/>
      <c r="IIQ57" s="84"/>
      <c r="IIR57" s="84"/>
      <c r="IIS57" s="84"/>
      <c r="IIT57" s="84"/>
      <c r="IIU57" s="84"/>
      <c r="IIV57" s="84"/>
      <c r="IIW57" s="84"/>
      <c r="IIX57" s="84"/>
      <c r="IIY57" s="84"/>
      <c r="IIZ57" s="84"/>
      <c r="IJA57" s="84"/>
      <c r="IJB57" s="84"/>
      <c r="IJC57" s="84"/>
      <c r="IJD57" s="84"/>
      <c r="IJE57" s="84"/>
      <c r="IJF57" s="84"/>
      <c r="IJG57" s="84"/>
      <c r="IJH57" s="84"/>
      <c r="IJI57" s="84"/>
      <c r="IJJ57" s="84"/>
      <c r="IJK57" s="84"/>
      <c r="IJL57" s="84"/>
      <c r="IJM57" s="84"/>
      <c r="IJN57" s="84"/>
      <c r="IJO57" s="84"/>
      <c r="IJP57" s="84"/>
      <c r="IJQ57" s="84"/>
      <c r="IJR57" s="84"/>
      <c r="IJS57" s="84"/>
      <c r="IJT57" s="84"/>
      <c r="IJU57" s="84"/>
      <c r="IJV57" s="84"/>
      <c r="IJW57" s="84"/>
      <c r="IJX57" s="84"/>
      <c r="IJY57" s="84"/>
      <c r="IJZ57" s="84"/>
      <c r="IKA57" s="84"/>
      <c r="IKB57" s="84"/>
      <c r="IKC57" s="84"/>
      <c r="IKD57" s="84"/>
      <c r="IKE57" s="84"/>
      <c r="IKF57" s="84"/>
      <c r="IKG57" s="84"/>
      <c r="IKH57" s="84"/>
      <c r="IKI57" s="84"/>
      <c r="IKJ57" s="84"/>
      <c r="IKK57" s="84"/>
      <c r="IKL57" s="84"/>
      <c r="IKM57" s="84"/>
      <c r="IKN57" s="84"/>
      <c r="IKO57" s="84"/>
      <c r="IKP57" s="84"/>
      <c r="IKQ57" s="84"/>
      <c r="IKR57" s="84"/>
      <c r="IKS57" s="84"/>
      <c r="IKT57" s="84"/>
      <c r="IKU57" s="84"/>
      <c r="IKV57" s="84"/>
      <c r="IKW57" s="84"/>
      <c r="IKX57" s="84"/>
      <c r="IKY57" s="84"/>
      <c r="IKZ57" s="84"/>
      <c r="ILA57" s="84"/>
      <c r="ILB57" s="84"/>
      <c r="ILC57" s="84"/>
      <c r="ILD57" s="84"/>
      <c r="ILE57" s="84"/>
      <c r="ILF57" s="84"/>
      <c r="ILG57" s="84"/>
      <c r="ILH57" s="84"/>
      <c r="ILI57" s="84"/>
      <c r="ILJ57" s="84"/>
      <c r="ILK57" s="84"/>
      <c r="ILL57" s="84"/>
      <c r="ILM57" s="84"/>
      <c r="ILN57" s="84"/>
      <c r="ILO57" s="84"/>
      <c r="ILP57" s="84"/>
      <c r="ILQ57" s="84"/>
      <c r="ILR57" s="84"/>
      <c r="ILS57" s="84"/>
      <c r="ILT57" s="84"/>
      <c r="ILU57" s="84"/>
      <c r="ILV57" s="84"/>
      <c r="ILW57" s="84"/>
      <c r="ILX57" s="84"/>
      <c r="ILY57" s="84"/>
      <c r="ILZ57" s="84"/>
      <c r="IMA57" s="84"/>
      <c r="IMB57" s="84"/>
      <c r="IMC57" s="84"/>
      <c r="IMD57" s="84"/>
      <c r="IME57" s="84"/>
      <c r="IMF57" s="84"/>
      <c r="IMG57" s="84"/>
      <c r="IMH57" s="84"/>
      <c r="IMI57" s="84"/>
      <c r="IMJ57" s="84"/>
      <c r="IMK57" s="84"/>
      <c r="IML57" s="84"/>
      <c r="IMM57" s="84"/>
      <c r="IMN57" s="84"/>
      <c r="IMO57" s="84"/>
      <c r="IMP57" s="84"/>
      <c r="IMQ57" s="84"/>
      <c r="IMR57" s="84"/>
      <c r="IMS57" s="84"/>
      <c r="IMT57" s="84"/>
      <c r="IMU57" s="84"/>
      <c r="IMV57" s="84"/>
      <c r="IMW57" s="84"/>
      <c r="IMX57" s="84"/>
      <c r="IMY57" s="84"/>
      <c r="IMZ57" s="84"/>
      <c r="INA57" s="84"/>
      <c r="INB57" s="84"/>
      <c r="INC57" s="84"/>
      <c r="IND57" s="84"/>
      <c r="INE57" s="84"/>
      <c r="INF57" s="84"/>
      <c r="ING57" s="84"/>
      <c r="INH57" s="84"/>
      <c r="INI57" s="84"/>
      <c r="INJ57" s="84"/>
      <c r="INK57" s="84"/>
      <c r="INL57" s="84"/>
      <c r="INM57" s="84"/>
      <c r="INN57" s="84"/>
      <c r="INO57" s="84"/>
      <c r="INP57" s="84"/>
      <c r="INQ57" s="84"/>
      <c r="INR57" s="84"/>
      <c r="INS57" s="84"/>
      <c r="INT57" s="84"/>
      <c r="INU57" s="84"/>
      <c r="INV57" s="84"/>
      <c r="INW57" s="84"/>
      <c r="INX57" s="84"/>
      <c r="INY57" s="84"/>
      <c r="INZ57" s="84"/>
      <c r="IOA57" s="84"/>
      <c r="IOB57" s="84"/>
      <c r="IOC57" s="84"/>
      <c r="IOD57" s="84"/>
      <c r="IOE57" s="84"/>
      <c r="IOF57" s="84"/>
      <c r="IOG57" s="84"/>
      <c r="IOH57" s="84"/>
      <c r="IOI57" s="84"/>
      <c r="IOJ57" s="84"/>
      <c r="IOK57" s="84"/>
      <c r="IOL57" s="84"/>
      <c r="IOM57" s="84"/>
      <c r="ION57" s="84"/>
      <c r="IOO57" s="84"/>
      <c r="IOP57" s="84"/>
      <c r="IOQ57" s="84"/>
      <c r="IOR57" s="84"/>
      <c r="IOS57" s="84"/>
      <c r="IOT57" s="84"/>
      <c r="IOU57" s="84"/>
      <c r="IOV57" s="84"/>
      <c r="IOW57" s="84"/>
      <c r="IOX57" s="84"/>
      <c r="IOY57" s="84"/>
      <c r="IOZ57" s="84"/>
      <c r="IPA57" s="84"/>
      <c r="IPB57" s="84"/>
      <c r="IPC57" s="84"/>
      <c r="IPD57" s="84"/>
      <c r="IPE57" s="84"/>
      <c r="IPF57" s="84"/>
      <c r="IPG57" s="84"/>
      <c r="IPH57" s="84"/>
      <c r="IPI57" s="84"/>
      <c r="IPJ57" s="84"/>
      <c r="IPK57" s="84"/>
      <c r="IPL57" s="84"/>
      <c r="IPM57" s="84"/>
      <c r="IPN57" s="84"/>
      <c r="IPO57" s="84"/>
      <c r="IPP57" s="84"/>
      <c r="IPQ57" s="84"/>
      <c r="IPR57" s="84"/>
      <c r="IPS57" s="84"/>
      <c r="IPT57" s="84"/>
      <c r="IPU57" s="84"/>
      <c r="IPV57" s="84"/>
      <c r="IPW57" s="84"/>
      <c r="IPX57" s="84"/>
      <c r="IPY57" s="84"/>
      <c r="IPZ57" s="84"/>
      <c r="IQA57" s="84"/>
      <c r="IQB57" s="84"/>
      <c r="IQC57" s="84"/>
      <c r="IQD57" s="84"/>
      <c r="IQE57" s="84"/>
      <c r="IQF57" s="84"/>
      <c r="IQG57" s="84"/>
      <c r="IQH57" s="84"/>
      <c r="IQI57" s="84"/>
      <c r="IQJ57" s="84"/>
      <c r="IQK57" s="84"/>
      <c r="IQL57" s="84"/>
      <c r="IQM57" s="84"/>
      <c r="IQN57" s="84"/>
      <c r="IQO57" s="84"/>
      <c r="IQP57" s="84"/>
      <c r="IQQ57" s="84"/>
      <c r="IQR57" s="84"/>
      <c r="IQS57" s="84"/>
      <c r="IQT57" s="84"/>
      <c r="IQU57" s="84"/>
      <c r="IQV57" s="84"/>
      <c r="IQW57" s="84"/>
      <c r="IQX57" s="84"/>
      <c r="IQY57" s="84"/>
      <c r="IQZ57" s="84"/>
      <c r="IRA57" s="84"/>
      <c r="IRB57" s="84"/>
      <c r="IRC57" s="84"/>
      <c r="IRD57" s="84"/>
      <c r="IRE57" s="84"/>
      <c r="IRF57" s="84"/>
      <c r="IRG57" s="84"/>
      <c r="IRH57" s="84"/>
      <c r="IRI57" s="84"/>
      <c r="IRJ57" s="84"/>
      <c r="IRK57" s="84"/>
      <c r="IRL57" s="84"/>
      <c r="IRM57" s="84"/>
      <c r="IRN57" s="84"/>
      <c r="IRO57" s="84"/>
      <c r="IRP57" s="84"/>
      <c r="IRQ57" s="84"/>
      <c r="IRR57" s="84"/>
      <c r="IRS57" s="84"/>
      <c r="IRT57" s="84"/>
      <c r="IRU57" s="84"/>
      <c r="IRV57" s="84"/>
      <c r="IRW57" s="84"/>
      <c r="IRX57" s="84"/>
      <c r="IRY57" s="84"/>
      <c r="IRZ57" s="84"/>
      <c r="ISA57" s="84"/>
      <c r="ISB57" s="84"/>
      <c r="ISC57" s="84"/>
      <c r="ISD57" s="84"/>
      <c r="ISE57" s="84"/>
      <c r="ISF57" s="84"/>
      <c r="ISG57" s="84"/>
      <c r="ISH57" s="84"/>
      <c r="ISI57" s="84"/>
      <c r="ISJ57" s="84"/>
      <c r="ISK57" s="84"/>
      <c r="ISL57" s="84"/>
      <c r="ISM57" s="84"/>
      <c r="ISN57" s="84"/>
      <c r="ISO57" s="84"/>
      <c r="ISP57" s="84"/>
      <c r="ISQ57" s="84"/>
      <c r="ISR57" s="84"/>
      <c r="ISS57" s="84"/>
      <c r="IST57" s="84"/>
      <c r="ISU57" s="84"/>
      <c r="ISV57" s="84"/>
      <c r="ISW57" s="84"/>
      <c r="ISX57" s="84"/>
      <c r="ISY57" s="84"/>
      <c r="ISZ57" s="84"/>
      <c r="ITA57" s="84"/>
      <c r="ITB57" s="84"/>
      <c r="ITC57" s="84"/>
      <c r="ITD57" s="84"/>
      <c r="ITE57" s="84"/>
      <c r="ITF57" s="84"/>
      <c r="ITG57" s="84"/>
      <c r="ITH57" s="84"/>
      <c r="ITI57" s="84"/>
      <c r="ITJ57" s="84"/>
      <c r="ITK57" s="84"/>
      <c r="ITL57" s="84"/>
      <c r="ITM57" s="84"/>
      <c r="ITN57" s="84"/>
      <c r="ITO57" s="84"/>
      <c r="ITP57" s="84"/>
      <c r="ITQ57" s="84"/>
      <c r="ITR57" s="84"/>
      <c r="ITS57" s="84"/>
      <c r="ITT57" s="84"/>
      <c r="ITU57" s="84"/>
      <c r="ITV57" s="84"/>
      <c r="ITW57" s="84"/>
      <c r="ITX57" s="84"/>
      <c r="ITY57" s="84"/>
      <c r="ITZ57" s="84"/>
      <c r="IUA57" s="84"/>
      <c r="IUB57" s="84"/>
      <c r="IUC57" s="84"/>
      <c r="IUD57" s="84"/>
      <c r="IUE57" s="84"/>
      <c r="IUF57" s="84"/>
      <c r="IUG57" s="84"/>
      <c r="IUH57" s="84"/>
      <c r="IUI57" s="84"/>
      <c r="IUJ57" s="84"/>
      <c r="IUK57" s="84"/>
      <c r="IUL57" s="84"/>
      <c r="IUM57" s="84"/>
      <c r="IUN57" s="84"/>
      <c r="IUO57" s="84"/>
      <c r="IUP57" s="84"/>
      <c r="IUQ57" s="84"/>
      <c r="IUR57" s="84"/>
      <c r="IUS57" s="84"/>
      <c r="IUT57" s="84"/>
      <c r="IUU57" s="84"/>
      <c r="IUV57" s="84"/>
      <c r="IUW57" s="84"/>
      <c r="IUX57" s="84"/>
      <c r="IUY57" s="84"/>
      <c r="IUZ57" s="84"/>
      <c r="IVA57" s="84"/>
      <c r="IVB57" s="84"/>
      <c r="IVC57" s="84"/>
      <c r="IVD57" s="84"/>
      <c r="IVE57" s="84"/>
      <c r="IVF57" s="84"/>
      <c r="IVG57" s="84"/>
      <c r="IVH57" s="84"/>
      <c r="IVI57" s="84"/>
      <c r="IVJ57" s="84"/>
      <c r="IVK57" s="84"/>
      <c r="IVL57" s="84"/>
      <c r="IVM57" s="84"/>
      <c r="IVN57" s="84"/>
      <c r="IVO57" s="84"/>
      <c r="IVP57" s="84"/>
      <c r="IVQ57" s="84"/>
      <c r="IVR57" s="84"/>
      <c r="IVS57" s="84"/>
      <c r="IVT57" s="84"/>
      <c r="IVU57" s="84"/>
      <c r="IVV57" s="84"/>
      <c r="IVW57" s="84"/>
      <c r="IVX57" s="84"/>
      <c r="IVY57" s="84"/>
      <c r="IVZ57" s="84"/>
      <c r="IWA57" s="84"/>
      <c r="IWB57" s="84"/>
      <c r="IWC57" s="84"/>
      <c r="IWD57" s="84"/>
      <c r="IWE57" s="84"/>
      <c r="IWF57" s="84"/>
      <c r="IWG57" s="84"/>
      <c r="IWH57" s="84"/>
      <c r="IWI57" s="84"/>
      <c r="IWJ57" s="84"/>
      <c r="IWK57" s="84"/>
      <c r="IWL57" s="84"/>
      <c r="IWM57" s="84"/>
      <c r="IWN57" s="84"/>
      <c r="IWO57" s="84"/>
      <c r="IWP57" s="84"/>
      <c r="IWQ57" s="84"/>
      <c r="IWR57" s="84"/>
      <c r="IWS57" s="84"/>
      <c r="IWT57" s="84"/>
      <c r="IWU57" s="84"/>
      <c r="IWV57" s="84"/>
      <c r="IWW57" s="84"/>
      <c r="IWX57" s="84"/>
      <c r="IWY57" s="84"/>
      <c r="IWZ57" s="84"/>
      <c r="IXA57" s="84"/>
      <c r="IXB57" s="84"/>
      <c r="IXC57" s="84"/>
      <c r="IXD57" s="84"/>
      <c r="IXE57" s="84"/>
      <c r="IXF57" s="84"/>
      <c r="IXG57" s="84"/>
      <c r="IXH57" s="84"/>
      <c r="IXI57" s="84"/>
      <c r="IXJ57" s="84"/>
      <c r="IXK57" s="84"/>
      <c r="IXL57" s="84"/>
      <c r="IXM57" s="84"/>
      <c r="IXN57" s="84"/>
      <c r="IXO57" s="84"/>
      <c r="IXP57" s="84"/>
      <c r="IXQ57" s="84"/>
      <c r="IXR57" s="84"/>
      <c r="IXS57" s="84"/>
      <c r="IXT57" s="84"/>
      <c r="IXU57" s="84"/>
      <c r="IXV57" s="84"/>
      <c r="IXW57" s="84"/>
      <c r="IXX57" s="84"/>
      <c r="IXY57" s="84"/>
      <c r="IXZ57" s="84"/>
      <c r="IYA57" s="84"/>
      <c r="IYB57" s="84"/>
      <c r="IYC57" s="84"/>
      <c r="IYD57" s="84"/>
      <c r="IYE57" s="84"/>
      <c r="IYF57" s="84"/>
      <c r="IYG57" s="84"/>
      <c r="IYH57" s="84"/>
      <c r="IYI57" s="84"/>
      <c r="IYJ57" s="84"/>
      <c r="IYK57" s="84"/>
      <c r="IYL57" s="84"/>
      <c r="IYM57" s="84"/>
      <c r="IYN57" s="84"/>
      <c r="IYO57" s="84"/>
      <c r="IYP57" s="84"/>
      <c r="IYQ57" s="84"/>
      <c r="IYR57" s="84"/>
      <c r="IYS57" s="84"/>
      <c r="IYT57" s="84"/>
      <c r="IYU57" s="84"/>
      <c r="IYV57" s="84"/>
      <c r="IYW57" s="84"/>
      <c r="IYX57" s="84"/>
      <c r="IYY57" s="84"/>
      <c r="IYZ57" s="84"/>
      <c r="IZA57" s="84"/>
      <c r="IZB57" s="84"/>
      <c r="IZC57" s="84"/>
      <c r="IZD57" s="84"/>
      <c r="IZE57" s="84"/>
      <c r="IZF57" s="84"/>
      <c r="IZG57" s="84"/>
      <c r="IZH57" s="84"/>
      <c r="IZI57" s="84"/>
      <c r="IZJ57" s="84"/>
      <c r="IZK57" s="84"/>
      <c r="IZL57" s="84"/>
      <c r="IZM57" s="84"/>
      <c r="IZN57" s="84"/>
      <c r="IZO57" s="84"/>
      <c r="IZP57" s="84"/>
      <c r="IZQ57" s="84"/>
      <c r="IZR57" s="84"/>
      <c r="IZS57" s="84"/>
      <c r="IZT57" s="84"/>
      <c r="IZU57" s="84"/>
      <c r="IZV57" s="84"/>
      <c r="IZW57" s="84"/>
      <c r="IZX57" s="84"/>
      <c r="IZY57" s="84"/>
      <c r="IZZ57" s="84"/>
      <c r="JAA57" s="84"/>
      <c r="JAB57" s="84"/>
      <c r="JAC57" s="84"/>
      <c r="JAD57" s="84"/>
      <c r="JAE57" s="84"/>
      <c r="JAF57" s="84"/>
      <c r="JAG57" s="84"/>
      <c r="JAH57" s="84"/>
      <c r="JAI57" s="84"/>
      <c r="JAJ57" s="84"/>
      <c r="JAK57" s="84"/>
      <c r="JAL57" s="84"/>
      <c r="JAM57" s="84"/>
      <c r="JAN57" s="84"/>
      <c r="JAO57" s="84"/>
      <c r="JAP57" s="84"/>
      <c r="JAQ57" s="84"/>
      <c r="JAR57" s="84"/>
      <c r="JAS57" s="84"/>
      <c r="JAT57" s="84"/>
      <c r="JAU57" s="84"/>
      <c r="JAV57" s="84"/>
      <c r="JAW57" s="84"/>
      <c r="JAX57" s="84"/>
      <c r="JAY57" s="84"/>
      <c r="JAZ57" s="84"/>
      <c r="JBA57" s="84"/>
      <c r="JBB57" s="84"/>
      <c r="JBC57" s="84"/>
      <c r="JBD57" s="84"/>
      <c r="JBE57" s="84"/>
      <c r="JBF57" s="84"/>
      <c r="JBG57" s="84"/>
      <c r="JBH57" s="84"/>
      <c r="JBI57" s="84"/>
      <c r="JBJ57" s="84"/>
      <c r="JBK57" s="84"/>
      <c r="JBL57" s="84"/>
      <c r="JBM57" s="84"/>
      <c r="JBN57" s="84"/>
      <c r="JBO57" s="84"/>
      <c r="JBP57" s="84"/>
      <c r="JBQ57" s="84"/>
      <c r="JBR57" s="84"/>
      <c r="JBS57" s="84"/>
      <c r="JBT57" s="84"/>
      <c r="JBU57" s="84"/>
      <c r="JBV57" s="84"/>
      <c r="JBW57" s="84"/>
      <c r="JBX57" s="84"/>
      <c r="JBY57" s="84"/>
      <c r="JBZ57" s="84"/>
      <c r="JCA57" s="84"/>
      <c r="JCB57" s="84"/>
      <c r="JCC57" s="84"/>
      <c r="JCD57" s="84"/>
      <c r="JCE57" s="84"/>
      <c r="JCF57" s="84"/>
      <c r="JCG57" s="84"/>
      <c r="JCH57" s="84"/>
      <c r="JCI57" s="84"/>
      <c r="JCJ57" s="84"/>
      <c r="JCK57" s="84"/>
      <c r="JCL57" s="84"/>
      <c r="JCM57" s="84"/>
      <c r="JCN57" s="84"/>
      <c r="JCO57" s="84"/>
      <c r="JCP57" s="84"/>
      <c r="JCQ57" s="84"/>
      <c r="JCR57" s="84"/>
      <c r="JCS57" s="84"/>
      <c r="JCT57" s="84"/>
      <c r="JCU57" s="84"/>
      <c r="JCV57" s="84"/>
      <c r="JCW57" s="84"/>
      <c r="JCX57" s="84"/>
      <c r="JCY57" s="84"/>
      <c r="JCZ57" s="84"/>
      <c r="JDA57" s="84"/>
      <c r="JDB57" s="84"/>
      <c r="JDC57" s="84"/>
      <c r="JDD57" s="84"/>
      <c r="JDE57" s="84"/>
      <c r="JDF57" s="84"/>
      <c r="JDG57" s="84"/>
      <c r="JDH57" s="84"/>
      <c r="JDI57" s="84"/>
      <c r="JDJ57" s="84"/>
      <c r="JDK57" s="84"/>
      <c r="JDL57" s="84"/>
      <c r="JDM57" s="84"/>
      <c r="JDN57" s="84"/>
      <c r="JDO57" s="84"/>
      <c r="JDP57" s="84"/>
      <c r="JDQ57" s="84"/>
      <c r="JDR57" s="84"/>
      <c r="JDS57" s="84"/>
      <c r="JDT57" s="84"/>
      <c r="JDU57" s="84"/>
      <c r="JDV57" s="84"/>
      <c r="JDW57" s="84"/>
      <c r="JDX57" s="84"/>
      <c r="JDY57" s="84"/>
      <c r="JDZ57" s="84"/>
      <c r="JEA57" s="84"/>
      <c r="JEB57" s="84"/>
      <c r="JEC57" s="84"/>
      <c r="JED57" s="84"/>
      <c r="JEE57" s="84"/>
      <c r="JEF57" s="84"/>
      <c r="JEG57" s="84"/>
      <c r="JEH57" s="84"/>
      <c r="JEI57" s="84"/>
      <c r="JEJ57" s="84"/>
      <c r="JEK57" s="84"/>
      <c r="JEL57" s="84"/>
      <c r="JEM57" s="84"/>
      <c r="JEN57" s="84"/>
      <c r="JEO57" s="84"/>
      <c r="JEP57" s="84"/>
      <c r="JEQ57" s="84"/>
      <c r="JER57" s="84"/>
      <c r="JES57" s="84"/>
      <c r="JET57" s="84"/>
      <c r="JEU57" s="84"/>
      <c r="JEV57" s="84"/>
      <c r="JEW57" s="84"/>
      <c r="JEX57" s="84"/>
      <c r="JEY57" s="84"/>
      <c r="JEZ57" s="84"/>
      <c r="JFA57" s="84"/>
      <c r="JFB57" s="84"/>
      <c r="JFC57" s="84"/>
      <c r="JFD57" s="84"/>
      <c r="JFE57" s="84"/>
      <c r="JFF57" s="84"/>
      <c r="JFG57" s="84"/>
      <c r="JFH57" s="84"/>
      <c r="JFI57" s="84"/>
      <c r="JFJ57" s="84"/>
      <c r="JFK57" s="84"/>
      <c r="JFL57" s="84"/>
      <c r="JFM57" s="84"/>
      <c r="JFN57" s="84"/>
      <c r="JFO57" s="84"/>
      <c r="JFP57" s="84"/>
      <c r="JFQ57" s="84"/>
      <c r="JFR57" s="84"/>
      <c r="JFS57" s="84"/>
      <c r="JFT57" s="84"/>
      <c r="JFU57" s="84"/>
      <c r="JFV57" s="84"/>
      <c r="JFW57" s="84"/>
      <c r="JFX57" s="84"/>
      <c r="JFY57" s="84"/>
      <c r="JFZ57" s="84"/>
      <c r="JGA57" s="84"/>
      <c r="JGB57" s="84"/>
      <c r="JGC57" s="84"/>
      <c r="JGD57" s="84"/>
      <c r="JGE57" s="84"/>
      <c r="JGF57" s="84"/>
      <c r="JGG57" s="84"/>
      <c r="JGH57" s="84"/>
      <c r="JGI57" s="84"/>
      <c r="JGJ57" s="84"/>
      <c r="JGK57" s="84"/>
      <c r="JGL57" s="84"/>
      <c r="JGM57" s="84"/>
      <c r="JGN57" s="84"/>
      <c r="JGO57" s="84"/>
      <c r="JGP57" s="84"/>
      <c r="JGQ57" s="84"/>
      <c r="JGR57" s="84"/>
      <c r="JGS57" s="84"/>
      <c r="JGT57" s="84"/>
      <c r="JGU57" s="84"/>
      <c r="JGV57" s="84"/>
      <c r="JGW57" s="84"/>
      <c r="JGX57" s="84"/>
      <c r="JGY57" s="84"/>
      <c r="JGZ57" s="84"/>
      <c r="JHA57" s="84"/>
      <c r="JHB57" s="84"/>
      <c r="JHC57" s="84"/>
      <c r="JHD57" s="84"/>
      <c r="JHE57" s="84"/>
      <c r="JHF57" s="84"/>
      <c r="JHG57" s="84"/>
      <c r="JHH57" s="84"/>
      <c r="JHI57" s="84"/>
      <c r="JHJ57" s="84"/>
      <c r="JHK57" s="84"/>
      <c r="JHL57" s="84"/>
      <c r="JHM57" s="84"/>
      <c r="JHN57" s="84"/>
      <c r="JHO57" s="84"/>
      <c r="JHP57" s="84"/>
      <c r="JHQ57" s="84"/>
      <c r="JHR57" s="84"/>
      <c r="JHS57" s="84"/>
      <c r="JHT57" s="84"/>
      <c r="JHU57" s="84"/>
      <c r="JHV57" s="84"/>
      <c r="JHW57" s="84"/>
      <c r="JHX57" s="84"/>
      <c r="JHY57" s="84"/>
      <c r="JHZ57" s="84"/>
      <c r="JIA57" s="84"/>
      <c r="JIB57" s="84"/>
      <c r="JIC57" s="84"/>
      <c r="JID57" s="84"/>
      <c r="JIE57" s="84"/>
      <c r="JIF57" s="84"/>
      <c r="JIG57" s="84"/>
      <c r="JIH57" s="84"/>
      <c r="JII57" s="84"/>
      <c r="JIJ57" s="84"/>
      <c r="JIK57" s="84"/>
      <c r="JIL57" s="84"/>
      <c r="JIM57" s="84"/>
      <c r="JIN57" s="84"/>
      <c r="JIO57" s="84"/>
      <c r="JIP57" s="84"/>
      <c r="JIQ57" s="84"/>
      <c r="JIR57" s="84"/>
      <c r="JIS57" s="84"/>
      <c r="JIT57" s="84"/>
      <c r="JIU57" s="84"/>
      <c r="JIV57" s="84"/>
      <c r="JIW57" s="84"/>
      <c r="JIX57" s="84"/>
      <c r="JIY57" s="84"/>
      <c r="JIZ57" s="84"/>
      <c r="JJA57" s="84"/>
      <c r="JJB57" s="84"/>
      <c r="JJC57" s="84"/>
      <c r="JJD57" s="84"/>
      <c r="JJE57" s="84"/>
      <c r="JJF57" s="84"/>
      <c r="JJG57" s="84"/>
      <c r="JJH57" s="84"/>
      <c r="JJI57" s="84"/>
      <c r="JJJ57" s="84"/>
      <c r="JJK57" s="84"/>
      <c r="JJL57" s="84"/>
      <c r="JJM57" s="84"/>
      <c r="JJN57" s="84"/>
      <c r="JJO57" s="84"/>
      <c r="JJP57" s="84"/>
      <c r="JJQ57" s="84"/>
      <c r="JJR57" s="84"/>
      <c r="JJS57" s="84"/>
      <c r="JJT57" s="84"/>
      <c r="JJU57" s="84"/>
      <c r="JJV57" s="84"/>
      <c r="JJW57" s="84"/>
      <c r="JJX57" s="84"/>
      <c r="JJY57" s="84"/>
      <c r="JJZ57" s="84"/>
      <c r="JKA57" s="84"/>
      <c r="JKB57" s="84"/>
      <c r="JKC57" s="84"/>
      <c r="JKD57" s="84"/>
      <c r="JKE57" s="84"/>
      <c r="JKF57" s="84"/>
      <c r="JKG57" s="84"/>
      <c r="JKH57" s="84"/>
      <c r="JKI57" s="84"/>
      <c r="JKJ57" s="84"/>
      <c r="JKK57" s="84"/>
      <c r="JKL57" s="84"/>
      <c r="JKM57" s="84"/>
      <c r="JKN57" s="84"/>
      <c r="JKO57" s="84"/>
      <c r="JKP57" s="84"/>
      <c r="JKQ57" s="84"/>
      <c r="JKR57" s="84"/>
      <c r="JKS57" s="84"/>
      <c r="JKT57" s="84"/>
      <c r="JKU57" s="84"/>
      <c r="JKV57" s="84"/>
      <c r="JKW57" s="84"/>
      <c r="JKX57" s="84"/>
      <c r="JKY57" s="84"/>
      <c r="JKZ57" s="84"/>
      <c r="JLA57" s="84"/>
      <c r="JLB57" s="84"/>
      <c r="JLC57" s="84"/>
      <c r="JLD57" s="84"/>
      <c r="JLE57" s="84"/>
      <c r="JLF57" s="84"/>
      <c r="JLG57" s="84"/>
      <c r="JLH57" s="84"/>
      <c r="JLI57" s="84"/>
      <c r="JLJ57" s="84"/>
      <c r="JLK57" s="84"/>
      <c r="JLL57" s="84"/>
      <c r="JLM57" s="84"/>
      <c r="JLN57" s="84"/>
      <c r="JLO57" s="84"/>
      <c r="JLP57" s="84"/>
      <c r="JLQ57" s="84"/>
      <c r="JLR57" s="84"/>
      <c r="JLS57" s="84"/>
      <c r="JLT57" s="84"/>
      <c r="JLU57" s="84"/>
      <c r="JLV57" s="84"/>
      <c r="JLW57" s="84"/>
      <c r="JLX57" s="84"/>
      <c r="JLY57" s="84"/>
      <c r="JLZ57" s="84"/>
      <c r="JMA57" s="84"/>
      <c r="JMB57" s="84"/>
      <c r="JMC57" s="84"/>
      <c r="JMD57" s="84"/>
      <c r="JME57" s="84"/>
      <c r="JMF57" s="84"/>
      <c r="JMG57" s="84"/>
      <c r="JMH57" s="84"/>
      <c r="JMI57" s="84"/>
      <c r="JMJ57" s="84"/>
      <c r="JMK57" s="84"/>
      <c r="JML57" s="84"/>
      <c r="JMM57" s="84"/>
      <c r="JMN57" s="84"/>
      <c r="JMO57" s="84"/>
      <c r="JMP57" s="84"/>
      <c r="JMQ57" s="84"/>
      <c r="JMR57" s="84"/>
      <c r="JMS57" s="84"/>
      <c r="JMT57" s="84"/>
      <c r="JMU57" s="84"/>
      <c r="JMV57" s="84"/>
      <c r="JMW57" s="84"/>
      <c r="JMX57" s="84"/>
      <c r="JMY57" s="84"/>
      <c r="JMZ57" s="84"/>
      <c r="JNA57" s="84"/>
      <c r="JNB57" s="84"/>
      <c r="JNC57" s="84"/>
      <c r="JND57" s="84"/>
      <c r="JNE57" s="84"/>
      <c r="JNF57" s="84"/>
      <c r="JNG57" s="84"/>
      <c r="JNH57" s="84"/>
      <c r="JNI57" s="84"/>
      <c r="JNJ57" s="84"/>
      <c r="JNK57" s="84"/>
      <c r="JNL57" s="84"/>
      <c r="JNM57" s="84"/>
      <c r="JNN57" s="84"/>
      <c r="JNO57" s="84"/>
      <c r="JNP57" s="84"/>
      <c r="JNQ57" s="84"/>
      <c r="JNR57" s="84"/>
      <c r="JNS57" s="84"/>
      <c r="JNT57" s="84"/>
      <c r="JNU57" s="84"/>
      <c r="JNV57" s="84"/>
      <c r="JNW57" s="84"/>
      <c r="JNX57" s="84"/>
      <c r="JNY57" s="84"/>
      <c r="JNZ57" s="84"/>
      <c r="JOA57" s="84"/>
      <c r="JOB57" s="84"/>
      <c r="JOC57" s="84"/>
      <c r="JOD57" s="84"/>
      <c r="JOE57" s="84"/>
      <c r="JOF57" s="84"/>
      <c r="JOG57" s="84"/>
      <c r="JOH57" s="84"/>
      <c r="JOI57" s="84"/>
      <c r="JOJ57" s="84"/>
      <c r="JOK57" s="84"/>
      <c r="JOL57" s="84"/>
      <c r="JOM57" s="84"/>
      <c r="JON57" s="84"/>
      <c r="JOO57" s="84"/>
      <c r="JOP57" s="84"/>
      <c r="JOQ57" s="84"/>
      <c r="JOR57" s="84"/>
      <c r="JOS57" s="84"/>
      <c r="JOT57" s="84"/>
      <c r="JOU57" s="84"/>
      <c r="JOV57" s="84"/>
      <c r="JOW57" s="84"/>
      <c r="JOX57" s="84"/>
      <c r="JOY57" s="84"/>
      <c r="JOZ57" s="84"/>
      <c r="JPA57" s="84"/>
      <c r="JPB57" s="84"/>
      <c r="JPC57" s="84"/>
      <c r="JPD57" s="84"/>
      <c r="JPE57" s="84"/>
      <c r="JPF57" s="84"/>
      <c r="JPG57" s="84"/>
      <c r="JPH57" s="84"/>
      <c r="JPI57" s="84"/>
      <c r="JPJ57" s="84"/>
      <c r="JPK57" s="84"/>
      <c r="JPL57" s="84"/>
      <c r="JPM57" s="84"/>
      <c r="JPN57" s="84"/>
      <c r="JPO57" s="84"/>
      <c r="JPP57" s="84"/>
      <c r="JPQ57" s="84"/>
      <c r="JPR57" s="84"/>
      <c r="JPS57" s="84"/>
      <c r="JPT57" s="84"/>
      <c r="JPU57" s="84"/>
      <c r="JPV57" s="84"/>
      <c r="JPW57" s="84"/>
      <c r="JPX57" s="84"/>
      <c r="JPY57" s="84"/>
      <c r="JPZ57" s="84"/>
      <c r="JQA57" s="84"/>
      <c r="JQB57" s="84"/>
      <c r="JQC57" s="84"/>
      <c r="JQD57" s="84"/>
      <c r="JQE57" s="84"/>
      <c r="JQF57" s="84"/>
      <c r="JQG57" s="84"/>
      <c r="JQH57" s="84"/>
      <c r="JQI57" s="84"/>
      <c r="JQJ57" s="84"/>
      <c r="JQK57" s="84"/>
      <c r="JQL57" s="84"/>
      <c r="JQM57" s="84"/>
      <c r="JQN57" s="84"/>
      <c r="JQO57" s="84"/>
      <c r="JQP57" s="84"/>
      <c r="JQQ57" s="84"/>
      <c r="JQR57" s="84"/>
      <c r="JQS57" s="84"/>
      <c r="JQT57" s="84"/>
      <c r="JQU57" s="84"/>
      <c r="JQV57" s="84"/>
      <c r="JQW57" s="84"/>
      <c r="JQX57" s="84"/>
      <c r="JQY57" s="84"/>
      <c r="JQZ57" s="84"/>
      <c r="JRA57" s="84"/>
      <c r="JRB57" s="84"/>
      <c r="JRC57" s="84"/>
      <c r="JRD57" s="84"/>
      <c r="JRE57" s="84"/>
      <c r="JRF57" s="84"/>
      <c r="JRG57" s="84"/>
      <c r="JRH57" s="84"/>
      <c r="JRI57" s="84"/>
      <c r="JRJ57" s="84"/>
      <c r="JRK57" s="84"/>
      <c r="JRL57" s="84"/>
      <c r="JRM57" s="84"/>
      <c r="JRN57" s="84"/>
      <c r="JRO57" s="84"/>
      <c r="JRP57" s="84"/>
      <c r="JRQ57" s="84"/>
      <c r="JRR57" s="84"/>
      <c r="JRS57" s="84"/>
      <c r="JRT57" s="84"/>
      <c r="JRU57" s="84"/>
      <c r="JRV57" s="84"/>
      <c r="JRW57" s="84"/>
      <c r="JRX57" s="84"/>
      <c r="JRY57" s="84"/>
      <c r="JRZ57" s="84"/>
      <c r="JSA57" s="84"/>
      <c r="JSB57" s="84"/>
      <c r="JSC57" s="84"/>
      <c r="JSD57" s="84"/>
      <c r="JSE57" s="84"/>
      <c r="JSF57" s="84"/>
      <c r="JSG57" s="84"/>
      <c r="JSH57" s="84"/>
      <c r="JSI57" s="84"/>
      <c r="JSJ57" s="84"/>
      <c r="JSK57" s="84"/>
      <c r="JSL57" s="84"/>
      <c r="JSM57" s="84"/>
      <c r="JSN57" s="84"/>
      <c r="JSO57" s="84"/>
      <c r="JSP57" s="84"/>
      <c r="JSQ57" s="84"/>
      <c r="JSR57" s="84"/>
      <c r="JSS57" s="84"/>
      <c r="JST57" s="84"/>
      <c r="JSU57" s="84"/>
      <c r="JSV57" s="84"/>
      <c r="JSW57" s="84"/>
      <c r="JSX57" s="84"/>
      <c r="JSY57" s="84"/>
      <c r="JSZ57" s="84"/>
      <c r="JTA57" s="84"/>
      <c r="JTB57" s="84"/>
      <c r="JTC57" s="84"/>
      <c r="JTD57" s="84"/>
      <c r="JTE57" s="84"/>
      <c r="JTF57" s="84"/>
      <c r="JTG57" s="84"/>
      <c r="JTH57" s="84"/>
      <c r="JTI57" s="84"/>
      <c r="JTJ57" s="84"/>
      <c r="JTK57" s="84"/>
      <c r="JTL57" s="84"/>
      <c r="JTM57" s="84"/>
      <c r="JTN57" s="84"/>
      <c r="JTO57" s="84"/>
      <c r="JTP57" s="84"/>
      <c r="JTQ57" s="84"/>
      <c r="JTR57" s="84"/>
      <c r="JTS57" s="84"/>
      <c r="JTT57" s="84"/>
      <c r="JTU57" s="84"/>
      <c r="JTV57" s="84"/>
      <c r="JTW57" s="84"/>
      <c r="JTX57" s="84"/>
      <c r="JTY57" s="84"/>
      <c r="JTZ57" s="84"/>
      <c r="JUA57" s="84"/>
      <c r="JUB57" s="84"/>
      <c r="JUC57" s="84"/>
      <c r="JUD57" s="84"/>
      <c r="JUE57" s="84"/>
      <c r="JUF57" s="84"/>
      <c r="JUG57" s="84"/>
      <c r="JUH57" s="84"/>
      <c r="JUI57" s="84"/>
      <c r="JUJ57" s="84"/>
      <c r="JUK57" s="84"/>
      <c r="JUL57" s="84"/>
      <c r="JUM57" s="84"/>
      <c r="JUN57" s="84"/>
      <c r="JUO57" s="84"/>
      <c r="JUP57" s="84"/>
      <c r="JUQ57" s="84"/>
      <c r="JUR57" s="84"/>
      <c r="JUS57" s="84"/>
      <c r="JUT57" s="84"/>
      <c r="JUU57" s="84"/>
      <c r="JUV57" s="84"/>
      <c r="JUW57" s="84"/>
      <c r="JUX57" s="84"/>
      <c r="JUY57" s="84"/>
      <c r="JUZ57" s="84"/>
      <c r="JVA57" s="84"/>
      <c r="JVB57" s="84"/>
      <c r="JVC57" s="84"/>
      <c r="JVD57" s="84"/>
      <c r="JVE57" s="84"/>
      <c r="JVF57" s="84"/>
      <c r="JVG57" s="84"/>
      <c r="JVH57" s="84"/>
      <c r="JVI57" s="84"/>
      <c r="JVJ57" s="84"/>
      <c r="JVK57" s="84"/>
      <c r="JVL57" s="84"/>
      <c r="JVM57" s="84"/>
      <c r="JVN57" s="84"/>
      <c r="JVO57" s="84"/>
      <c r="JVP57" s="84"/>
      <c r="JVQ57" s="84"/>
      <c r="JVR57" s="84"/>
      <c r="JVS57" s="84"/>
      <c r="JVT57" s="84"/>
      <c r="JVU57" s="84"/>
      <c r="JVV57" s="84"/>
      <c r="JVW57" s="84"/>
      <c r="JVX57" s="84"/>
      <c r="JVY57" s="84"/>
      <c r="JVZ57" s="84"/>
      <c r="JWA57" s="84"/>
      <c r="JWB57" s="84"/>
      <c r="JWC57" s="84"/>
      <c r="JWD57" s="84"/>
      <c r="JWE57" s="84"/>
      <c r="JWF57" s="84"/>
      <c r="JWG57" s="84"/>
      <c r="JWH57" s="84"/>
      <c r="JWI57" s="84"/>
      <c r="JWJ57" s="84"/>
      <c r="JWK57" s="84"/>
      <c r="JWL57" s="84"/>
      <c r="JWM57" s="84"/>
      <c r="JWN57" s="84"/>
      <c r="JWO57" s="84"/>
      <c r="JWP57" s="84"/>
      <c r="JWQ57" s="84"/>
      <c r="JWR57" s="84"/>
      <c r="JWS57" s="84"/>
      <c r="JWT57" s="84"/>
      <c r="JWU57" s="84"/>
      <c r="JWV57" s="84"/>
      <c r="JWW57" s="84"/>
      <c r="JWX57" s="84"/>
      <c r="JWY57" s="84"/>
      <c r="JWZ57" s="84"/>
      <c r="JXA57" s="84"/>
      <c r="JXB57" s="84"/>
      <c r="JXC57" s="84"/>
      <c r="JXD57" s="84"/>
      <c r="JXE57" s="84"/>
      <c r="JXF57" s="84"/>
      <c r="JXG57" s="84"/>
      <c r="JXH57" s="84"/>
      <c r="JXI57" s="84"/>
      <c r="JXJ57" s="84"/>
      <c r="JXK57" s="84"/>
      <c r="JXL57" s="84"/>
      <c r="JXM57" s="84"/>
      <c r="JXN57" s="84"/>
      <c r="JXO57" s="84"/>
      <c r="JXP57" s="84"/>
      <c r="JXQ57" s="84"/>
      <c r="JXR57" s="84"/>
      <c r="JXS57" s="84"/>
      <c r="JXT57" s="84"/>
      <c r="JXU57" s="84"/>
      <c r="JXV57" s="84"/>
      <c r="JXW57" s="84"/>
      <c r="JXX57" s="84"/>
      <c r="JXY57" s="84"/>
      <c r="JXZ57" s="84"/>
      <c r="JYA57" s="84"/>
      <c r="JYB57" s="84"/>
      <c r="JYC57" s="84"/>
      <c r="JYD57" s="84"/>
      <c r="JYE57" s="84"/>
      <c r="JYF57" s="84"/>
      <c r="JYG57" s="84"/>
      <c r="JYH57" s="84"/>
      <c r="JYI57" s="84"/>
      <c r="JYJ57" s="84"/>
      <c r="JYK57" s="84"/>
      <c r="JYL57" s="84"/>
      <c r="JYM57" s="84"/>
      <c r="JYN57" s="84"/>
      <c r="JYO57" s="84"/>
      <c r="JYP57" s="84"/>
      <c r="JYQ57" s="84"/>
      <c r="JYR57" s="84"/>
      <c r="JYS57" s="84"/>
      <c r="JYT57" s="84"/>
      <c r="JYU57" s="84"/>
      <c r="JYV57" s="84"/>
      <c r="JYW57" s="84"/>
      <c r="JYX57" s="84"/>
      <c r="JYY57" s="84"/>
      <c r="JYZ57" s="84"/>
      <c r="JZA57" s="84"/>
      <c r="JZB57" s="84"/>
      <c r="JZC57" s="84"/>
      <c r="JZD57" s="84"/>
      <c r="JZE57" s="84"/>
      <c r="JZF57" s="84"/>
      <c r="JZG57" s="84"/>
      <c r="JZH57" s="84"/>
      <c r="JZI57" s="84"/>
      <c r="JZJ57" s="84"/>
      <c r="JZK57" s="84"/>
      <c r="JZL57" s="84"/>
      <c r="JZM57" s="84"/>
      <c r="JZN57" s="84"/>
      <c r="JZO57" s="84"/>
      <c r="JZP57" s="84"/>
      <c r="JZQ57" s="84"/>
      <c r="JZR57" s="84"/>
      <c r="JZS57" s="84"/>
      <c r="JZT57" s="84"/>
      <c r="JZU57" s="84"/>
      <c r="JZV57" s="84"/>
      <c r="JZW57" s="84"/>
      <c r="JZX57" s="84"/>
      <c r="JZY57" s="84"/>
      <c r="JZZ57" s="84"/>
      <c r="KAA57" s="84"/>
      <c r="KAB57" s="84"/>
      <c r="KAC57" s="84"/>
      <c r="KAD57" s="84"/>
      <c r="KAE57" s="84"/>
      <c r="KAF57" s="84"/>
      <c r="KAG57" s="84"/>
      <c r="KAH57" s="84"/>
      <c r="KAI57" s="84"/>
      <c r="KAJ57" s="84"/>
      <c r="KAK57" s="84"/>
      <c r="KAL57" s="84"/>
      <c r="KAM57" s="84"/>
      <c r="KAN57" s="84"/>
      <c r="KAO57" s="84"/>
      <c r="KAP57" s="84"/>
      <c r="KAQ57" s="84"/>
      <c r="KAR57" s="84"/>
      <c r="KAS57" s="84"/>
      <c r="KAT57" s="84"/>
      <c r="KAU57" s="84"/>
      <c r="KAV57" s="84"/>
      <c r="KAW57" s="84"/>
      <c r="KAX57" s="84"/>
      <c r="KAY57" s="84"/>
      <c r="KAZ57" s="84"/>
      <c r="KBA57" s="84"/>
      <c r="KBB57" s="84"/>
      <c r="KBC57" s="84"/>
      <c r="KBD57" s="84"/>
      <c r="KBE57" s="84"/>
      <c r="KBF57" s="84"/>
      <c r="KBG57" s="84"/>
      <c r="KBH57" s="84"/>
      <c r="KBI57" s="84"/>
      <c r="KBJ57" s="84"/>
      <c r="KBK57" s="84"/>
      <c r="KBL57" s="84"/>
      <c r="KBM57" s="84"/>
      <c r="KBN57" s="84"/>
      <c r="KBO57" s="84"/>
      <c r="KBP57" s="84"/>
      <c r="KBQ57" s="84"/>
      <c r="KBR57" s="84"/>
      <c r="KBS57" s="84"/>
      <c r="KBT57" s="84"/>
      <c r="KBU57" s="84"/>
      <c r="KBV57" s="84"/>
      <c r="KBW57" s="84"/>
      <c r="KBX57" s="84"/>
      <c r="KBY57" s="84"/>
      <c r="KBZ57" s="84"/>
      <c r="KCA57" s="84"/>
      <c r="KCB57" s="84"/>
      <c r="KCC57" s="84"/>
      <c r="KCD57" s="84"/>
      <c r="KCE57" s="84"/>
      <c r="KCF57" s="84"/>
      <c r="KCG57" s="84"/>
      <c r="KCH57" s="84"/>
      <c r="KCI57" s="84"/>
      <c r="KCJ57" s="84"/>
      <c r="KCK57" s="84"/>
      <c r="KCL57" s="84"/>
      <c r="KCM57" s="84"/>
      <c r="KCN57" s="84"/>
      <c r="KCO57" s="84"/>
      <c r="KCP57" s="84"/>
      <c r="KCQ57" s="84"/>
      <c r="KCR57" s="84"/>
      <c r="KCS57" s="84"/>
      <c r="KCT57" s="84"/>
      <c r="KCU57" s="84"/>
      <c r="KCV57" s="84"/>
      <c r="KCW57" s="84"/>
      <c r="KCX57" s="84"/>
      <c r="KCY57" s="84"/>
      <c r="KCZ57" s="84"/>
      <c r="KDA57" s="84"/>
      <c r="KDB57" s="84"/>
      <c r="KDC57" s="84"/>
      <c r="KDD57" s="84"/>
      <c r="KDE57" s="84"/>
      <c r="KDF57" s="84"/>
      <c r="KDG57" s="84"/>
      <c r="KDH57" s="84"/>
      <c r="KDI57" s="84"/>
      <c r="KDJ57" s="84"/>
      <c r="KDK57" s="84"/>
      <c r="KDL57" s="84"/>
      <c r="KDM57" s="84"/>
      <c r="KDN57" s="84"/>
      <c r="KDO57" s="84"/>
      <c r="KDP57" s="84"/>
      <c r="KDQ57" s="84"/>
      <c r="KDR57" s="84"/>
      <c r="KDS57" s="84"/>
      <c r="KDT57" s="84"/>
      <c r="KDU57" s="84"/>
      <c r="KDV57" s="84"/>
      <c r="KDW57" s="84"/>
      <c r="KDX57" s="84"/>
      <c r="KDY57" s="84"/>
      <c r="KDZ57" s="84"/>
      <c r="KEA57" s="84"/>
      <c r="KEB57" s="84"/>
      <c r="KEC57" s="84"/>
      <c r="KED57" s="84"/>
      <c r="KEE57" s="84"/>
      <c r="KEF57" s="84"/>
      <c r="KEG57" s="84"/>
      <c r="KEH57" s="84"/>
      <c r="KEI57" s="84"/>
      <c r="KEJ57" s="84"/>
      <c r="KEK57" s="84"/>
      <c r="KEL57" s="84"/>
      <c r="KEM57" s="84"/>
      <c r="KEN57" s="84"/>
      <c r="KEO57" s="84"/>
      <c r="KEP57" s="84"/>
      <c r="KEQ57" s="84"/>
      <c r="KER57" s="84"/>
      <c r="KES57" s="84"/>
      <c r="KET57" s="84"/>
      <c r="KEU57" s="84"/>
      <c r="KEV57" s="84"/>
      <c r="KEW57" s="84"/>
      <c r="KEX57" s="84"/>
      <c r="KEY57" s="84"/>
      <c r="KEZ57" s="84"/>
      <c r="KFA57" s="84"/>
      <c r="KFB57" s="84"/>
      <c r="KFC57" s="84"/>
      <c r="KFD57" s="84"/>
      <c r="KFE57" s="84"/>
      <c r="KFF57" s="84"/>
      <c r="KFG57" s="84"/>
      <c r="KFH57" s="84"/>
      <c r="KFI57" s="84"/>
      <c r="KFJ57" s="84"/>
      <c r="KFK57" s="84"/>
      <c r="KFL57" s="84"/>
      <c r="KFM57" s="84"/>
      <c r="KFN57" s="84"/>
      <c r="KFO57" s="84"/>
      <c r="KFP57" s="84"/>
      <c r="KFQ57" s="84"/>
      <c r="KFR57" s="84"/>
      <c r="KFS57" s="84"/>
      <c r="KFT57" s="84"/>
      <c r="KFU57" s="84"/>
      <c r="KFV57" s="84"/>
      <c r="KFW57" s="84"/>
      <c r="KFX57" s="84"/>
      <c r="KFY57" s="84"/>
      <c r="KFZ57" s="84"/>
      <c r="KGA57" s="84"/>
      <c r="KGB57" s="84"/>
      <c r="KGC57" s="84"/>
      <c r="KGD57" s="84"/>
      <c r="KGE57" s="84"/>
      <c r="KGF57" s="84"/>
      <c r="KGG57" s="84"/>
      <c r="KGH57" s="84"/>
      <c r="KGI57" s="84"/>
      <c r="KGJ57" s="84"/>
      <c r="KGK57" s="84"/>
      <c r="KGL57" s="84"/>
      <c r="KGM57" s="84"/>
      <c r="KGN57" s="84"/>
      <c r="KGO57" s="84"/>
      <c r="KGP57" s="84"/>
      <c r="KGQ57" s="84"/>
      <c r="KGR57" s="84"/>
      <c r="KGS57" s="84"/>
      <c r="KGT57" s="84"/>
      <c r="KGU57" s="84"/>
      <c r="KGV57" s="84"/>
      <c r="KGW57" s="84"/>
      <c r="KGX57" s="84"/>
      <c r="KGY57" s="84"/>
      <c r="KGZ57" s="84"/>
      <c r="KHA57" s="84"/>
      <c r="KHB57" s="84"/>
      <c r="KHC57" s="84"/>
      <c r="KHD57" s="84"/>
      <c r="KHE57" s="84"/>
      <c r="KHF57" s="84"/>
      <c r="KHG57" s="84"/>
      <c r="KHH57" s="84"/>
      <c r="KHI57" s="84"/>
      <c r="KHJ57" s="84"/>
      <c r="KHK57" s="84"/>
      <c r="KHL57" s="84"/>
      <c r="KHM57" s="84"/>
      <c r="KHN57" s="84"/>
      <c r="KHO57" s="84"/>
      <c r="KHP57" s="84"/>
      <c r="KHQ57" s="84"/>
      <c r="KHR57" s="84"/>
      <c r="KHS57" s="84"/>
      <c r="KHT57" s="84"/>
      <c r="KHU57" s="84"/>
      <c r="KHV57" s="84"/>
      <c r="KHW57" s="84"/>
      <c r="KHX57" s="84"/>
      <c r="KHY57" s="84"/>
      <c r="KHZ57" s="84"/>
      <c r="KIA57" s="84"/>
      <c r="KIB57" s="84"/>
      <c r="KIC57" s="84"/>
      <c r="KID57" s="84"/>
      <c r="KIE57" s="84"/>
      <c r="KIF57" s="84"/>
      <c r="KIG57" s="84"/>
      <c r="KIH57" s="84"/>
      <c r="KII57" s="84"/>
      <c r="KIJ57" s="84"/>
      <c r="KIK57" s="84"/>
      <c r="KIL57" s="84"/>
      <c r="KIM57" s="84"/>
      <c r="KIN57" s="84"/>
      <c r="KIO57" s="84"/>
      <c r="KIP57" s="84"/>
      <c r="KIQ57" s="84"/>
      <c r="KIR57" s="84"/>
      <c r="KIS57" s="84"/>
      <c r="KIT57" s="84"/>
      <c r="KIU57" s="84"/>
      <c r="KIV57" s="84"/>
      <c r="KIW57" s="84"/>
      <c r="KIX57" s="84"/>
      <c r="KIY57" s="84"/>
      <c r="KIZ57" s="84"/>
      <c r="KJA57" s="84"/>
      <c r="KJB57" s="84"/>
      <c r="KJC57" s="84"/>
      <c r="KJD57" s="84"/>
      <c r="KJE57" s="84"/>
      <c r="KJF57" s="84"/>
      <c r="KJG57" s="84"/>
      <c r="KJH57" s="84"/>
      <c r="KJI57" s="84"/>
      <c r="KJJ57" s="84"/>
      <c r="KJK57" s="84"/>
      <c r="KJL57" s="84"/>
      <c r="KJM57" s="84"/>
      <c r="KJN57" s="84"/>
      <c r="KJO57" s="84"/>
      <c r="KJP57" s="84"/>
      <c r="KJQ57" s="84"/>
      <c r="KJR57" s="84"/>
      <c r="KJS57" s="84"/>
      <c r="KJT57" s="84"/>
      <c r="KJU57" s="84"/>
      <c r="KJV57" s="84"/>
      <c r="KJW57" s="84"/>
      <c r="KJX57" s="84"/>
      <c r="KJY57" s="84"/>
      <c r="KJZ57" s="84"/>
      <c r="KKA57" s="84"/>
      <c r="KKB57" s="84"/>
      <c r="KKC57" s="84"/>
      <c r="KKD57" s="84"/>
      <c r="KKE57" s="84"/>
      <c r="KKF57" s="84"/>
      <c r="KKG57" s="84"/>
      <c r="KKH57" s="84"/>
      <c r="KKI57" s="84"/>
      <c r="KKJ57" s="84"/>
      <c r="KKK57" s="84"/>
      <c r="KKL57" s="84"/>
      <c r="KKM57" s="84"/>
      <c r="KKN57" s="84"/>
      <c r="KKO57" s="84"/>
      <c r="KKP57" s="84"/>
      <c r="KKQ57" s="84"/>
      <c r="KKR57" s="84"/>
      <c r="KKS57" s="84"/>
      <c r="KKT57" s="84"/>
      <c r="KKU57" s="84"/>
      <c r="KKV57" s="84"/>
      <c r="KKW57" s="84"/>
      <c r="KKX57" s="84"/>
      <c r="KKY57" s="84"/>
      <c r="KKZ57" s="84"/>
      <c r="KLA57" s="84"/>
      <c r="KLB57" s="84"/>
      <c r="KLC57" s="84"/>
      <c r="KLD57" s="84"/>
      <c r="KLE57" s="84"/>
      <c r="KLF57" s="84"/>
      <c r="KLG57" s="84"/>
      <c r="KLH57" s="84"/>
      <c r="KLI57" s="84"/>
      <c r="KLJ57" s="84"/>
      <c r="KLK57" s="84"/>
      <c r="KLL57" s="84"/>
      <c r="KLM57" s="84"/>
      <c r="KLN57" s="84"/>
      <c r="KLO57" s="84"/>
      <c r="KLP57" s="84"/>
      <c r="KLQ57" s="84"/>
      <c r="KLR57" s="84"/>
      <c r="KLS57" s="84"/>
      <c r="KLT57" s="84"/>
      <c r="KLU57" s="84"/>
      <c r="KLV57" s="84"/>
      <c r="KLW57" s="84"/>
      <c r="KLX57" s="84"/>
      <c r="KLY57" s="84"/>
      <c r="KLZ57" s="84"/>
      <c r="KMA57" s="84"/>
      <c r="KMB57" s="84"/>
      <c r="KMC57" s="84"/>
      <c r="KMD57" s="84"/>
      <c r="KME57" s="84"/>
      <c r="KMF57" s="84"/>
      <c r="KMG57" s="84"/>
      <c r="KMH57" s="84"/>
      <c r="KMI57" s="84"/>
      <c r="KMJ57" s="84"/>
      <c r="KMK57" s="84"/>
      <c r="KML57" s="84"/>
      <c r="KMM57" s="84"/>
      <c r="KMN57" s="84"/>
      <c r="KMO57" s="84"/>
      <c r="KMP57" s="84"/>
      <c r="KMQ57" s="84"/>
      <c r="KMR57" s="84"/>
      <c r="KMS57" s="84"/>
      <c r="KMT57" s="84"/>
      <c r="KMU57" s="84"/>
      <c r="KMV57" s="84"/>
      <c r="KMW57" s="84"/>
      <c r="KMX57" s="84"/>
      <c r="KMY57" s="84"/>
      <c r="KMZ57" s="84"/>
      <c r="KNA57" s="84"/>
      <c r="KNB57" s="84"/>
      <c r="KNC57" s="84"/>
      <c r="KND57" s="84"/>
      <c r="KNE57" s="84"/>
      <c r="KNF57" s="84"/>
      <c r="KNG57" s="84"/>
      <c r="KNH57" s="84"/>
      <c r="KNI57" s="84"/>
      <c r="KNJ57" s="84"/>
      <c r="KNK57" s="84"/>
      <c r="KNL57" s="84"/>
      <c r="KNM57" s="84"/>
      <c r="KNN57" s="84"/>
      <c r="KNO57" s="84"/>
      <c r="KNP57" s="84"/>
      <c r="KNQ57" s="84"/>
      <c r="KNR57" s="84"/>
      <c r="KNS57" s="84"/>
      <c r="KNT57" s="84"/>
      <c r="KNU57" s="84"/>
      <c r="KNV57" s="84"/>
      <c r="KNW57" s="84"/>
      <c r="KNX57" s="84"/>
      <c r="KNY57" s="84"/>
      <c r="KNZ57" s="84"/>
      <c r="KOA57" s="84"/>
      <c r="KOB57" s="84"/>
      <c r="KOC57" s="84"/>
      <c r="KOD57" s="84"/>
      <c r="KOE57" s="84"/>
      <c r="KOF57" s="84"/>
      <c r="KOG57" s="84"/>
      <c r="KOH57" s="84"/>
      <c r="KOI57" s="84"/>
      <c r="KOJ57" s="84"/>
      <c r="KOK57" s="84"/>
      <c r="KOL57" s="84"/>
      <c r="KOM57" s="84"/>
      <c r="KON57" s="84"/>
      <c r="KOO57" s="84"/>
      <c r="KOP57" s="84"/>
      <c r="KOQ57" s="84"/>
      <c r="KOR57" s="84"/>
      <c r="KOS57" s="84"/>
      <c r="KOT57" s="84"/>
      <c r="KOU57" s="84"/>
      <c r="KOV57" s="84"/>
      <c r="KOW57" s="84"/>
      <c r="KOX57" s="84"/>
      <c r="KOY57" s="84"/>
      <c r="KOZ57" s="84"/>
      <c r="KPA57" s="84"/>
      <c r="KPB57" s="84"/>
      <c r="KPC57" s="84"/>
      <c r="KPD57" s="84"/>
      <c r="KPE57" s="84"/>
      <c r="KPF57" s="84"/>
      <c r="KPG57" s="84"/>
      <c r="KPH57" s="84"/>
      <c r="KPI57" s="84"/>
      <c r="KPJ57" s="84"/>
      <c r="KPK57" s="84"/>
      <c r="KPL57" s="84"/>
      <c r="KPM57" s="84"/>
      <c r="KPN57" s="84"/>
      <c r="KPO57" s="84"/>
      <c r="KPP57" s="84"/>
      <c r="KPQ57" s="84"/>
      <c r="KPR57" s="84"/>
      <c r="KPS57" s="84"/>
      <c r="KPT57" s="84"/>
      <c r="KPU57" s="84"/>
      <c r="KPV57" s="84"/>
      <c r="KPW57" s="84"/>
      <c r="KPX57" s="84"/>
      <c r="KPY57" s="84"/>
      <c r="KPZ57" s="84"/>
      <c r="KQA57" s="84"/>
      <c r="KQB57" s="84"/>
      <c r="KQC57" s="84"/>
      <c r="KQD57" s="84"/>
      <c r="KQE57" s="84"/>
      <c r="KQF57" s="84"/>
      <c r="KQG57" s="84"/>
      <c r="KQH57" s="84"/>
      <c r="KQI57" s="84"/>
      <c r="KQJ57" s="84"/>
      <c r="KQK57" s="84"/>
      <c r="KQL57" s="84"/>
      <c r="KQM57" s="84"/>
      <c r="KQN57" s="84"/>
      <c r="KQO57" s="84"/>
      <c r="KQP57" s="84"/>
      <c r="KQQ57" s="84"/>
      <c r="KQR57" s="84"/>
      <c r="KQS57" s="84"/>
      <c r="KQT57" s="84"/>
      <c r="KQU57" s="84"/>
      <c r="KQV57" s="84"/>
      <c r="KQW57" s="84"/>
      <c r="KQX57" s="84"/>
      <c r="KQY57" s="84"/>
      <c r="KQZ57" s="84"/>
      <c r="KRA57" s="84"/>
      <c r="KRB57" s="84"/>
      <c r="KRC57" s="84"/>
      <c r="KRD57" s="84"/>
      <c r="KRE57" s="84"/>
      <c r="KRF57" s="84"/>
      <c r="KRG57" s="84"/>
      <c r="KRH57" s="84"/>
      <c r="KRI57" s="84"/>
      <c r="KRJ57" s="84"/>
      <c r="KRK57" s="84"/>
      <c r="KRL57" s="84"/>
      <c r="KRM57" s="84"/>
      <c r="KRN57" s="84"/>
      <c r="KRO57" s="84"/>
      <c r="KRP57" s="84"/>
      <c r="KRQ57" s="84"/>
      <c r="KRR57" s="84"/>
      <c r="KRS57" s="84"/>
      <c r="KRT57" s="84"/>
      <c r="KRU57" s="84"/>
      <c r="KRV57" s="84"/>
      <c r="KRW57" s="84"/>
      <c r="KRX57" s="84"/>
      <c r="KRY57" s="84"/>
      <c r="KRZ57" s="84"/>
      <c r="KSA57" s="84"/>
      <c r="KSB57" s="84"/>
      <c r="KSC57" s="84"/>
      <c r="KSD57" s="84"/>
      <c r="KSE57" s="84"/>
      <c r="KSF57" s="84"/>
      <c r="KSG57" s="84"/>
      <c r="KSH57" s="84"/>
      <c r="KSI57" s="84"/>
      <c r="KSJ57" s="84"/>
      <c r="KSK57" s="84"/>
      <c r="KSL57" s="84"/>
      <c r="KSM57" s="84"/>
      <c r="KSN57" s="84"/>
      <c r="KSO57" s="84"/>
      <c r="KSP57" s="84"/>
      <c r="KSQ57" s="84"/>
      <c r="KSR57" s="84"/>
      <c r="KSS57" s="84"/>
      <c r="KST57" s="84"/>
      <c r="KSU57" s="84"/>
      <c r="KSV57" s="84"/>
      <c r="KSW57" s="84"/>
      <c r="KSX57" s="84"/>
      <c r="KSY57" s="84"/>
      <c r="KSZ57" s="84"/>
      <c r="KTA57" s="84"/>
      <c r="KTB57" s="84"/>
      <c r="KTC57" s="84"/>
      <c r="KTD57" s="84"/>
      <c r="KTE57" s="84"/>
      <c r="KTF57" s="84"/>
      <c r="KTG57" s="84"/>
      <c r="KTH57" s="84"/>
      <c r="KTI57" s="84"/>
      <c r="KTJ57" s="84"/>
      <c r="KTK57" s="84"/>
      <c r="KTL57" s="84"/>
      <c r="KTM57" s="84"/>
      <c r="KTN57" s="84"/>
      <c r="KTO57" s="84"/>
      <c r="KTP57" s="84"/>
      <c r="KTQ57" s="84"/>
      <c r="KTR57" s="84"/>
      <c r="KTS57" s="84"/>
      <c r="KTT57" s="84"/>
      <c r="KTU57" s="84"/>
      <c r="KTV57" s="84"/>
      <c r="KTW57" s="84"/>
      <c r="KTX57" s="84"/>
      <c r="KTY57" s="84"/>
      <c r="KTZ57" s="84"/>
      <c r="KUA57" s="84"/>
      <c r="KUB57" s="84"/>
      <c r="KUC57" s="84"/>
      <c r="KUD57" s="84"/>
      <c r="KUE57" s="84"/>
      <c r="KUF57" s="84"/>
      <c r="KUG57" s="84"/>
      <c r="KUH57" s="84"/>
      <c r="KUI57" s="84"/>
      <c r="KUJ57" s="84"/>
      <c r="KUK57" s="84"/>
      <c r="KUL57" s="84"/>
      <c r="KUM57" s="84"/>
      <c r="KUN57" s="84"/>
      <c r="KUO57" s="84"/>
      <c r="KUP57" s="84"/>
      <c r="KUQ57" s="84"/>
      <c r="KUR57" s="84"/>
      <c r="KUS57" s="84"/>
      <c r="KUT57" s="84"/>
      <c r="KUU57" s="84"/>
      <c r="KUV57" s="84"/>
      <c r="KUW57" s="84"/>
      <c r="KUX57" s="84"/>
      <c r="KUY57" s="84"/>
      <c r="KUZ57" s="84"/>
      <c r="KVA57" s="84"/>
      <c r="KVB57" s="84"/>
      <c r="KVC57" s="84"/>
      <c r="KVD57" s="84"/>
      <c r="KVE57" s="84"/>
      <c r="KVF57" s="84"/>
      <c r="KVG57" s="84"/>
      <c r="KVH57" s="84"/>
      <c r="KVI57" s="84"/>
      <c r="KVJ57" s="84"/>
      <c r="KVK57" s="84"/>
      <c r="KVL57" s="84"/>
      <c r="KVM57" s="84"/>
      <c r="KVN57" s="84"/>
      <c r="KVO57" s="84"/>
      <c r="KVP57" s="84"/>
      <c r="KVQ57" s="84"/>
      <c r="KVR57" s="84"/>
      <c r="KVS57" s="84"/>
      <c r="KVT57" s="84"/>
      <c r="KVU57" s="84"/>
      <c r="KVV57" s="84"/>
      <c r="KVW57" s="84"/>
      <c r="KVX57" s="84"/>
      <c r="KVY57" s="84"/>
      <c r="KVZ57" s="84"/>
      <c r="KWA57" s="84"/>
      <c r="KWB57" s="84"/>
      <c r="KWC57" s="84"/>
      <c r="KWD57" s="84"/>
      <c r="KWE57" s="84"/>
      <c r="KWF57" s="84"/>
      <c r="KWG57" s="84"/>
      <c r="KWH57" s="84"/>
      <c r="KWI57" s="84"/>
      <c r="KWJ57" s="84"/>
      <c r="KWK57" s="84"/>
      <c r="KWL57" s="84"/>
      <c r="KWM57" s="84"/>
      <c r="KWN57" s="84"/>
      <c r="KWO57" s="84"/>
      <c r="KWP57" s="84"/>
      <c r="KWQ57" s="84"/>
      <c r="KWR57" s="84"/>
      <c r="KWS57" s="84"/>
      <c r="KWT57" s="84"/>
      <c r="KWU57" s="84"/>
      <c r="KWV57" s="84"/>
      <c r="KWW57" s="84"/>
      <c r="KWX57" s="84"/>
      <c r="KWY57" s="84"/>
      <c r="KWZ57" s="84"/>
      <c r="KXA57" s="84"/>
      <c r="KXB57" s="84"/>
      <c r="KXC57" s="84"/>
      <c r="KXD57" s="84"/>
      <c r="KXE57" s="84"/>
      <c r="KXF57" s="84"/>
      <c r="KXG57" s="84"/>
      <c r="KXH57" s="84"/>
      <c r="KXI57" s="84"/>
      <c r="KXJ57" s="84"/>
      <c r="KXK57" s="84"/>
      <c r="KXL57" s="84"/>
      <c r="KXM57" s="84"/>
      <c r="KXN57" s="84"/>
      <c r="KXO57" s="84"/>
      <c r="KXP57" s="84"/>
      <c r="KXQ57" s="84"/>
      <c r="KXR57" s="84"/>
      <c r="KXS57" s="84"/>
      <c r="KXT57" s="84"/>
      <c r="KXU57" s="84"/>
      <c r="KXV57" s="84"/>
      <c r="KXW57" s="84"/>
      <c r="KXX57" s="84"/>
      <c r="KXY57" s="84"/>
      <c r="KXZ57" s="84"/>
      <c r="KYA57" s="84"/>
      <c r="KYB57" s="84"/>
      <c r="KYC57" s="84"/>
      <c r="KYD57" s="84"/>
      <c r="KYE57" s="84"/>
      <c r="KYF57" s="84"/>
      <c r="KYG57" s="84"/>
      <c r="KYH57" s="84"/>
      <c r="KYI57" s="84"/>
      <c r="KYJ57" s="84"/>
      <c r="KYK57" s="84"/>
      <c r="KYL57" s="84"/>
      <c r="KYM57" s="84"/>
      <c r="KYN57" s="84"/>
      <c r="KYO57" s="84"/>
      <c r="KYP57" s="84"/>
      <c r="KYQ57" s="84"/>
      <c r="KYR57" s="84"/>
      <c r="KYS57" s="84"/>
      <c r="KYT57" s="84"/>
      <c r="KYU57" s="84"/>
      <c r="KYV57" s="84"/>
      <c r="KYW57" s="84"/>
      <c r="KYX57" s="84"/>
      <c r="KYY57" s="84"/>
      <c r="KYZ57" s="84"/>
      <c r="KZA57" s="84"/>
      <c r="KZB57" s="84"/>
      <c r="KZC57" s="84"/>
      <c r="KZD57" s="84"/>
      <c r="KZE57" s="84"/>
      <c r="KZF57" s="84"/>
      <c r="KZG57" s="84"/>
      <c r="KZH57" s="84"/>
      <c r="KZI57" s="84"/>
      <c r="KZJ57" s="84"/>
      <c r="KZK57" s="84"/>
      <c r="KZL57" s="84"/>
      <c r="KZM57" s="84"/>
      <c r="KZN57" s="84"/>
      <c r="KZO57" s="84"/>
      <c r="KZP57" s="84"/>
      <c r="KZQ57" s="84"/>
      <c r="KZR57" s="84"/>
      <c r="KZS57" s="84"/>
      <c r="KZT57" s="84"/>
      <c r="KZU57" s="84"/>
      <c r="KZV57" s="84"/>
      <c r="KZW57" s="84"/>
      <c r="KZX57" s="84"/>
      <c r="KZY57" s="84"/>
      <c r="KZZ57" s="84"/>
      <c r="LAA57" s="84"/>
      <c r="LAB57" s="84"/>
      <c r="LAC57" s="84"/>
      <c r="LAD57" s="84"/>
      <c r="LAE57" s="84"/>
      <c r="LAF57" s="84"/>
      <c r="LAG57" s="84"/>
      <c r="LAH57" s="84"/>
      <c r="LAI57" s="84"/>
      <c r="LAJ57" s="84"/>
      <c r="LAK57" s="84"/>
      <c r="LAL57" s="84"/>
      <c r="LAM57" s="84"/>
      <c r="LAN57" s="84"/>
      <c r="LAO57" s="84"/>
      <c r="LAP57" s="84"/>
      <c r="LAQ57" s="84"/>
      <c r="LAR57" s="84"/>
      <c r="LAS57" s="84"/>
      <c r="LAT57" s="84"/>
      <c r="LAU57" s="84"/>
      <c r="LAV57" s="84"/>
      <c r="LAW57" s="84"/>
      <c r="LAX57" s="84"/>
      <c r="LAY57" s="84"/>
      <c r="LAZ57" s="84"/>
      <c r="LBA57" s="84"/>
      <c r="LBB57" s="84"/>
      <c r="LBC57" s="84"/>
      <c r="LBD57" s="84"/>
      <c r="LBE57" s="84"/>
      <c r="LBF57" s="84"/>
      <c r="LBG57" s="84"/>
      <c r="LBH57" s="84"/>
      <c r="LBI57" s="84"/>
      <c r="LBJ57" s="84"/>
      <c r="LBK57" s="84"/>
      <c r="LBL57" s="84"/>
      <c r="LBM57" s="84"/>
      <c r="LBN57" s="84"/>
      <c r="LBO57" s="84"/>
      <c r="LBP57" s="84"/>
      <c r="LBQ57" s="84"/>
      <c r="LBR57" s="84"/>
      <c r="LBS57" s="84"/>
      <c r="LBT57" s="84"/>
      <c r="LBU57" s="84"/>
      <c r="LBV57" s="84"/>
      <c r="LBW57" s="84"/>
      <c r="LBX57" s="84"/>
      <c r="LBY57" s="84"/>
      <c r="LBZ57" s="84"/>
      <c r="LCA57" s="84"/>
      <c r="LCB57" s="84"/>
      <c r="LCC57" s="84"/>
      <c r="LCD57" s="84"/>
      <c r="LCE57" s="84"/>
      <c r="LCF57" s="84"/>
      <c r="LCG57" s="84"/>
      <c r="LCH57" s="84"/>
      <c r="LCI57" s="84"/>
      <c r="LCJ57" s="84"/>
      <c r="LCK57" s="84"/>
      <c r="LCL57" s="84"/>
      <c r="LCM57" s="84"/>
      <c r="LCN57" s="84"/>
      <c r="LCO57" s="84"/>
      <c r="LCP57" s="84"/>
      <c r="LCQ57" s="84"/>
      <c r="LCR57" s="84"/>
      <c r="LCS57" s="84"/>
      <c r="LCT57" s="84"/>
      <c r="LCU57" s="84"/>
      <c r="LCV57" s="84"/>
      <c r="LCW57" s="84"/>
      <c r="LCX57" s="84"/>
      <c r="LCY57" s="84"/>
      <c r="LCZ57" s="84"/>
      <c r="LDA57" s="84"/>
      <c r="LDB57" s="84"/>
      <c r="LDC57" s="84"/>
      <c r="LDD57" s="84"/>
      <c r="LDE57" s="84"/>
      <c r="LDF57" s="84"/>
      <c r="LDG57" s="84"/>
      <c r="LDH57" s="84"/>
      <c r="LDI57" s="84"/>
      <c r="LDJ57" s="84"/>
      <c r="LDK57" s="84"/>
      <c r="LDL57" s="84"/>
      <c r="LDM57" s="84"/>
      <c r="LDN57" s="84"/>
      <c r="LDO57" s="84"/>
      <c r="LDP57" s="84"/>
      <c r="LDQ57" s="84"/>
      <c r="LDR57" s="84"/>
      <c r="LDS57" s="84"/>
      <c r="LDT57" s="84"/>
      <c r="LDU57" s="84"/>
      <c r="LDV57" s="84"/>
      <c r="LDW57" s="84"/>
      <c r="LDX57" s="84"/>
      <c r="LDY57" s="84"/>
      <c r="LDZ57" s="84"/>
      <c r="LEA57" s="84"/>
      <c r="LEB57" s="84"/>
      <c r="LEC57" s="84"/>
      <c r="LED57" s="84"/>
      <c r="LEE57" s="84"/>
      <c r="LEF57" s="84"/>
      <c r="LEG57" s="84"/>
      <c r="LEH57" s="84"/>
      <c r="LEI57" s="84"/>
      <c r="LEJ57" s="84"/>
      <c r="LEK57" s="84"/>
      <c r="LEL57" s="84"/>
      <c r="LEM57" s="84"/>
      <c r="LEN57" s="84"/>
      <c r="LEO57" s="84"/>
      <c r="LEP57" s="84"/>
      <c r="LEQ57" s="84"/>
      <c r="LER57" s="84"/>
      <c r="LES57" s="84"/>
      <c r="LET57" s="84"/>
      <c r="LEU57" s="84"/>
      <c r="LEV57" s="84"/>
      <c r="LEW57" s="84"/>
      <c r="LEX57" s="84"/>
      <c r="LEY57" s="84"/>
      <c r="LEZ57" s="84"/>
      <c r="LFA57" s="84"/>
      <c r="LFB57" s="84"/>
      <c r="LFC57" s="84"/>
      <c r="LFD57" s="84"/>
      <c r="LFE57" s="84"/>
      <c r="LFF57" s="84"/>
      <c r="LFG57" s="84"/>
      <c r="LFH57" s="84"/>
      <c r="LFI57" s="84"/>
      <c r="LFJ57" s="84"/>
      <c r="LFK57" s="84"/>
      <c r="LFL57" s="84"/>
      <c r="LFM57" s="84"/>
      <c r="LFN57" s="84"/>
      <c r="LFO57" s="84"/>
      <c r="LFP57" s="84"/>
      <c r="LFQ57" s="84"/>
      <c r="LFR57" s="84"/>
      <c r="LFS57" s="84"/>
      <c r="LFT57" s="84"/>
      <c r="LFU57" s="84"/>
      <c r="LFV57" s="84"/>
      <c r="LFW57" s="84"/>
      <c r="LFX57" s="84"/>
      <c r="LFY57" s="84"/>
      <c r="LFZ57" s="84"/>
      <c r="LGA57" s="84"/>
      <c r="LGB57" s="84"/>
      <c r="LGC57" s="84"/>
      <c r="LGD57" s="84"/>
      <c r="LGE57" s="84"/>
      <c r="LGF57" s="84"/>
      <c r="LGG57" s="84"/>
      <c r="LGH57" s="84"/>
      <c r="LGI57" s="84"/>
      <c r="LGJ57" s="84"/>
      <c r="LGK57" s="84"/>
      <c r="LGL57" s="84"/>
      <c r="LGM57" s="84"/>
      <c r="LGN57" s="84"/>
      <c r="LGO57" s="84"/>
      <c r="LGP57" s="84"/>
      <c r="LGQ57" s="84"/>
      <c r="LGR57" s="84"/>
      <c r="LGS57" s="84"/>
      <c r="LGT57" s="84"/>
      <c r="LGU57" s="84"/>
      <c r="LGV57" s="84"/>
      <c r="LGW57" s="84"/>
      <c r="LGX57" s="84"/>
      <c r="LGY57" s="84"/>
      <c r="LGZ57" s="84"/>
      <c r="LHA57" s="84"/>
      <c r="LHB57" s="84"/>
      <c r="LHC57" s="84"/>
      <c r="LHD57" s="84"/>
      <c r="LHE57" s="84"/>
      <c r="LHF57" s="84"/>
      <c r="LHG57" s="84"/>
      <c r="LHH57" s="84"/>
      <c r="LHI57" s="84"/>
      <c r="LHJ57" s="84"/>
      <c r="LHK57" s="84"/>
      <c r="LHL57" s="84"/>
      <c r="LHM57" s="84"/>
      <c r="LHN57" s="84"/>
      <c r="LHO57" s="84"/>
      <c r="LHP57" s="84"/>
      <c r="LHQ57" s="84"/>
      <c r="LHR57" s="84"/>
      <c r="LHS57" s="84"/>
      <c r="LHT57" s="84"/>
      <c r="LHU57" s="84"/>
      <c r="LHV57" s="84"/>
      <c r="LHW57" s="84"/>
      <c r="LHX57" s="84"/>
      <c r="LHY57" s="84"/>
      <c r="LHZ57" s="84"/>
      <c r="LIA57" s="84"/>
      <c r="LIB57" s="84"/>
      <c r="LIC57" s="84"/>
      <c r="LID57" s="84"/>
      <c r="LIE57" s="84"/>
      <c r="LIF57" s="84"/>
      <c r="LIG57" s="84"/>
      <c r="LIH57" s="84"/>
      <c r="LII57" s="84"/>
      <c r="LIJ57" s="84"/>
      <c r="LIK57" s="84"/>
      <c r="LIL57" s="84"/>
      <c r="LIM57" s="84"/>
      <c r="LIN57" s="84"/>
      <c r="LIO57" s="84"/>
      <c r="LIP57" s="84"/>
      <c r="LIQ57" s="84"/>
      <c r="LIR57" s="84"/>
      <c r="LIS57" s="84"/>
      <c r="LIT57" s="84"/>
      <c r="LIU57" s="84"/>
      <c r="LIV57" s="84"/>
      <c r="LIW57" s="84"/>
      <c r="LIX57" s="84"/>
      <c r="LIY57" s="84"/>
      <c r="LIZ57" s="84"/>
      <c r="LJA57" s="84"/>
      <c r="LJB57" s="84"/>
      <c r="LJC57" s="84"/>
      <c r="LJD57" s="84"/>
      <c r="LJE57" s="84"/>
      <c r="LJF57" s="84"/>
      <c r="LJG57" s="84"/>
      <c r="LJH57" s="84"/>
      <c r="LJI57" s="84"/>
      <c r="LJJ57" s="84"/>
      <c r="LJK57" s="84"/>
      <c r="LJL57" s="84"/>
      <c r="LJM57" s="84"/>
      <c r="LJN57" s="84"/>
      <c r="LJO57" s="84"/>
      <c r="LJP57" s="84"/>
      <c r="LJQ57" s="84"/>
      <c r="LJR57" s="84"/>
      <c r="LJS57" s="84"/>
      <c r="LJT57" s="84"/>
      <c r="LJU57" s="84"/>
      <c r="LJV57" s="84"/>
      <c r="LJW57" s="84"/>
      <c r="LJX57" s="84"/>
      <c r="LJY57" s="84"/>
      <c r="LJZ57" s="84"/>
      <c r="LKA57" s="84"/>
      <c r="LKB57" s="84"/>
      <c r="LKC57" s="84"/>
      <c r="LKD57" s="84"/>
      <c r="LKE57" s="84"/>
      <c r="LKF57" s="84"/>
      <c r="LKG57" s="84"/>
      <c r="LKH57" s="84"/>
      <c r="LKI57" s="84"/>
      <c r="LKJ57" s="84"/>
      <c r="LKK57" s="84"/>
      <c r="LKL57" s="84"/>
      <c r="LKM57" s="84"/>
      <c r="LKN57" s="84"/>
      <c r="LKO57" s="84"/>
      <c r="LKP57" s="84"/>
      <c r="LKQ57" s="84"/>
      <c r="LKR57" s="84"/>
      <c r="LKS57" s="84"/>
      <c r="LKT57" s="84"/>
      <c r="LKU57" s="84"/>
      <c r="LKV57" s="84"/>
      <c r="LKW57" s="84"/>
      <c r="LKX57" s="84"/>
      <c r="LKY57" s="84"/>
      <c r="LKZ57" s="84"/>
      <c r="LLA57" s="84"/>
      <c r="LLB57" s="84"/>
      <c r="LLC57" s="84"/>
      <c r="LLD57" s="84"/>
      <c r="LLE57" s="84"/>
      <c r="LLF57" s="84"/>
      <c r="LLG57" s="84"/>
      <c r="LLH57" s="84"/>
      <c r="LLI57" s="84"/>
      <c r="LLJ57" s="84"/>
      <c r="LLK57" s="84"/>
      <c r="LLL57" s="84"/>
      <c r="LLM57" s="84"/>
      <c r="LLN57" s="84"/>
      <c r="LLO57" s="84"/>
      <c r="LLP57" s="84"/>
      <c r="LLQ57" s="84"/>
      <c r="LLR57" s="84"/>
      <c r="LLS57" s="84"/>
      <c r="LLT57" s="84"/>
      <c r="LLU57" s="84"/>
      <c r="LLV57" s="84"/>
      <c r="LLW57" s="84"/>
      <c r="LLX57" s="84"/>
      <c r="LLY57" s="84"/>
      <c r="LLZ57" s="84"/>
      <c r="LMA57" s="84"/>
      <c r="LMB57" s="84"/>
      <c r="LMC57" s="84"/>
      <c r="LMD57" s="84"/>
      <c r="LME57" s="84"/>
      <c r="LMF57" s="84"/>
      <c r="LMG57" s="84"/>
      <c r="LMH57" s="84"/>
      <c r="LMI57" s="84"/>
      <c r="LMJ57" s="84"/>
      <c r="LMK57" s="84"/>
      <c r="LML57" s="84"/>
      <c r="LMM57" s="84"/>
      <c r="LMN57" s="84"/>
      <c r="LMO57" s="84"/>
      <c r="LMP57" s="84"/>
      <c r="LMQ57" s="84"/>
      <c r="LMR57" s="84"/>
      <c r="LMS57" s="84"/>
      <c r="LMT57" s="84"/>
      <c r="LMU57" s="84"/>
      <c r="LMV57" s="84"/>
      <c r="LMW57" s="84"/>
      <c r="LMX57" s="84"/>
      <c r="LMY57" s="84"/>
      <c r="LMZ57" s="84"/>
      <c r="LNA57" s="84"/>
      <c r="LNB57" s="84"/>
      <c r="LNC57" s="84"/>
      <c r="LND57" s="84"/>
      <c r="LNE57" s="84"/>
      <c r="LNF57" s="84"/>
      <c r="LNG57" s="84"/>
      <c r="LNH57" s="84"/>
      <c r="LNI57" s="84"/>
      <c r="LNJ57" s="84"/>
      <c r="LNK57" s="84"/>
      <c r="LNL57" s="84"/>
      <c r="LNM57" s="84"/>
      <c r="LNN57" s="84"/>
      <c r="LNO57" s="84"/>
      <c r="LNP57" s="84"/>
      <c r="LNQ57" s="84"/>
      <c r="LNR57" s="84"/>
      <c r="LNS57" s="84"/>
      <c r="LNT57" s="84"/>
      <c r="LNU57" s="84"/>
      <c r="LNV57" s="84"/>
      <c r="LNW57" s="84"/>
      <c r="LNX57" s="84"/>
      <c r="LNY57" s="84"/>
      <c r="LNZ57" s="84"/>
      <c r="LOA57" s="84"/>
      <c r="LOB57" s="84"/>
      <c r="LOC57" s="84"/>
      <c r="LOD57" s="84"/>
      <c r="LOE57" s="84"/>
      <c r="LOF57" s="84"/>
      <c r="LOG57" s="84"/>
      <c r="LOH57" s="84"/>
      <c r="LOI57" s="84"/>
      <c r="LOJ57" s="84"/>
      <c r="LOK57" s="84"/>
      <c r="LOL57" s="84"/>
      <c r="LOM57" s="84"/>
      <c r="LON57" s="84"/>
      <c r="LOO57" s="84"/>
      <c r="LOP57" s="84"/>
      <c r="LOQ57" s="84"/>
      <c r="LOR57" s="84"/>
      <c r="LOS57" s="84"/>
      <c r="LOT57" s="84"/>
      <c r="LOU57" s="84"/>
      <c r="LOV57" s="84"/>
      <c r="LOW57" s="84"/>
      <c r="LOX57" s="84"/>
      <c r="LOY57" s="84"/>
      <c r="LOZ57" s="84"/>
      <c r="LPA57" s="84"/>
      <c r="LPB57" s="84"/>
      <c r="LPC57" s="84"/>
      <c r="LPD57" s="84"/>
      <c r="LPE57" s="84"/>
      <c r="LPF57" s="84"/>
      <c r="LPG57" s="84"/>
      <c r="LPH57" s="84"/>
      <c r="LPI57" s="84"/>
      <c r="LPJ57" s="84"/>
      <c r="LPK57" s="84"/>
      <c r="LPL57" s="84"/>
      <c r="LPM57" s="84"/>
      <c r="LPN57" s="84"/>
      <c r="LPO57" s="84"/>
      <c r="LPP57" s="84"/>
      <c r="LPQ57" s="84"/>
      <c r="LPR57" s="84"/>
      <c r="LPS57" s="84"/>
      <c r="LPT57" s="84"/>
      <c r="LPU57" s="84"/>
      <c r="LPV57" s="84"/>
      <c r="LPW57" s="84"/>
      <c r="LPX57" s="84"/>
      <c r="LPY57" s="84"/>
      <c r="LPZ57" s="84"/>
      <c r="LQA57" s="84"/>
      <c r="LQB57" s="84"/>
      <c r="LQC57" s="84"/>
      <c r="LQD57" s="84"/>
      <c r="LQE57" s="84"/>
      <c r="LQF57" s="84"/>
      <c r="LQG57" s="84"/>
      <c r="LQH57" s="84"/>
      <c r="LQI57" s="84"/>
      <c r="LQJ57" s="84"/>
      <c r="LQK57" s="84"/>
      <c r="LQL57" s="84"/>
      <c r="LQM57" s="84"/>
      <c r="LQN57" s="84"/>
      <c r="LQO57" s="84"/>
      <c r="LQP57" s="84"/>
      <c r="LQQ57" s="84"/>
      <c r="LQR57" s="84"/>
      <c r="LQS57" s="84"/>
      <c r="LQT57" s="84"/>
      <c r="LQU57" s="84"/>
      <c r="LQV57" s="84"/>
      <c r="LQW57" s="84"/>
      <c r="LQX57" s="84"/>
      <c r="LQY57" s="84"/>
      <c r="LQZ57" s="84"/>
      <c r="LRA57" s="84"/>
      <c r="LRB57" s="84"/>
      <c r="LRC57" s="84"/>
      <c r="LRD57" s="84"/>
      <c r="LRE57" s="84"/>
      <c r="LRF57" s="84"/>
      <c r="LRG57" s="84"/>
      <c r="LRH57" s="84"/>
      <c r="LRI57" s="84"/>
      <c r="LRJ57" s="84"/>
      <c r="LRK57" s="84"/>
      <c r="LRL57" s="84"/>
      <c r="LRM57" s="84"/>
      <c r="LRN57" s="84"/>
      <c r="LRO57" s="84"/>
      <c r="LRP57" s="84"/>
      <c r="LRQ57" s="84"/>
      <c r="LRR57" s="84"/>
      <c r="LRS57" s="84"/>
      <c r="LRT57" s="84"/>
      <c r="LRU57" s="84"/>
      <c r="LRV57" s="84"/>
      <c r="LRW57" s="84"/>
      <c r="LRX57" s="84"/>
      <c r="LRY57" s="84"/>
      <c r="LRZ57" s="84"/>
      <c r="LSA57" s="84"/>
      <c r="LSB57" s="84"/>
      <c r="LSC57" s="84"/>
      <c r="LSD57" s="84"/>
      <c r="LSE57" s="84"/>
      <c r="LSF57" s="84"/>
      <c r="LSG57" s="84"/>
      <c r="LSH57" s="84"/>
      <c r="LSI57" s="84"/>
      <c r="LSJ57" s="84"/>
      <c r="LSK57" s="84"/>
      <c r="LSL57" s="84"/>
      <c r="LSM57" s="84"/>
      <c r="LSN57" s="84"/>
      <c r="LSO57" s="84"/>
      <c r="LSP57" s="84"/>
      <c r="LSQ57" s="84"/>
      <c r="LSR57" s="84"/>
      <c r="LSS57" s="84"/>
      <c r="LST57" s="84"/>
      <c r="LSU57" s="84"/>
      <c r="LSV57" s="84"/>
      <c r="LSW57" s="84"/>
      <c r="LSX57" s="84"/>
      <c r="LSY57" s="84"/>
      <c r="LSZ57" s="84"/>
      <c r="LTA57" s="84"/>
      <c r="LTB57" s="84"/>
      <c r="LTC57" s="84"/>
      <c r="LTD57" s="84"/>
      <c r="LTE57" s="84"/>
      <c r="LTF57" s="84"/>
      <c r="LTG57" s="84"/>
      <c r="LTH57" s="84"/>
      <c r="LTI57" s="84"/>
      <c r="LTJ57" s="84"/>
      <c r="LTK57" s="84"/>
      <c r="LTL57" s="84"/>
      <c r="LTM57" s="84"/>
      <c r="LTN57" s="84"/>
      <c r="LTO57" s="84"/>
      <c r="LTP57" s="84"/>
      <c r="LTQ57" s="84"/>
      <c r="LTR57" s="84"/>
      <c r="LTS57" s="84"/>
      <c r="LTT57" s="84"/>
      <c r="LTU57" s="84"/>
      <c r="LTV57" s="84"/>
      <c r="LTW57" s="84"/>
      <c r="LTX57" s="84"/>
      <c r="LTY57" s="84"/>
      <c r="LTZ57" s="84"/>
      <c r="LUA57" s="84"/>
      <c r="LUB57" s="84"/>
      <c r="LUC57" s="84"/>
      <c r="LUD57" s="84"/>
      <c r="LUE57" s="84"/>
      <c r="LUF57" s="84"/>
      <c r="LUG57" s="84"/>
      <c r="LUH57" s="84"/>
      <c r="LUI57" s="84"/>
      <c r="LUJ57" s="84"/>
      <c r="LUK57" s="84"/>
      <c r="LUL57" s="84"/>
      <c r="LUM57" s="84"/>
      <c r="LUN57" s="84"/>
      <c r="LUO57" s="84"/>
      <c r="LUP57" s="84"/>
      <c r="LUQ57" s="84"/>
      <c r="LUR57" s="84"/>
      <c r="LUS57" s="84"/>
      <c r="LUT57" s="84"/>
      <c r="LUU57" s="84"/>
      <c r="LUV57" s="84"/>
      <c r="LUW57" s="84"/>
      <c r="LUX57" s="84"/>
      <c r="LUY57" s="84"/>
      <c r="LUZ57" s="84"/>
      <c r="LVA57" s="84"/>
      <c r="LVB57" s="84"/>
      <c r="LVC57" s="84"/>
      <c r="LVD57" s="84"/>
      <c r="LVE57" s="84"/>
      <c r="LVF57" s="84"/>
      <c r="LVG57" s="84"/>
      <c r="LVH57" s="84"/>
      <c r="LVI57" s="84"/>
      <c r="LVJ57" s="84"/>
      <c r="LVK57" s="84"/>
      <c r="LVL57" s="84"/>
      <c r="LVM57" s="84"/>
      <c r="LVN57" s="84"/>
      <c r="LVO57" s="84"/>
      <c r="LVP57" s="84"/>
      <c r="LVQ57" s="84"/>
      <c r="LVR57" s="84"/>
      <c r="LVS57" s="84"/>
      <c r="LVT57" s="84"/>
      <c r="LVU57" s="84"/>
      <c r="LVV57" s="84"/>
      <c r="LVW57" s="84"/>
      <c r="LVX57" s="84"/>
      <c r="LVY57" s="84"/>
      <c r="LVZ57" s="84"/>
      <c r="LWA57" s="84"/>
      <c r="LWB57" s="84"/>
      <c r="LWC57" s="84"/>
      <c r="LWD57" s="84"/>
      <c r="LWE57" s="84"/>
      <c r="LWF57" s="84"/>
      <c r="LWG57" s="84"/>
      <c r="LWH57" s="84"/>
      <c r="LWI57" s="84"/>
      <c r="LWJ57" s="84"/>
      <c r="LWK57" s="84"/>
      <c r="LWL57" s="84"/>
      <c r="LWM57" s="84"/>
      <c r="LWN57" s="84"/>
      <c r="LWO57" s="84"/>
      <c r="LWP57" s="84"/>
      <c r="LWQ57" s="84"/>
      <c r="LWR57" s="84"/>
      <c r="LWS57" s="84"/>
      <c r="LWT57" s="84"/>
      <c r="LWU57" s="84"/>
      <c r="LWV57" s="84"/>
      <c r="LWW57" s="84"/>
      <c r="LWX57" s="84"/>
      <c r="LWY57" s="84"/>
      <c r="LWZ57" s="84"/>
      <c r="LXA57" s="84"/>
      <c r="LXB57" s="84"/>
      <c r="LXC57" s="84"/>
      <c r="LXD57" s="84"/>
      <c r="LXE57" s="84"/>
      <c r="LXF57" s="84"/>
      <c r="LXG57" s="84"/>
      <c r="LXH57" s="84"/>
      <c r="LXI57" s="84"/>
      <c r="LXJ57" s="84"/>
      <c r="LXK57" s="84"/>
      <c r="LXL57" s="84"/>
      <c r="LXM57" s="84"/>
      <c r="LXN57" s="84"/>
      <c r="LXO57" s="84"/>
      <c r="LXP57" s="84"/>
      <c r="LXQ57" s="84"/>
      <c r="LXR57" s="84"/>
      <c r="LXS57" s="84"/>
      <c r="LXT57" s="84"/>
      <c r="LXU57" s="84"/>
      <c r="LXV57" s="84"/>
      <c r="LXW57" s="84"/>
      <c r="LXX57" s="84"/>
      <c r="LXY57" s="84"/>
      <c r="LXZ57" s="84"/>
      <c r="LYA57" s="84"/>
      <c r="LYB57" s="84"/>
      <c r="LYC57" s="84"/>
      <c r="LYD57" s="84"/>
      <c r="LYE57" s="84"/>
      <c r="LYF57" s="84"/>
      <c r="LYG57" s="84"/>
      <c r="LYH57" s="84"/>
      <c r="LYI57" s="84"/>
      <c r="LYJ57" s="84"/>
      <c r="LYK57" s="84"/>
      <c r="LYL57" s="84"/>
      <c r="LYM57" s="84"/>
      <c r="LYN57" s="84"/>
      <c r="LYO57" s="84"/>
      <c r="LYP57" s="84"/>
      <c r="LYQ57" s="84"/>
      <c r="LYR57" s="84"/>
      <c r="LYS57" s="84"/>
      <c r="LYT57" s="84"/>
      <c r="LYU57" s="84"/>
      <c r="LYV57" s="84"/>
      <c r="LYW57" s="84"/>
      <c r="LYX57" s="84"/>
      <c r="LYY57" s="84"/>
      <c r="LYZ57" s="84"/>
      <c r="LZA57" s="84"/>
      <c r="LZB57" s="84"/>
      <c r="LZC57" s="84"/>
      <c r="LZD57" s="84"/>
      <c r="LZE57" s="84"/>
      <c r="LZF57" s="84"/>
      <c r="LZG57" s="84"/>
      <c r="LZH57" s="84"/>
      <c r="LZI57" s="84"/>
      <c r="LZJ57" s="84"/>
      <c r="LZK57" s="84"/>
      <c r="LZL57" s="84"/>
      <c r="LZM57" s="84"/>
      <c r="LZN57" s="84"/>
      <c r="LZO57" s="84"/>
      <c r="LZP57" s="84"/>
      <c r="LZQ57" s="84"/>
      <c r="LZR57" s="84"/>
      <c r="LZS57" s="84"/>
      <c r="LZT57" s="84"/>
      <c r="LZU57" s="84"/>
      <c r="LZV57" s="84"/>
      <c r="LZW57" s="84"/>
      <c r="LZX57" s="84"/>
      <c r="LZY57" s="84"/>
      <c r="LZZ57" s="84"/>
      <c r="MAA57" s="84"/>
      <c r="MAB57" s="84"/>
      <c r="MAC57" s="84"/>
      <c r="MAD57" s="84"/>
      <c r="MAE57" s="84"/>
      <c r="MAF57" s="84"/>
      <c r="MAG57" s="84"/>
      <c r="MAH57" s="84"/>
      <c r="MAI57" s="84"/>
      <c r="MAJ57" s="84"/>
      <c r="MAK57" s="84"/>
      <c r="MAL57" s="84"/>
      <c r="MAM57" s="84"/>
      <c r="MAN57" s="84"/>
      <c r="MAO57" s="84"/>
      <c r="MAP57" s="84"/>
      <c r="MAQ57" s="84"/>
      <c r="MAR57" s="84"/>
      <c r="MAS57" s="84"/>
      <c r="MAT57" s="84"/>
      <c r="MAU57" s="84"/>
      <c r="MAV57" s="84"/>
      <c r="MAW57" s="84"/>
      <c r="MAX57" s="84"/>
      <c r="MAY57" s="84"/>
      <c r="MAZ57" s="84"/>
      <c r="MBA57" s="84"/>
      <c r="MBB57" s="84"/>
      <c r="MBC57" s="84"/>
      <c r="MBD57" s="84"/>
      <c r="MBE57" s="84"/>
      <c r="MBF57" s="84"/>
      <c r="MBG57" s="84"/>
      <c r="MBH57" s="84"/>
      <c r="MBI57" s="84"/>
      <c r="MBJ57" s="84"/>
      <c r="MBK57" s="84"/>
      <c r="MBL57" s="84"/>
      <c r="MBM57" s="84"/>
      <c r="MBN57" s="84"/>
      <c r="MBO57" s="84"/>
      <c r="MBP57" s="84"/>
      <c r="MBQ57" s="84"/>
      <c r="MBR57" s="84"/>
      <c r="MBS57" s="84"/>
      <c r="MBT57" s="84"/>
      <c r="MBU57" s="84"/>
      <c r="MBV57" s="84"/>
      <c r="MBW57" s="84"/>
      <c r="MBX57" s="84"/>
      <c r="MBY57" s="84"/>
      <c r="MBZ57" s="84"/>
      <c r="MCA57" s="84"/>
      <c r="MCB57" s="84"/>
      <c r="MCC57" s="84"/>
      <c r="MCD57" s="84"/>
      <c r="MCE57" s="84"/>
      <c r="MCF57" s="84"/>
      <c r="MCG57" s="84"/>
      <c r="MCH57" s="84"/>
      <c r="MCI57" s="84"/>
      <c r="MCJ57" s="84"/>
      <c r="MCK57" s="84"/>
      <c r="MCL57" s="84"/>
      <c r="MCM57" s="84"/>
      <c r="MCN57" s="84"/>
      <c r="MCO57" s="84"/>
      <c r="MCP57" s="84"/>
      <c r="MCQ57" s="84"/>
      <c r="MCR57" s="84"/>
      <c r="MCS57" s="84"/>
      <c r="MCT57" s="84"/>
      <c r="MCU57" s="84"/>
      <c r="MCV57" s="84"/>
      <c r="MCW57" s="84"/>
      <c r="MCX57" s="84"/>
      <c r="MCY57" s="84"/>
      <c r="MCZ57" s="84"/>
      <c r="MDA57" s="84"/>
      <c r="MDB57" s="84"/>
      <c r="MDC57" s="84"/>
      <c r="MDD57" s="84"/>
      <c r="MDE57" s="84"/>
      <c r="MDF57" s="84"/>
      <c r="MDG57" s="84"/>
      <c r="MDH57" s="84"/>
      <c r="MDI57" s="84"/>
      <c r="MDJ57" s="84"/>
      <c r="MDK57" s="84"/>
      <c r="MDL57" s="84"/>
      <c r="MDM57" s="84"/>
      <c r="MDN57" s="84"/>
      <c r="MDO57" s="84"/>
      <c r="MDP57" s="84"/>
      <c r="MDQ57" s="84"/>
      <c r="MDR57" s="84"/>
      <c r="MDS57" s="84"/>
      <c r="MDT57" s="84"/>
      <c r="MDU57" s="84"/>
      <c r="MDV57" s="84"/>
      <c r="MDW57" s="84"/>
      <c r="MDX57" s="84"/>
      <c r="MDY57" s="84"/>
      <c r="MDZ57" s="84"/>
      <c r="MEA57" s="84"/>
      <c r="MEB57" s="84"/>
      <c r="MEC57" s="84"/>
      <c r="MED57" s="84"/>
      <c r="MEE57" s="84"/>
      <c r="MEF57" s="84"/>
      <c r="MEG57" s="84"/>
      <c r="MEH57" s="84"/>
      <c r="MEI57" s="84"/>
      <c r="MEJ57" s="84"/>
      <c r="MEK57" s="84"/>
      <c r="MEL57" s="84"/>
      <c r="MEM57" s="84"/>
      <c r="MEN57" s="84"/>
      <c r="MEO57" s="84"/>
      <c r="MEP57" s="84"/>
      <c r="MEQ57" s="84"/>
      <c r="MER57" s="84"/>
      <c r="MES57" s="84"/>
      <c r="MET57" s="84"/>
      <c r="MEU57" s="84"/>
      <c r="MEV57" s="84"/>
      <c r="MEW57" s="84"/>
      <c r="MEX57" s="84"/>
      <c r="MEY57" s="84"/>
      <c r="MEZ57" s="84"/>
      <c r="MFA57" s="84"/>
      <c r="MFB57" s="84"/>
      <c r="MFC57" s="84"/>
      <c r="MFD57" s="84"/>
      <c r="MFE57" s="84"/>
      <c r="MFF57" s="84"/>
      <c r="MFG57" s="84"/>
      <c r="MFH57" s="84"/>
      <c r="MFI57" s="84"/>
      <c r="MFJ57" s="84"/>
      <c r="MFK57" s="84"/>
      <c r="MFL57" s="84"/>
      <c r="MFM57" s="84"/>
      <c r="MFN57" s="84"/>
      <c r="MFO57" s="84"/>
      <c r="MFP57" s="84"/>
      <c r="MFQ57" s="84"/>
      <c r="MFR57" s="84"/>
      <c r="MFS57" s="84"/>
      <c r="MFT57" s="84"/>
      <c r="MFU57" s="84"/>
      <c r="MFV57" s="84"/>
      <c r="MFW57" s="84"/>
      <c r="MFX57" s="84"/>
      <c r="MFY57" s="84"/>
      <c r="MFZ57" s="84"/>
      <c r="MGA57" s="84"/>
      <c r="MGB57" s="84"/>
      <c r="MGC57" s="84"/>
      <c r="MGD57" s="84"/>
      <c r="MGE57" s="84"/>
      <c r="MGF57" s="84"/>
      <c r="MGG57" s="84"/>
      <c r="MGH57" s="84"/>
      <c r="MGI57" s="84"/>
      <c r="MGJ57" s="84"/>
      <c r="MGK57" s="84"/>
      <c r="MGL57" s="84"/>
      <c r="MGM57" s="84"/>
      <c r="MGN57" s="84"/>
      <c r="MGO57" s="84"/>
      <c r="MGP57" s="84"/>
      <c r="MGQ57" s="84"/>
      <c r="MGR57" s="84"/>
      <c r="MGS57" s="84"/>
      <c r="MGT57" s="84"/>
      <c r="MGU57" s="84"/>
      <c r="MGV57" s="84"/>
      <c r="MGW57" s="84"/>
      <c r="MGX57" s="84"/>
      <c r="MGY57" s="84"/>
      <c r="MGZ57" s="84"/>
      <c r="MHA57" s="84"/>
      <c r="MHB57" s="84"/>
      <c r="MHC57" s="84"/>
      <c r="MHD57" s="84"/>
      <c r="MHE57" s="84"/>
      <c r="MHF57" s="84"/>
      <c r="MHG57" s="84"/>
      <c r="MHH57" s="84"/>
      <c r="MHI57" s="84"/>
      <c r="MHJ57" s="84"/>
      <c r="MHK57" s="84"/>
      <c r="MHL57" s="84"/>
      <c r="MHM57" s="84"/>
      <c r="MHN57" s="84"/>
      <c r="MHO57" s="84"/>
      <c r="MHP57" s="84"/>
      <c r="MHQ57" s="84"/>
      <c r="MHR57" s="84"/>
      <c r="MHS57" s="84"/>
      <c r="MHT57" s="84"/>
      <c r="MHU57" s="84"/>
      <c r="MHV57" s="84"/>
      <c r="MHW57" s="84"/>
      <c r="MHX57" s="84"/>
      <c r="MHY57" s="84"/>
      <c r="MHZ57" s="84"/>
      <c r="MIA57" s="84"/>
      <c r="MIB57" s="84"/>
      <c r="MIC57" s="84"/>
      <c r="MID57" s="84"/>
      <c r="MIE57" s="84"/>
      <c r="MIF57" s="84"/>
      <c r="MIG57" s="84"/>
      <c r="MIH57" s="84"/>
      <c r="MII57" s="84"/>
      <c r="MIJ57" s="84"/>
      <c r="MIK57" s="84"/>
      <c r="MIL57" s="84"/>
      <c r="MIM57" s="84"/>
      <c r="MIN57" s="84"/>
      <c r="MIO57" s="84"/>
      <c r="MIP57" s="84"/>
      <c r="MIQ57" s="84"/>
      <c r="MIR57" s="84"/>
      <c r="MIS57" s="84"/>
      <c r="MIT57" s="84"/>
      <c r="MIU57" s="84"/>
      <c r="MIV57" s="84"/>
      <c r="MIW57" s="84"/>
      <c r="MIX57" s="84"/>
      <c r="MIY57" s="84"/>
      <c r="MIZ57" s="84"/>
      <c r="MJA57" s="84"/>
      <c r="MJB57" s="84"/>
      <c r="MJC57" s="84"/>
      <c r="MJD57" s="84"/>
      <c r="MJE57" s="84"/>
      <c r="MJF57" s="84"/>
      <c r="MJG57" s="84"/>
      <c r="MJH57" s="84"/>
      <c r="MJI57" s="84"/>
      <c r="MJJ57" s="84"/>
      <c r="MJK57" s="84"/>
      <c r="MJL57" s="84"/>
      <c r="MJM57" s="84"/>
      <c r="MJN57" s="84"/>
      <c r="MJO57" s="84"/>
      <c r="MJP57" s="84"/>
      <c r="MJQ57" s="84"/>
      <c r="MJR57" s="84"/>
      <c r="MJS57" s="84"/>
      <c r="MJT57" s="84"/>
      <c r="MJU57" s="84"/>
      <c r="MJV57" s="84"/>
      <c r="MJW57" s="84"/>
      <c r="MJX57" s="84"/>
      <c r="MJY57" s="84"/>
      <c r="MJZ57" s="84"/>
      <c r="MKA57" s="84"/>
      <c r="MKB57" s="84"/>
      <c r="MKC57" s="84"/>
      <c r="MKD57" s="84"/>
      <c r="MKE57" s="84"/>
      <c r="MKF57" s="84"/>
      <c r="MKG57" s="84"/>
      <c r="MKH57" s="84"/>
      <c r="MKI57" s="84"/>
      <c r="MKJ57" s="84"/>
      <c r="MKK57" s="84"/>
      <c r="MKL57" s="84"/>
      <c r="MKM57" s="84"/>
      <c r="MKN57" s="84"/>
      <c r="MKO57" s="84"/>
      <c r="MKP57" s="84"/>
      <c r="MKQ57" s="84"/>
      <c r="MKR57" s="84"/>
      <c r="MKS57" s="84"/>
      <c r="MKT57" s="84"/>
      <c r="MKU57" s="84"/>
      <c r="MKV57" s="84"/>
      <c r="MKW57" s="84"/>
      <c r="MKX57" s="84"/>
      <c r="MKY57" s="84"/>
      <c r="MKZ57" s="84"/>
      <c r="MLA57" s="84"/>
      <c r="MLB57" s="84"/>
      <c r="MLC57" s="84"/>
      <c r="MLD57" s="84"/>
      <c r="MLE57" s="84"/>
      <c r="MLF57" s="84"/>
      <c r="MLG57" s="84"/>
      <c r="MLH57" s="84"/>
      <c r="MLI57" s="84"/>
      <c r="MLJ57" s="84"/>
      <c r="MLK57" s="84"/>
      <c r="MLL57" s="84"/>
      <c r="MLM57" s="84"/>
      <c r="MLN57" s="84"/>
      <c r="MLO57" s="84"/>
      <c r="MLP57" s="84"/>
      <c r="MLQ57" s="84"/>
      <c r="MLR57" s="84"/>
      <c r="MLS57" s="84"/>
      <c r="MLT57" s="84"/>
      <c r="MLU57" s="84"/>
      <c r="MLV57" s="84"/>
      <c r="MLW57" s="84"/>
      <c r="MLX57" s="84"/>
      <c r="MLY57" s="84"/>
      <c r="MLZ57" s="84"/>
      <c r="MMA57" s="84"/>
      <c r="MMB57" s="84"/>
      <c r="MMC57" s="84"/>
      <c r="MMD57" s="84"/>
      <c r="MME57" s="84"/>
      <c r="MMF57" s="84"/>
      <c r="MMG57" s="84"/>
      <c r="MMH57" s="84"/>
      <c r="MMI57" s="84"/>
      <c r="MMJ57" s="84"/>
      <c r="MMK57" s="84"/>
      <c r="MML57" s="84"/>
      <c r="MMM57" s="84"/>
      <c r="MMN57" s="84"/>
      <c r="MMO57" s="84"/>
      <c r="MMP57" s="84"/>
      <c r="MMQ57" s="84"/>
      <c r="MMR57" s="84"/>
      <c r="MMS57" s="84"/>
      <c r="MMT57" s="84"/>
      <c r="MMU57" s="84"/>
      <c r="MMV57" s="84"/>
      <c r="MMW57" s="84"/>
      <c r="MMX57" s="84"/>
      <c r="MMY57" s="84"/>
      <c r="MMZ57" s="84"/>
      <c r="MNA57" s="84"/>
      <c r="MNB57" s="84"/>
      <c r="MNC57" s="84"/>
      <c r="MND57" s="84"/>
      <c r="MNE57" s="84"/>
      <c r="MNF57" s="84"/>
      <c r="MNG57" s="84"/>
      <c r="MNH57" s="84"/>
      <c r="MNI57" s="84"/>
      <c r="MNJ57" s="84"/>
      <c r="MNK57" s="84"/>
      <c r="MNL57" s="84"/>
      <c r="MNM57" s="84"/>
      <c r="MNN57" s="84"/>
      <c r="MNO57" s="84"/>
      <c r="MNP57" s="84"/>
      <c r="MNQ57" s="84"/>
      <c r="MNR57" s="84"/>
      <c r="MNS57" s="84"/>
      <c r="MNT57" s="84"/>
      <c r="MNU57" s="84"/>
      <c r="MNV57" s="84"/>
      <c r="MNW57" s="84"/>
      <c r="MNX57" s="84"/>
      <c r="MNY57" s="84"/>
      <c r="MNZ57" s="84"/>
      <c r="MOA57" s="84"/>
      <c r="MOB57" s="84"/>
      <c r="MOC57" s="84"/>
      <c r="MOD57" s="84"/>
      <c r="MOE57" s="84"/>
      <c r="MOF57" s="84"/>
      <c r="MOG57" s="84"/>
      <c r="MOH57" s="84"/>
      <c r="MOI57" s="84"/>
      <c r="MOJ57" s="84"/>
      <c r="MOK57" s="84"/>
      <c r="MOL57" s="84"/>
      <c r="MOM57" s="84"/>
      <c r="MON57" s="84"/>
      <c r="MOO57" s="84"/>
      <c r="MOP57" s="84"/>
      <c r="MOQ57" s="84"/>
      <c r="MOR57" s="84"/>
      <c r="MOS57" s="84"/>
      <c r="MOT57" s="84"/>
      <c r="MOU57" s="84"/>
      <c r="MOV57" s="84"/>
      <c r="MOW57" s="84"/>
      <c r="MOX57" s="84"/>
      <c r="MOY57" s="84"/>
      <c r="MOZ57" s="84"/>
      <c r="MPA57" s="84"/>
      <c r="MPB57" s="84"/>
      <c r="MPC57" s="84"/>
      <c r="MPD57" s="84"/>
      <c r="MPE57" s="84"/>
      <c r="MPF57" s="84"/>
      <c r="MPG57" s="84"/>
      <c r="MPH57" s="84"/>
      <c r="MPI57" s="84"/>
      <c r="MPJ57" s="84"/>
      <c r="MPK57" s="84"/>
      <c r="MPL57" s="84"/>
      <c r="MPM57" s="84"/>
      <c r="MPN57" s="84"/>
      <c r="MPO57" s="84"/>
      <c r="MPP57" s="84"/>
      <c r="MPQ57" s="84"/>
      <c r="MPR57" s="84"/>
      <c r="MPS57" s="84"/>
      <c r="MPT57" s="84"/>
      <c r="MPU57" s="84"/>
      <c r="MPV57" s="84"/>
      <c r="MPW57" s="84"/>
      <c r="MPX57" s="84"/>
      <c r="MPY57" s="84"/>
      <c r="MPZ57" s="84"/>
      <c r="MQA57" s="84"/>
      <c r="MQB57" s="84"/>
      <c r="MQC57" s="84"/>
      <c r="MQD57" s="84"/>
      <c r="MQE57" s="84"/>
      <c r="MQF57" s="84"/>
      <c r="MQG57" s="84"/>
      <c r="MQH57" s="84"/>
      <c r="MQI57" s="84"/>
      <c r="MQJ57" s="84"/>
      <c r="MQK57" s="84"/>
      <c r="MQL57" s="84"/>
      <c r="MQM57" s="84"/>
      <c r="MQN57" s="84"/>
      <c r="MQO57" s="84"/>
      <c r="MQP57" s="84"/>
      <c r="MQQ57" s="84"/>
      <c r="MQR57" s="84"/>
      <c r="MQS57" s="84"/>
      <c r="MQT57" s="84"/>
      <c r="MQU57" s="84"/>
      <c r="MQV57" s="84"/>
      <c r="MQW57" s="84"/>
      <c r="MQX57" s="84"/>
      <c r="MQY57" s="84"/>
      <c r="MQZ57" s="84"/>
      <c r="MRA57" s="84"/>
      <c r="MRB57" s="84"/>
      <c r="MRC57" s="84"/>
      <c r="MRD57" s="84"/>
      <c r="MRE57" s="84"/>
      <c r="MRF57" s="84"/>
      <c r="MRG57" s="84"/>
      <c r="MRH57" s="84"/>
      <c r="MRI57" s="84"/>
      <c r="MRJ57" s="84"/>
      <c r="MRK57" s="84"/>
      <c r="MRL57" s="84"/>
      <c r="MRM57" s="84"/>
      <c r="MRN57" s="84"/>
      <c r="MRO57" s="84"/>
      <c r="MRP57" s="84"/>
      <c r="MRQ57" s="84"/>
      <c r="MRR57" s="84"/>
      <c r="MRS57" s="84"/>
      <c r="MRT57" s="84"/>
      <c r="MRU57" s="84"/>
      <c r="MRV57" s="84"/>
      <c r="MRW57" s="84"/>
      <c r="MRX57" s="84"/>
      <c r="MRY57" s="84"/>
      <c r="MRZ57" s="84"/>
      <c r="MSA57" s="84"/>
      <c r="MSB57" s="84"/>
      <c r="MSC57" s="84"/>
      <c r="MSD57" s="84"/>
      <c r="MSE57" s="84"/>
      <c r="MSF57" s="84"/>
      <c r="MSG57" s="84"/>
      <c r="MSH57" s="84"/>
      <c r="MSI57" s="84"/>
      <c r="MSJ57" s="84"/>
      <c r="MSK57" s="84"/>
      <c r="MSL57" s="84"/>
      <c r="MSM57" s="84"/>
      <c r="MSN57" s="84"/>
      <c r="MSO57" s="84"/>
      <c r="MSP57" s="84"/>
      <c r="MSQ57" s="84"/>
      <c r="MSR57" s="84"/>
      <c r="MSS57" s="84"/>
      <c r="MST57" s="84"/>
      <c r="MSU57" s="84"/>
      <c r="MSV57" s="84"/>
      <c r="MSW57" s="84"/>
      <c r="MSX57" s="84"/>
      <c r="MSY57" s="84"/>
      <c r="MSZ57" s="84"/>
      <c r="MTA57" s="84"/>
      <c r="MTB57" s="84"/>
      <c r="MTC57" s="84"/>
      <c r="MTD57" s="84"/>
      <c r="MTE57" s="84"/>
      <c r="MTF57" s="84"/>
      <c r="MTG57" s="84"/>
      <c r="MTH57" s="84"/>
      <c r="MTI57" s="84"/>
      <c r="MTJ57" s="84"/>
      <c r="MTK57" s="84"/>
      <c r="MTL57" s="84"/>
      <c r="MTM57" s="84"/>
      <c r="MTN57" s="84"/>
      <c r="MTO57" s="84"/>
      <c r="MTP57" s="84"/>
      <c r="MTQ57" s="84"/>
      <c r="MTR57" s="84"/>
      <c r="MTS57" s="84"/>
      <c r="MTT57" s="84"/>
      <c r="MTU57" s="84"/>
      <c r="MTV57" s="84"/>
      <c r="MTW57" s="84"/>
      <c r="MTX57" s="84"/>
      <c r="MTY57" s="84"/>
      <c r="MTZ57" s="84"/>
      <c r="MUA57" s="84"/>
      <c r="MUB57" s="84"/>
      <c r="MUC57" s="84"/>
      <c r="MUD57" s="84"/>
      <c r="MUE57" s="84"/>
      <c r="MUF57" s="84"/>
      <c r="MUG57" s="84"/>
      <c r="MUH57" s="84"/>
      <c r="MUI57" s="84"/>
      <c r="MUJ57" s="84"/>
      <c r="MUK57" s="84"/>
      <c r="MUL57" s="84"/>
      <c r="MUM57" s="84"/>
      <c r="MUN57" s="84"/>
      <c r="MUO57" s="84"/>
      <c r="MUP57" s="84"/>
      <c r="MUQ57" s="84"/>
      <c r="MUR57" s="84"/>
      <c r="MUS57" s="84"/>
      <c r="MUT57" s="84"/>
      <c r="MUU57" s="84"/>
      <c r="MUV57" s="84"/>
      <c r="MUW57" s="84"/>
      <c r="MUX57" s="84"/>
      <c r="MUY57" s="84"/>
      <c r="MUZ57" s="84"/>
      <c r="MVA57" s="84"/>
      <c r="MVB57" s="84"/>
      <c r="MVC57" s="84"/>
      <c r="MVD57" s="84"/>
      <c r="MVE57" s="84"/>
      <c r="MVF57" s="84"/>
      <c r="MVG57" s="84"/>
      <c r="MVH57" s="84"/>
      <c r="MVI57" s="84"/>
      <c r="MVJ57" s="84"/>
      <c r="MVK57" s="84"/>
      <c r="MVL57" s="84"/>
      <c r="MVM57" s="84"/>
      <c r="MVN57" s="84"/>
      <c r="MVO57" s="84"/>
      <c r="MVP57" s="84"/>
      <c r="MVQ57" s="84"/>
      <c r="MVR57" s="84"/>
      <c r="MVS57" s="84"/>
      <c r="MVT57" s="84"/>
      <c r="MVU57" s="84"/>
      <c r="MVV57" s="84"/>
      <c r="MVW57" s="84"/>
      <c r="MVX57" s="84"/>
      <c r="MVY57" s="84"/>
      <c r="MVZ57" s="84"/>
      <c r="MWA57" s="84"/>
      <c r="MWB57" s="84"/>
      <c r="MWC57" s="84"/>
      <c r="MWD57" s="84"/>
      <c r="MWE57" s="84"/>
      <c r="MWF57" s="84"/>
      <c r="MWG57" s="84"/>
      <c r="MWH57" s="84"/>
      <c r="MWI57" s="84"/>
      <c r="MWJ57" s="84"/>
      <c r="MWK57" s="84"/>
      <c r="MWL57" s="84"/>
      <c r="MWM57" s="84"/>
      <c r="MWN57" s="84"/>
      <c r="MWO57" s="84"/>
      <c r="MWP57" s="84"/>
      <c r="MWQ57" s="84"/>
      <c r="MWR57" s="84"/>
      <c r="MWS57" s="84"/>
      <c r="MWT57" s="84"/>
      <c r="MWU57" s="84"/>
      <c r="MWV57" s="84"/>
      <c r="MWW57" s="84"/>
      <c r="MWX57" s="84"/>
      <c r="MWY57" s="84"/>
      <c r="MWZ57" s="84"/>
      <c r="MXA57" s="84"/>
      <c r="MXB57" s="84"/>
      <c r="MXC57" s="84"/>
      <c r="MXD57" s="84"/>
      <c r="MXE57" s="84"/>
      <c r="MXF57" s="84"/>
      <c r="MXG57" s="84"/>
      <c r="MXH57" s="84"/>
      <c r="MXI57" s="84"/>
      <c r="MXJ57" s="84"/>
      <c r="MXK57" s="84"/>
      <c r="MXL57" s="84"/>
      <c r="MXM57" s="84"/>
      <c r="MXN57" s="84"/>
      <c r="MXO57" s="84"/>
      <c r="MXP57" s="84"/>
      <c r="MXQ57" s="84"/>
      <c r="MXR57" s="84"/>
      <c r="MXS57" s="84"/>
      <c r="MXT57" s="84"/>
      <c r="MXU57" s="84"/>
      <c r="MXV57" s="84"/>
      <c r="MXW57" s="84"/>
      <c r="MXX57" s="84"/>
      <c r="MXY57" s="84"/>
      <c r="MXZ57" s="84"/>
      <c r="MYA57" s="84"/>
      <c r="MYB57" s="84"/>
      <c r="MYC57" s="84"/>
      <c r="MYD57" s="84"/>
      <c r="MYE57" s="84"/>
      <c r="MYF57" s="84"/>
      <c r="MYG57" s="84"/>
      <c r="MYH57" s="84"/>
      <c r="MYI57" s="84"/>
      <c r="MYJ57" s="84"/>
      <c r="MYK57" s="84"/>
      <c r="MYL57" s="84"/>
      <c r="MYM57" s="84"/>
      <c r="MYN57" s="84"/>
      <c r="MYO57" s="84"/>
      <c r="MYP57" s="84"/>
      <c r="MYQ57" s="84"/>
      <c r="MYR57" s="84"/>
      <c r="MYS57" s="84"/>
      <c r="MYT57" s="84"/>
      <c r="MYU57" s="84"/>
      <c r="MYV57" s="84"/>
      <c r="MYW57" s="84"/>
      <c r="MYX57" s="84"/>
      <c r="MYY57" s="84"/>
      <c r="MYZ57" s="84"/>
      <c r="MZA57" s="84"/>
      <c r="MZB57" s="84"/>
      <c r="MZC57" s="84"/>
      <c r="MZD57" s="84"/>
      <c r="MZE57" s="84"/>
      <c r="MZF57" s="84"/>
      <c r="MZG57" s="84"/>
      <c r="MZH57" s="84"/>
      <c r="MZI57" s="84"/>
      <c r="MZJ57" s="84"/>
      <c r="MZK57" s="84"/>
      <c r="MZL57" s="84"/>
      <c r="MZM57" s="84"/>
      <c r="MZN57" s="84"/>
      <c r="MZO57" s="84"/>
      <c r="MZP57" s="84"/>
      <c r="MZQ57" s="84"/>
      <c r="MZR57" s="84"/>
      <c r="MZS57" s="84"/>
      <c r="MZT57" s="84"/>
      <c r="MZU57" s="84"/>
      <c r="MZV57" s="84"/>
      <c r="MZW57" s="84"/>
      <c r="MZX57" s="84"/>
      <c r="MZY57" s="84"/>
      <c r="MZZ57" s="84"/>
      <c r="NAA57" s="84"/>
      <c r="NAB57" s="84"/>
      <c r="NAC57" s="84"/>
      <c r="NAD57" s="84"/>
      <c r="NAE57" s="84"/>
      <c r="NAF57" s="84"/>
      <c r="NAG57" s="84"/>
      <c r="NAH57" s="84"/>
      <c r="NAI57" s="84"/>
      <c r="NAJ57" s="84"/>
      <c r="NAK57" s="84"/>
      <c r="NAL57" s="84"/>
      <c r="NAM57" s="84"/>
      <c r="NAN57" s="84"/>
      <c r="NAO57" s="84"/>
      <c r="NAP57" s="84"/>
      <c r="NAQ57" s="84"/>
      <c r="NAR57" s="84"/>
      <c r="NAS57" s="84"/>
      <c r="NAT57" s="84"/>
      <c r="NAU57" s="84"/>
      <c r="NAV57" s="84"/>
      <c r="NAW57" s="84"/>
      <c r="NAX57" s="84"/>
      <c r="NAY57" s="84"/>
      <c r="NAZ57" s="84"/>
      <c r="NBA57" s="84"/>
      <c r="NBB57" s="84"/>
      <c r="NBC57" s="84"/>
      <c r="NBD57" s="84"/>
      <c r="NBE57" s="84"/>
      <c r="NBF57" s="84"/>
      <c r="NBG57" s="84"/>
      <c r="NBH57" s="84"/>
      <c r="NBI57" s="84"/>
      <c r="NBJ57" s="84"/>
      <c r="NBK57" s="84"/>
      <c r="NBL57" s="84"/>
      <c r="NBM57" s="84"/>
      <c r="NBN57" s="84"/>
      <c r="NBO57" s="84"/>
      <c r="NBP57" s="84"/>
      <c r="NBQ57" s="84"/>
      <c r="NBR57" s="84"/>
      <c r="NBS57" s="84"/>
      <c r="NBT57" s="84"/>
      <c r="NBU57" s="84"/>
      <c r="NBV57" s="84"/>
      <c r="NBW57" s="84"/>
      <c r="NBX57" s="84"/>
      <c r="NBY57" s="84"/>
      <c r="NBZ57" s="84"/>
      <c r="NCA57" s="84"/>
      <c r="NCB57" s="84"/>
      <c r="NCC57" s="84"/>
      <c r="NCD57" s="84"/>
      <c r="NCE57" s="84"/>
      <c r="NCF57" s="84"/>
      <c r="NCG57" s="84"/>
      <c r="NCH57" s="84"/>
      <c r="NCI57" s="84"/>
      <c r="NCJ57" s="84"/>
      <c r="NCK57" s="84"/>
      <c r="NCL57" s="84"/>
      <c r="NCM57" s="84"/>
      <c r="NCN57" s="84"/>
      <c r="NCO57" s="84"/>
      <c r="NCP57" s="84"/>
      <c r="NCQ57" s="84"/>
      <c r="NCR57" s="84"/>
      <c r="NCS57" s="84"/>
      <c r="NCT57" s="84"/>
      <c r="NCU57" s="84"/>
      <c r="NCV57" s="84"/>
      <c r="NCW57" s="84"/>
      <c r="NCX57" s="84"/>
      <c r="NCY57" s="84"/>
      <c r="NCZ57" s="84"/>
      <c r="NDA57" s="84"/>
      <c r="NDB57" s="84"/>
      <c r="NDC57" s="84"/>
      <c r="NDD57" s="84"/>
      <c r="NDE57" s="84"/>
      <c r="NDF57" s="84"/>
      <c r="NDG57" s="84"/>
      <c r="NDH57" s="84"/>
      <c r="NDI57" s="84"/>
      <c r="NDJ57" s="84"/>
      <c r="NDK57" s="84"/>
      <c r="NDL57" s="84"/>
      <c r="NDM57" s="84"/>
      <c r="NDN57" s="84"/>
      <c r="NDO57" s="84"/>
      <c r="NDP57" s="84"/>
      <c r="NDQ57" s="84"/>
      <c r="NDR57" s="84"/>
      <c r="NDS57" s="84"/>
      <c r="NDT57" s="84"/>
      <c r="NDU57" s="84"/>
      <c r="NDV57" s="84"/>
      <c r="NDW57" s="84"/>
      <c r="NDX57" s="84"/>
      <c r="NDY57" s="84"/>
      <c r="NDZ57" s="84"/>
      <c r="NEA57" s="84"/>
      <c r="NEB57" s="84"/>
      <c r="NEC57" s="84"/>
      <c r="NED57" s="84"/>
      <c r="NEE57" s="84"/>
      <c r="NEF57" s="84"/>
      <c r="NEG57" s="84"/>
      <c r="NEH57" s="84"/>
      <c r="NEI57" s="84"/>
      <c r="NEJ57" s="84"/>
      <c r="NEK57" s="84"/>
      <c r="NEL57" s="84"/>
      <c r="NEM57" s="84"/>
      <c r="NEN57" s="84"/>
      <c r="NEO57" s="84"/>
      <c r="NEP57" s="84"/>
      <c r="NEQ57" s="84"/>
      <c r="NER57" s="84"/>
      <c r="NES57" s="84"/>
      <c r="NET57" s="84"/>
      <c r="NEU57" s="84"/>
      <c r="NEV57" s="84"/>
      <c r="NEW57" s="84"/>
      <c r="NEX57" s="84"/>
      <c r="NEY57" s="84"/>
      <c r="NEZ57" s="84"/>
      <c r="NFA57" s="84"/>
      <c r="NFB57" s="84"/>
      <c r="NFC57" s="84"/>
      <c r="NFD57" s="84"/>
      <c r="NFE57" s="84"/>
      <c r="NFF57" s="84"/>
      <c r="NFG57" s="84"/>
      <c r="NFH57" s="84"/>
      <c r="NFI57" s="84"/>
      <c r="NFJ57" s="84"/>
      <c r="NFK57" s="84"/>
      <c r="NFL57" s="84"/>
      <c r="NFM57" s="84"/>
      <c r="NFN57" s="84"/>
      <c r="NFO57" s="84"/>
      <c r="NFP57" s="84"/>
      <c r="NFQ57" s="84"/>
      <c r="NFR57" s="84"/>
      <c r="NFS57" s="84"/>
      <c r="NFT57" s="84"/>
      <c r="NFU57" s="84"/>
      <c r="NFV57" s="84"/>
      <c r="NFW57" s="84"/>
      <c r="NFX57" s="84"/>
      <c r="NFY57" s="84"/>
      <c r="NFZ57" s="84"/>
      <c r="NGA57" s="84"/>
      <c r="NGB57" s="84"/>
      <c r="NGC57" s="84"/>
      <c r="NGD57" s="84"/>
      <c r="NGE57" s="84"/>
      <c r="NGF57" s="84"/>
      <c r="NGG57" s="84"/>
      <c r="NGH57" s="84"/>
      <c r="NGI57" s="84"/>
      <c r="NGJ57" s="84"/>
      <c r="NGK57" s="84"/>
      <c r="NGL57" s="84"/>
      <c r="NGM57" s="84"/>
      <c r="NGN57" s="84"/>
      <c r="NGO57" s="84"/>
      <c r="NGP57" s="84"/>
      <c r="NGQ57" s="84"/>
      <c r="NGR57" s="84"/>
      <c r="NGS57" s="84"/>
      <c r="NGT57" s="84"/>
      <c r="NGU57" s="84"/>
      <c r="NGV57" s="84"/>
      <c r="NGW57" s="84"/>
      <c r="NGX57" s="84"/>
      <c r="NGY57" s="84"/>
      <c r="NGZ57" s="84"/>
      <c r="NHA57" s="84"/>
      <c r="NHB57" s="84"/>
      <c r="NHC57" s="84"/>
      <c r="NHD57" s="84"/>
      <c r="NHE57" s="84"/>
      <c r="NHF57" s="84"/>
      <c r="NHG57" s="84"/>
      <c r="NHH57" s="84"/>
      <c r="NHI57" s="84"/>
      <c r="NHJ57" s="84"/>
      <c r="NHK57" s="84"/>
      <c r="NHL57" s="84"/>
      <c r="NHM57" s="84"/>
      <c r="NHN57" s="84"/>
      <c r="NHO57" s="84"/>
      <c r="NHP57" s="84"/>
      <c r="NHQ57" s="84"/>
      <c r="NHR57" s="84"/>
      <c r="NHS57" s="84"/>
      <c r="NHT57" s="84"/>
      <c r="NHU57" s="84"/>
      <c r="NHV57" s="84"/>
      <c r="NHW57" s="84"/>
      <c r="NHX57" s="84"/>
      <c r="NHY57" s="84"/>
      <c r="NHZ57" s="84"/>
      <c r="NIA57" s="84"/>
      <c r="NIB57" s="84"/>
      <c r="NIC57" s="84"/>
      <c r="NID57" s="84"/>
      <c r="NIE57" s="84"/>
      <c r="NIF57" s="84"/>
      <c r="NIG57" s="84"/>
      <c r="NIH57" s="84"/>
      <c r="NII57" s="84"/>
      <c r="NIJ57" s="84"/>
      <c r="NIK57" s="84"/>
      <c r="NIL57" s="84"/>
      <c r="NIM57" s="84"/>
      <c r="NIN57" s="84"/>
      <c r="NIO57" s="84"/>
      <c r="NIP57" s="84"/>
      <c r="NIQ57" s="84"/>
      <c r="NIR57" s="84"/>
      <c r="NIS57" s="84"/>
      <c r="NIT57" s="84"/>
      <c r="NIU57" s="84"/>
      <c r="NIV57" s="84"/>
      <c r="NIW57" s="84"/>
      <c r="NIX57" s="84"/>
      <c r="NIY57" s="84"/>
      <c r="NIZ57" s="84"/>
      <c r="NJA57" s="84"/>
      <c r="NJB57" s="84"/>
      <c r="NJC57" s="84"/>
      <c r="NJD57" s="84"/>
      <c r="NJE57" s="84"/>
      <c r="NJF57" s="84"/>
      <c r="NJG57" s="84"/>
      <c r="NJH57" s="84"/>
      <c r="NJI57" s="84"/>
      <c r="NJJ57" s="84"/>
      <c r="NJK57" s="84"/>
      <c r="NJL57" s="84"/>
      <c r="NJM57" s="84"/>
      <c r="NJN57" s="84"/>
      <c r="NJO57" s="84"/>
      <c r="NJP57" s="84"/>
      <c r="NJQ57" s="84"/>
      <c r="NJR57" s="84"/>
      <c r="NJS57" s="84"/>
      <c r="NJT57" s="84"/>
      <c r="NJU57" s="84"/>
      <c r="NJV57" s="84"/>
      <c r="NJW57" s="84"/>
      <c r="NJX57" s="84"/>
      <c r="NJY57" s="84"/>
      <c r="NJZ57" s="84"/>
      <c r="NKA57" s="84"/>
      <c r="NKB57" s="84"/>
      <c r="NKC57" s="84"/>
      <c r="NKD57" s="84"/>
      <c r="NKE57" s="84"/>
      <c r="NKF57" s="84"/>
      <c r="NKG57" s="84"/>
      <c r="NKH57" s="84"/>
      <c r="NKI57" s="84"/>
      <c r="NKJ57" s="84"/>
      <c r="NKK57" s="84"/>
      <c r="NKL57" s="84"/>
      <c r="NKM57" s="84"/>
      <c r="NKN57" s="84"/>
      <c r="NKO57" s="84"/>
      <c r="NKP57" s="84"/>
      <c r="NKQ57" s="84"/>
      <c r="NKR57" s="84"/>
      <c r="NKS57" s="84"/>
      <c r="NKT57" s="84"/>
      <c r="NKU57" s="84"/>
      <c r="NKV57" s="84"/>
      <c r="NKW57" s="84"/>
      <c r="NKX57" s="84"/>
      <c r="NKY57" s="84"/>
      <c r="NKZ57" s="84"/>
      <c r="NLA57" s="84"/>
      <c r="NLB57" s="84"/>
      <c r="NLC57" s="84"/>
      <c r="NLD57" s="84"/>
      <c r="NLE57" s="84"/>
      <c r="NLF57" s="84"/>
      <c r="NLG57" s="84"/>
      <c r="NLH57" s="84"/>
      <c r="NLI57" s="84"/>
      <c r="NLJ57" s="84"/>
      <c r="NLK57" s="84"/>
      <c r="NLL57" s="84"/>
      <c r="NLM57" s="84"/>
      <c r="NLN57" s="84"/>
      <c r="NLO57" s="84"/>
      <c r="NLP57" s="84"/>
      <c r="NLQ57" s="84"/>
      <c r="NLR57" s="84"/>
      <c r="NLS57" s="84"/>
      <c r="NLT57" s="84"/>
      <c r="NLU57" s="84"/>
      <c r="NLV57" s="84"/>
      <c r="NLW57" s="84"/>
      <c r="NLX57" s="84"/>
      <c r="NLY57" s="84"/>
      <c r="NLZ57" s="84"/>
      <c r="NMA57" s="84"/>
      <c r="NMB57" s="84"/>
      <c r="NMC57" s="84"/>
      <c r="NMD57" s="84"/>
      <c r="NME57" s="84"/>
      <c r="NMF57" s="84"/>
      <c r="NMG57" s="84"/>
      <c r="NMH57" s="84"/>
      <c r="NMI57" s="84"/>
      <c r="NMJ57" s="84"/>
      <c r="NMK57" s="84"/>
      <c r="NML57" s="84"/>
      <c r="NMM57" s="84"/>
      <c r="NMN57" s="84"/>
      <c r="NMO57" s="84"/>
      <c r="NMP57" s="84"/>
      <c r="NMQ57" s="84"/>
      <c r="NMR57" s="84"/>
      <c r="NMS57" s="84"/>
      <c r="NMT57" s="84"/>
      <c r="NMU57" s="84"/>
      <c r="NMV57" s="84"/>
      <c r="NMW57" s="84"/>
      <c r="NMX57" s="84"/>
      <c r="NMY57" s="84"/>
      <c r="NMZ57" s="84"/>
      <c r="NNA57" s="84"/>
      <c r="NNB57" s="84"/>
      <c r="NNC57" s="84"/>
      <c r="NND57" s="84"/>
      <c r="NNE57" s="84"/>
      <c r="NNF57" s="84"/>
      <c r="NNG57" s="84"/>
      <c r="NNH57" s="84"/>
      <c r="NNI57" s="84"/>
      <c r="NNJ57" s="84"/>
      <c r="NNK57" s="84"/>
      <c r="NNL57" s="84"/>
      <c r="NNM57" s="84"/>
      <c r="NNN57" s="84"/>
      <c r="NNO57" s="84"/>
      <c r="NNP57" s="84"/>
      <c r="NNQ57" s="84"/>
      <c r="NNR57" s="84"/>
      <c r="NNS57" s="84"/>
      <c r="NNT57" s="84"/>
      <c r="NNU57" s="84"/>
      <c r="NNV57" s="84"/>
      <c r="NNW57" s="84"/>
      <c r="NNX57" s="84"/>
      <c r="NNY57" s="84"/>
      <c r="NNZ57" s="84"/>
      <c r="NOA57" s="84"/>
      <c r="NOB57" s="84"/>
      <c r="NOC57" s="84"/>
      <c r="NOD57" s="84"/>
      <c r="NOE57" s="84"/>
      <c r="NOF57" s="84"/>
      <c r="NOG57" s="84"/>
      <c r="NOH57" s="84"/>
      <c r="NOI57" s="84"/>
      <c r="NOJ57" s="84"/>
      <c r="NOK57" s="84"/>
      <c r="NOL57" s="84"/>
      <c r="NOM57" s="84"/>
      <c r="NON57" s="84"/>
      <c r="NOO57" s="84"/>
      <c r="NOP57" s="84"/>
      <c r="NOQ57" s="84"/>
      <c r="NOR57" s="84"/>
      <c r="NOS57" s="84"/>
      <c r="NOT57" s="84"/>
      <c r="NOU57" s="84"/>
      <c r="NOV57" s="84"/>
      <c r="NOW57" s="84"/>
      <c r="NOX57" s="84"/>
      <c r="NOY57" s="84"/>
      <c r="NOZ57" s="84"/>
      <c r="NPA57" s="84"/>
      <c r="NPB57" s="84"/>
      <c r="NPC57" s="84"/>
      <c r="NPD57" s="84"/>
      <c r="NPE57" s="84"/>
      <c r="NPF57" s="84"/>
      <c r="NPG57" s="84"/>
      <c r="NPH57" s="84"/>
      <c r="NPI57" s="84"/>
      <c r="NPJ57" s="84"/>
      <c r="NPK57" s="84"/>
      <c r="NPL57" s="84"/>
      <c r="NPM57" s="84"/>
      <c r="NPN57" s="84"/>
      <c r="NPO57" s="84"/>
      <c r="NPP57" s="84"/>
      <c r="NPQ57" s="84"/>
      <c r="NPR57" s="84"/>
      <c r="NPS57" s="84"/>
      <c r="NPT57" s="84"/>
      <c r="NPU57" s="84"/>
      <c r="NPV57" s="84"/>
      <c r="NPW57" s="84"/>
      <c r="NPX57" s="84"/>
      <c r="NPY57" s="84"/>
      <c r="NPZ57" s="84"/>
      <c r="NQA57" s="84"/>
      <c r="NQB57" s="84"/>
      <c r="NQC57" s="84"/>
      <c r="NQD57" s="84"/>
      <c r="NQE57" s="84"/>
      <c r="NQF57" s="84"/>
      <c r="NQG57" s="84"/>
      <c r="NQH57" s="84"/>
      <c r="NQI57" s="84"/>
      <c r="NQJ57" s="84"/>
      <c r="NQK57" s="84"/>
      <c r="NQL57" s="84"/>
      <c r="NQM57" s="84"/>
      <c r="NQN57" s="84"/>
      <c r="NQO57" s="84"/>
      <c r="NQP57" s="84"/>
      <c r="NQQ57" s="84"/>
      <c r="NQR57" s="84"/>
      <c r="NQS57" s="84"/>
      <c r="NQT57" s="84"/>
      <c r="NQU57" s="84"/>
      <c r="NQV57" s="84"/>
      <c r="NQW57" s="84"/>
      <c r="NQX57" s="84"/>
      <c r="NQY57" s="84"/>
      <c r="NQZ57" s="84"/>
      <c r="NRA57" s="84"/>
      <c r="NRB57" s="84"/>
      <c r="NRC57" s="84"/>
      <c r="NRD57" s="84"/>
      <c r="NRE57" s="84"/>
      <c r="NRF57" s="84"/>
      <c r="NRG57" s="84"/>
      <c r="NRH57" s="84"/>
      <c r="NRI57" s="84"/>
      <c r="NRJ57" s="84"/>
      <c r="NRK57" s="84"/>
      <c r="NRL57" s="84"/>
      <c r="NRM57" s="84"/>
      <c r="NRN57" s="84"/>
      <c r="NRO57" s="84"/>
      <c r="NRP57" s="84"/>
      <c r="NRQ57" s="84"/>
      <c r="NRR57" s="84"/>
      <c r="NRS57" s="84"/>
      <c r="NRT57" s="84"/>
      <c r="NRU57" s="84"/>
      <c r="NRV57" s="84"/>
      <c r="NRW57" s="84"/>
      <c r="NRX57" s="84"/>
      <c r="NRY57" s="84"/>
      <c r="NRZ57" s="84"/>
      <c r="NSA57" s="84"/>
      <c r="NSB57" s="84"/>
      <c r="NSC57" s="84"/>
      <c r="NSD57" s="84"/>
      <c r="NSE57" s="84"/>
      <c r="NSF57" s="84"/>
      <c r="NSG57" s="84"/>
      <c r="NSH57" s="84"/>
      <c r="NSI57" s="84"/>
      <c r="NSJ57" s="84"/>
      <c r="NSK57" s="84"/>
      <c r="NSL57" s="84"/>
      <c r="NSM57" s="84"/>
      <c r="NSN57" s="84"/>
      <c r="NSO57" s="84"/>
      <c r="NSP57" s="84"/>
      <c r="NSQ57" s="84"/>
      <c r="NSR57" s="84"/>
      <c r="NSS57" s="84"/>
      <c r="NST57" s="84"/>
      <c r="NSU57" s="84"/>
      <c r="NSV57" s="84"/>
      <c r="NSW57" s="84"/>
      <c r="NSX57" s="84"/>
      <c r="NSY57" s="84"/>
      <c r="NSZ57" s="84"/>
      <c r="NTA57" s="84"/>
      <c r="NTB57" s="84"/>
      <c r="NTC57" s="84"/>
      <c r="NTD57" s="84"/>
      <c r="NTE57" s="84"/>
      <c r="NTF57" s="84"/>
      <c r="NTG57" s="84"/>
      <c r="NTH57" s="84"/>
      <c r="NTI57" s="84"/>
      <c r="NTJ57" s="84"/>
      <c r="NTK57" s="84"/>
      <c r="NTL57" s="84"/>
      <c r="NTM57" s="84"/>
      <c r="NTN57" s="84"/>
      <c r="NTO57" s="84"/>
      <c r="NTP57" s="84"/>
      <c r="NTQ57" s="84"/>
      <c r="NTR57" s="84"/>
      <c r="NTS57" s="84"/>
      <c r="NTT57" s="84"/>
      <c r="NTU57" s="84"/>
      <c r="NTV57" s="84"/>
      <c r="NTW57" s="84"/>
      <c r="NTX57" s="84"/>
      <c r="NTY57" s="84"/>
      <c r="NTZ57" s="84"/>
      <c r="NUA57" s="84"/>
      <c r="NUB57" s="84"/>
      <c r="NUC57" s="84"/>
      <c r="NUD57" s="84"/>
      <c r="NUE57" s="84"/>
      <c r="NUF57" s="84"/>
      <c r="NUG57" s="84"/>
      <c r="NUH57" s="84"/>
      <c r="NUI57" s="84"/>
      <c r="NUJ57" s="84"/>
      <c r="NUK57" s="84"/>
      <c r="NUL57" s="84"/>
      <c r="NUM57" s="84"/>
      <c r="NUN57" s="84"/>
      <c r="NUO57" s="84"/>
      <c r="NUP57" s="84"/>
      <c r="NUQ57" s="84"/>
      <c r="NUR57" s="84"/>
      <c r="NUS57" s="84"/>
      <c r="NUT57" s="84"/>
      <c r="NUU57" s="84"/>
      <c r="NUV57" s="84"/>
      <c r="NUW57" s="84"/>
      <c r="NUX57" s="84"/>
      <c r="NUY57" s="84"/>
      <c r="NUZ57" s="84"/>
      <c r="NVA57" s="84"/>
      <c r="NVB57" s="84"/>
      <c r="NVC57" s="84"/>
      <c r="NVD57" s="84"/>
      <c r="NVE57" s="84"/>
      <c r="NVF57" s="84"/>
      <c r="NVG57" s="84"/>
      <c r="NVH57" s="84"/>
      <c r="NVI57" s="84"/>
      <c r="NVJ57" s="84"/>
      <c r="NVK57" s="84"/>
      <c r="NVL57" s="84"/>
      <c r="NVM57" s="84"/>
      <c r="NVN57" s="84"/>
      <c r="NVO57" s="84"/>
      <c r="NVP57" s="84"/>
      <c r="NVQ57" s="84"/>
      <c r="NVR57" s="84"/>
      <c r="NVS57" s="84"/>
      <c r="NVT57" s="84"/>
      <c r="NVU57" s="84"/>
      <c r="NVV57" s="84"/>
      <c r="NVW57" s="84"/>
      <c r="NVX57" s="84"/>
      <c r="NVY57" s="84"/>
      <c r="NVZ57" s="84"/>
      <c r="NWA57" s="84"/>
      <c r="NWB57" s="84"/>
      <c r="NWC57" s="84"/>
      <c r="NWD57" s="84"/>
      <c r="NWE57" s="84"/>
      <c r="NWF57" s="84"/>
      <c r="NWG57" s="84"/>
      <c r="NWH57" s="84"/>
      <c r="NWI57" s="84"/>
      <c r="NWJ57" s="84"/>
      <c r="NWK57" s="84"/>
      <c r="NWL57" s="84"/>
      <c r="NWM57" s="84"/>
      <c r="NWN57" s="84"/>
      <c r="NWO57" s="84"/>
      <c r="NWP57" s="84"/>
      <c r="NWQ57" s="84"/>
      <c r="NWR57" s="84"/>
      <c r="NWS57" s="84"/>
      <c r="NWT57" s="84"/>
      <c r="NWU57" s="84"/>
      <c r="NWV57" s="84"/>
      <c r="NWW57" s="84"/>
      <c r="NWX57" s="84"/>
      <c r="NWY57" s="84"/>
      <c r="NWZ57" s="84"/>
      <c r="NXA57" s="84"/>
      <c r="NXB57" s="84"/>
      <c r="NXC57" s="84"/>
      <c r="NXD57" s="84"/>
      <c r="NXE57" s="84"/>
      <c r="NXF57" s="84"/>
      <c r="NXG57" s="84"/>
      <c r="NXH57" s="84"/>
      <c r="NXI57" s="84"/>
      <c r="NXJ57" s="84"/>
      <c r="NXK57" s="84"/>
      <c r="NXL57" s="84"/>
      <c r="NXM57" s="84"/>
      <c r="NXN57" s="84"/>
      <c r="NXO57" s="84"/>
      <c r="NXP57" s="84"/>
      <c r="NXQ57" s="84"/>
      <c r="NXR57" s="84"/>
      <c r="NXS57" s="84"/>
      <c r="NXT57" s="84"/>
      <c r="NXU57" s="84"/>
      <c r="NXV57" s="84"/>
      <c r="NXW57" s="84"/>
      <c r="NXX57" s="84"/>
      <c r="NXY57" s="84"/>
      <c r="NXZ57" s="84"/>
      <c r="NYA57" s="84"/>
      <c r="NYB57" s="84"/>
      <c r="NYC57" s="84"/>
      <c r="NYD57" s="84"/>
      <c r="NYE57" s="84"/>
      <c r="NYF57" s="84"/>
      <c r="NYG57" s="84"/>
      <c r="NYH57" s="84"/>
      <c r="NYI57" s="84"/>
      <c r="NYJ57" s="84"/>
      <c r="NYK57" s="84"/>
      <c r="NYL57" s="84"/>
      <c r="NYM57" s="84"/>
      <c r="NYN57" s="84"/>
      <c r="NYO57" s="84"/>
      <c r="NYP57" s="84"/>
      <c r="NYQ57" s="84"/>
      <c r="NYR57" s="84"/>
      <c r="NYS57" s="84"/>
      <c r="NYT57" s="84"/>
      <c r="NYU57" s="84"/>
      <c r="NYV57" s="84"/>
      <c r="NYW57" s="84"/>
      <c r="NYX57" s="84"/>
      <c r="NYY57" s="84"/>
      <c r="NYZ57" s="84"/>
      <c r="NZA57" s="84"/>
      <c r="NZB57" s="84"/>
      <c r="NZC57" s="84"/>
      <c r="NZD57" s="84"/>
      <c r="NZE57" s="84"/>
      <c r="NZF57" s="84"/>
      <c r="NZG57" s="84"/>
      <c r="NZH57" s="84"/>
      <c r="NZI57" s="84"/>
      <c r="NZJ57" s="84"/>
      <c r="NZK57" s="84"/>
      <c r="NZL57" s="84"/>
      <c r="NZM57" s="84"/>
      <c r="NZN57" s="84"/>
      <c r="NZO57" s="84"/>
      <c r="NZP57" s="84"/>
      <c r="NZQ57" s="84"/>
      <c r="NZR57" s="84"/>
      <c r="NZS57" s="84"/>
      <c r="NZT57" s="84"/>
      <c r="NZU57" s="84"/>
      <c r="NZV57" s="84"/>
      <c r="NZW57" s="84"/>
      <c r="NZX57" s="84"/>
      <c r="NZY57" s="84"/>
      <c r="NZZ57" s="84"/>
      <c r="OAA57" s="84"/>
      <c r="OAB57" s="84"/>
      <c r="OAC57" s="84"/>
      <c r="OAD57" s="84"/>
      <c r="OAE57" s="84"/>
      <c r="OAF57" s="84"/>
      <c r="OAG57" s="84"/>
      <c r="OAH57" s="84"/>
      <c r="OAI57" s="84"/>
      <c r="OAJ57" s="84"/>
      <c r="OAK57" s="84"/>
      <c r="OAL57" s="84"/>
      <c r="OAM57" s="84"/>
      <c r="OAN57" s="84"/>
      <c r="OAO57" s="84"/>
      <c r="OAP57" s="84"/>
      <c r="OAQ57" s="84"/>
      <c r="OAR57" s="84"/>
      <c r="OAS57" s="84"/>
      <c r="OAT57" s="84"/>
      <c r="OAU57" s="84"/>
      <c r="OAV57" s="84"/>
      <c r="OAW57" s="84"/>
      <c r="OAX57" s="84"/>
      <c r="OAY57" s="84"/>
      <c r="OAZ57" s="84"/>
      <c r="OBA57" s="84"/>
      <c r="OBB57" s="84"/>
      <c r="OBC57" s="84"/>
      <c r="OBD57" s="84"/>
      <c r="OBE57" s="84"/>
      <c r="OBF57" s="84"/>
      <c r="OBG57" s="84"/>
      <c r="OBH57" s="84"/>
      <c r="OBI57" s="84"/>
      <c r="OBJ57" s="84"/>
      <c r="OBK57" s="84"/>
      <c r="OBL57" s="84"/>
      <c r="OBM57" s="84"/>
      <c r="OBN57" s="84"/>
      <c r="OBO57" s="84"/>
      <c r="OBP57" s="84"/>
      <c r="OBQ57" s="84"/>
      <c r="OBR57" s="84"/>
      <c r="OBS57" s="84"/>
      <c r="OBT57" s="84"/>
      <c r="OBU57" s="84"/>
      <c r="OBV57" s="84"/>
      <c r="OBW57" s="84"/>
      <c r="OBX57" s="84"/>
      <c r="OBY57" s="84"/>
      <c r="OBZ57" s="84"/>
      <c r="OCA57" s="84"/>
      <c r="OCB57" s="84"/>
      <c r="OCC57" s="84"/>
      <c r="OCD57" s="84"/>
      <c r="OCE57" s="84"/>
      <c r="OCF57" s="84"/>
      <c r="OCG57" s="84"/>
      <c r="OCH57" s="84"/>
      <c r="OCI57" s="84"/>
      <c r="OCJ57" s="84"/>
      <c r="OCK57" s="84"/>
      <c r="OCL57" s="84"/>
      <c r="OCM57" s="84"/>
      <c r="OCN57" s="84"/>
      <c r="OCO57" s="84"/>
      <c r="OCP57" s="84"/>
      <c r="OCQ57" s="84"/>
      <c r="OCR57" s="84"/>
      <c r="OCS57" s="84"/>
      <c r="OCT57" s="84"/>
      <c r="OCU57" s="84"/>
      <c r="OCV57" s="84"/>
      <c r="OCW57" s="84"/>
      <c r="OCX57" s="84"/>
      <c r="OCY57" s="84"/>
      <c r="OCZ57" s="84"/>
      <c r="ODA57" s="84"/>
      <c r="ODB57" s="84"/>
      <c r="ODC57" s="84"/>
      <c r="ODD57" s="84"/>
      <c r="ODE57" s="84"/>
      <c r="ODF57" s="84"/>
      <c r="ODG57" s="84"/>
      <c r="ODH57" s="84"/>
      <c r="ODI57" s="84"/>
      <c r="ODJ57" s="84"/>
      <c r="ODK57" s="84"/>
      <c r="ODL57" s="84"/>
      <c r="ODM57" s="84"/>
      <c r="ODN57" s="84"/>
      <c r="ODO57" s="84"/>
      <c r="ODP57" s="84"/>
      <c r="ODQ57" s="84"/>
      <c r="ODR57" s="84"/>
      <c r="ODS57" s="84"/>
      <c r="ODT57" s="84"/>
      <c r="ODU57" s="84"/>
      <c r="ODV57" s="84"/>
      <c r="ODW57" s="84"/>
      <c r="ODX57" s="84"/>
      <c r="ODY57" s="84"/>
      <c r="ODZ57" s="84"/>
      <c r="OEA57" s="84"/>
      <c r="OEB57" s="84"/>
      <c r="OEC57" s="84"/>
      <c r="OED57" s="84"/>
      <c r="OEE57" s="84"/>
      <c r="OEF57" s="84"/>
      <c r="OEG57" s="84"/>
      <c r="OEH57" s="84"/>
      <c r="OEI57" s="84"/>
      <c r="OEJ57" s="84"/>
      <c r="OEK57" s="84"/>
      <c r="OEL57" s="84"/>
      <c r="OEM57" s="84"/>
      <c r="OEN57" s="84"/>
      <c r="OEO57" s="84"/>
      <c r="OEP57" s="84"/>
      <c r="OEQ57" s="84"/>
      <c r="OER57" s="84"/>
      <c r="OES57" s="84"/>
      <c r="OET57" s="84"/>
      <c r="OEU57" s="84"/>
      <c r="OEV57" s="84"/>
      <c r="OEW57" s="84"/>
      <c r="OEX57" s="84"/>
      <c r="OEY57" s="84"/>
      <c r="OEZ57" s="84"/>
      <c r="OFA57" s="84"/>
      <c r="OFB57" s="84"/>
      <c r="OFC57" s="84"/>
      <c r="OFD57" s="84"/>
      <c r="OFE57" s="84"/>
      <c r="OFF57" s="84"/>
      <c r="OFG57" s="84"/>
      <c r="OFH57" s="84"/>
      <c r="OFI57" s="84"/>
      <c r="OFJ57" s="84"/>
      <c r="OFK57" s="84"/>
      <c r="OFL57" s="84"/>
      <c r="OFM57" s="84"/>
      <c r="OFN57" s="84"/>
      <c r="OFO57" s="84"/>
      <c r="OFP57" s="84"/>
      <c r="OFQ57" s="84"/>
      <c r="OFR57" s="84"/>
      <c r="OFS57" s="84"/>
      <c r="OFT57" s="84"/>
      <c r="OFU57" s="84"/>
      <c r="OFV57" s="84"/>
      <c r="OFW57" s="84"/>
      <c r="OFX57" s="84"/>
      <c r="OFY57" s="84"/>
      <c r="OFZ57" s="84"/>
      <c r="OGA57" s="84"/>
      <c r="OGB57" s="84"/>
      <c r="OGC57" s="84"/>
      <c r="OGD57" s="84"/>
      <c r="OGE57" s="84"/>
      <c r="OGF57" s="84"/>
      <c r="OGG57" s="84"/>
      <c r="OGH57" s="84"/>
      <c r="OGI57" s="84"/>
      <c r="OGJ57" s="84"/>
      <c r="OGK57" s="84"/>
      <c r="OGL57" s="84"/>
      <c r="OGM57" s="84"/>
      <c r="OGN57" s="84"/>
      <c r="OGO57" s="84"/>
      <c r="OGP57" s="84"/>
      <c r="OGQ57" s="84"/>
      <c r="OGR57" s="84"/>
      <c r="OGS57" s="84"/>
      <c r="OGT57" s="84"/>
      <c r="OGU57" s="84"/>
      <c r="OGV57" s="84"/>
      <c r="OGW57" s="84"/>
      <c r="OGX57" s="84"/>
      <c r="OGY57" s="84"/>
      <c r="OGZ57" s="84"/>
      <c r="OHA57" s="84"/>
      <c r="OHB57" s="84"/>
      <c r="OHC57" s="84"/>
      <c r="OHD57" s="84"/>
      <c r="OHE57" s="84"/>
      <c r="OHF57" s="84"/>
      <c r="OHG57" s="84"/>
      <c r="OHH57" s="84"/>
      <c r="OHI57" s="84"/>
      <c r="OHJ57" s="84"/>
      <c r="OHK57" s="84"/>
      <c r="OHL57" s="84"/>
      <c r="OHM57" s="84"/>
      <c r="OHN57" s="84"/>
      <c r="OHO57" s="84"/>
      <c r="OHP57" s="84"/>
      <c r="OHQ57" s="84"/>
      <c r="OHR57" s="84"/>
      <c r="OHS57" s="84"/>
      <c r="OHT57" s="84"/>
      <c r="OHU57" s="84"/>
      <c r="OHV57" s="84"/>
      <c r="OHW57" s="84"/>
      <c r="OHX57" s="84"/>
      <c r="OHY57" s="84"/>
      <c r="OHZ57" s="84"/>
      <c r="OIA57" s="84"/>
      <c r="OIB57" s="84"/>
      <c r="OIC57" s="84"/>
      <c r="OID57" s="84"/>
      <c r="OIE57" s="84"/>
      <c r="OIF57" s="84"/>
      <c r="OIG57" s="84"/>
      <c r="OIH57" s="84"/>
      <c r="OII57" s="84"/>
      <c r="OIJ57" s="84"/>
      <c r="OIK57" s="84"/>
      <c r="OIL57" s="84"/>
      <c r="OIM57" s="84"/>
      <c r="OIN57" s="84"/>
      <c r="OIO57" s="84"/>
      <c r="OIP57" s="84"/>
      <c r="OIQ57" s="84"/>
      <c r="OIR57" s="84"/>
      <c r="OIS57" s="84"/>
      <c r="OIT57" s="84"/>
      <c r="OIU57" s="84"/>
      <c r="OIV57" s="84"/>
      <c r="OIW57" s="84"/>
      <c r="OIX57" s="84"/>
      <c r="OIY57" s="84"/>
      <c r="OIZ57" s="84"/>
      <c r="OJA57" s="84"/>
      <c r="OJB57" s="84"/>
      <c r="OJC57" s="84"/>
      <c r="OJD57" s="84"/>
      <c r="OJE57" s="84"/>
      <c r="OJF57" s="84"/>
      <c r="OJG57" s="84"/>
      <c r="OJH57" s="84"/>
      <c r="OJI57" s="84"/>
      <c r="OJJ57" s="84"/>
      <c r="OJK57" s="84"/>
      <c r="OJL57" s="84"/>
      <c r="OJM57" s="84"/>
      <c r="OJN57" s="84"/>
      <c r="OJO57" s="84"/>
      <c r="OJP57" s="84"/>
      <c r="OJQ57" s="84"/>
      <c r="OJR57" s="84"/>
      <c r="OJS57" s="84"/>
      <c r="OJT57" s="84"/>
      <c r="OJU57" s="84"/>
      <c r="OJV57" s="84"/>
      <c r="OJW57" s="84"/>
      <c r="OJX57" s="84"/>
      <c r="OJY57" s="84"/>
      <c r="OJZ57" s="84"/>
      <c r="OKA57" s="84"/>
      <c r="OKB57" s="84"/>
      <c r="OKC57" s="84"/>
      <c r="OKD57" s="84"/>
      <c r="OKE57" s="84"/>
      <c r="OKF57" s="84"/>
      <c r="OKG57" s="84"/>
      <c r="OKH57" s="84"/>
      <c r="OKI57" s="84"/>
      <c r="OKJ57" s="84"/>
      <c r="OKK57" s="84"/>
      <c r="OKL57" s="84"/>
      <c r="OKM57" s="84"/>
      <c r="OKN57" s="84"/>
      <c r="OKO57" s="84"/>
      <c r="OKP57" s="84"/>
      <c r="OKQ57" s="84"/>
      <c r="OKR57" s="84"/>
      <c r="OKS57" s="84"/>
      <c r="OKT57" s="84"/>
      <c r="OKU57" s="84"/>
      <c r="OKV57" s="84"/>
      <c r="OKW57" s="84"/>
      <c r="OKX57" s="84"/>
      <c r="OKY57" s="84"/>
      <c r="OKZ57" s="84"/>
      <c r="OLA57" s="84"/>
      <c r="OLB57" s="84"/>
      <c r="OLC57" s="84"/>
      <c r="OLD57" s="84"/>
      <c r="OLE57" s="84"/>
      <c r="OLF57" s="84"/>
      <c r="OLG57" s="84"/>
      <c r="OLH57" s="84"/>
      <c r="OLI57" s="84"/>
      <c r="OLJ57" s="84"/>
      <c r="OLK57" s="84"/>
      <c r="OLL57" s="84"/>
      <c r="OLM57" s="84"/>
      <c r="OLN57" s="84"/>
      <c r="OLO57" s="84"/>
      <c r="OLP57" s="84"/>
      <c r="OLQ57" s="84"/>
      <c r="OLR57" s="84"/>
      <c r="OLS57" s="84"/>
      <c r="OLT57" s="84"/>
      <c r="OLU57" s="84"/>
      <c r="OLV57" s="84"/>
      <c r="OLW57" s="84"/>
      <c r="OLX57" s="84"/>
      <c r="OLY57" s="84"/>
      <c r="OLZ57" s="84"/>
      <c r="OMA57" s="84"/>
      <c r="OMB57" s="84"/>
      <c r="OMC57" s="84"/>
      <c r="OMD57" s="84"/>
      <c r="OME57" s="84"/>
      <c r="OMF57" s="84"/>
      <c r="OMG57" s="84"/>
      <c r="OMH57" s="84"/>
      <c r="OMI57" s="84"/>
      <c r="OMJ57" s="84"/>
      <c r="OMK57" s="84"/>
      <c r="OML57" s="84"/>
      <c r="OMM57" s="84"/>
      <c r="OMN57" s="84"/>
      <c r="OMO57" s="84"/>
      <c r="OMP57" s="84"/>
      <c r="OMQ57" s="84"/>
      <c r="OMR57" s="84"/>
      <c r="OMS57" s="84"/>
      <c r="OMT57" s="84"/>
      <c r="OMU57" s="84"/>
      <c r="OMV57" s="84"/>
      <c r="OMW57" s="84"/>
      <c r="OMX57" s="84"/>
      <c r="OMY57" s="84"/>
      <c r="OMZ57" s="84"/>
      <c r="ONA57" s="84"/>
      <c r="ONB57" s="84"/>
      <c r="ONC57" s="84"/>
      <c r="OND57" s="84"/>
      <c r="ONE57" s="84"/>
      <c r="ONF57" s="84"/>
      <c r="ONG57" s="84"/>
      <c r="ONH57" s="84"/>
      <c r="ONI57" s="84"/>
      <c r="ONJ57" s="84"/>
      <c r="ONK57" s="84"/>
      <c r="ONL57" s="84"/>
      <c r="ONM57" s="84"/>
      <c r="ONN57" s="84"/>
      <c r="ONO57" s="84"/>
      <c r="ONP57" s="84"/>
      <c r="ONQ57" s="84"/>
      <c r="ONR57" s="84"/>
      <c r="ONS57" s="84"/>
      <c r="ONT57" s="84"/>
      <c r="ONU57" s="84"/>
      <c r="ONV57" s="84"/>
      <c r="ONW57" s="84"/>
      <c r="ONX57" s="84"/>
      <c r="ONY57" s="84"/>
      <c r="ONZ57" s="84"/>
      <c r="OOA57" s="84"/>
      <c r="OOB57" s="84"/>
      <c r="OOC57" s="84"/>
      <c r="OOD57" s="84"/>
      <c r="OOE57" s="84"/>
      <c r="OOF57" s="84"/>
      <c r="OOG57" s="84"/>
      <c r="OOH57" s="84"/>
      <c r="OOI57" s="84"/>
      <c r="OOJ57" s="84"/>
      <c r="OOK57" s="84"/>
      <c r="OOL57" s="84"/>
      <c r="OOM57" s="84"/>
      <c r="OON57" s="84"/>
      <c r="OOO57" s="84"/>
      <c r="OOP57" s="84"/>
      <c r="OOQ57" s="84"/>
      <c r="OOR57" s="84"/>
      <c r="OOS57" s="84"/>
      <c r="OOT57" s="84"/>
      <c r="OOU57" s="84"/>
      <c r="OOV57" s="84"/>
      <c r="OOW57" s="84"/>
      <c r="OOX57" s="84"/>
      <c r="OOY57" s="84"/>
      <c r="OOZ57" s="84"/>
      <c r="OPA57" s="84"/>
      <c r="OPB57" s="84"/>
      <c r="OPC57" s="84"/>
      <c r="OPD57" s="84"/>
      <c r="OPE57" s="84"/>
      <c r="OPF57" s="84"/>
      <c r="OPG57" s="84"/>
      <c r="OPH57" s="84"/>
      <c r="OPI57" s="84"/>
      <c r="OPJ57" s="84"/>
      <c r="OPK57" s="84"/>
      <c r="OPL57" s="84"/>
      <c r="OPM57" s="84"/>
      <c r="OPN57" s="84"/>
      <c r="OPO57" s="84"/>
      <c r="OPP57" s="84"/>
      <c r="OPQ57" s="84"/>
      <c r="OPR57" s="84"/>
      <c r="OPS57" s="84"/>
      <c r="OPT57" s="84"/>
      <c r="OPU57" s="84"/>
      <c r="OPV57" s="84"/>
      <c r="OPW57" s="84"/>
      <c r="OPX57" s="84"/>
      <c r="OPY57" s="84"/>
      <c r="OPZ57" s="84"/>
      <c r="OQA57" s="84"/>
      <c r="OQB57" s="84"/>
      <c r="OQC57" s="84"/>
      <c r="OQD57" s="84"/>
      <c r="OQE57" s="84"/>
      <c r="OQF57" s="84"/>
      <c r="OQG57" s="84"/>
      <c r="OQH57" s="84"/>
      <c r="OQI57" s="84"/>
      <c r="OQJ57" s="84"/>
      <c r="OQK57" s="84"/>
      <c r="OQL57" s="84"/>
      <c r="OQM57" s="84"/>
      <c r="OQN57" s="84"/>
      <c r="OQO57" s="84"/>
      <c r="OQP57" s="84"/>
      <c r="OQQ57" s="84"/>
      <c r="OQR57" s="84"/>
      <c r="OQS57" s="84"/>
      <c r="OQT57" s="84"/>
      <c r="OQU57" s="84"/>
      <c r="OQV57" s="84"/>
      <c r="OQW57" s="84"/>
      <c r="OQX57" s="84"/>
      <c r="OQY57" s="84"/>
      <c r="OQZ57" s="84"/>
      <c r="ORA57" s="84"/>
      <c r="ORB57" s="84"/>
      <c r="ORC57" s="84"/>
      <c r="ORD57" s="84"/>
      <c r="ORE57" s="84"/>
      <c r="ORF57" s="84"/>
      <c r="ORG57" s="84"/>
      <c r="ORH57" s="84"/>
      <c r="ORI57" s="84"/>
      <c r="ORJ57" s="84"/>
      <c r="ORK57" s="84"/>
      <c r="ORL57" s="84"/>
      <c r="ORM57" s="84"/>
      <c r="ORN57" s="84"/>
      <c r="ORO57" s="84"/>
      <c r="ORP57" s="84"/>
      <c r="ORQ57" s="84"/>
      <c r="ORR57" s="84"/>
      <c r="ORS57" s="84"/>
      <c r="ORT57" s="84"/>
      <c r="ORU57" s="84"/>
      <c r="ORV57" s="84"/>
      <c r="ORW57" s="84"/>
      <c r="ORX57" s="84"/>
      <c r="ORY57" s="84"/>
      <c r="ORZ57" s="84"/>
      <c r="OSA57" s="84"/>
      <c r="OSB57" s="84"/>
      <c r="OSC57" s="84"/>
      <c r="OSD57" s="84"/>
      <c r="OSE57" s="84"/>
      <c r="OSF57" s="84"/>
      <c r="OSG57" s="84"/>
      <c r="OSH57" s="84"/>
      <c r="OSI57" s="84"/>
      <c r="OSJ57" s="84"/>
      <c r="OSK57" s="84"/>
      <c r="OSL57" s="84"/>
      <c r="OSM57" s="84"/>
      <c r="OSN57" s="84"/>
      <c r="OSO57" s="84"/>
      <c r="OSP57" s="84"/>
      <c r="OSQ57" s="84"/>
      <c r="OSR57" s="84"/>
      <c r="OSS57" s="84"/>
      <c r="OST57" s="84"/>
      <c r="OSU57" s="84"/>
      <c r="OSV57" s="84"/>
      <c r="OSW57" s="84"/>
      <c r="OSX57" s="84"/>
      <c r="OSY57" s="84"/>
      <c r="OSZ57" s="84"/>
      <c r="OTA57" s="84"/>
      <c r="OTB57" s="84"/>
      <c r="OTC57" s="84"/>
      <c r="OTD57" s="84"/>
      <c r="OTE57" s="84"/>
      <c r="OTF57" s="84"/>
      <c r="OTG57" s="84"/>
      <c r="OTH57" s="84"/>
      <c r="OTI57" s="84"/>
      <c r="OTJ57" s="84"/>
      <c r="OTK57" s="84"/>
      <c r="OTL57" s="84"/>
      <c r="OTM57" s="84"/>
      <c r="OTN57" s="84"/>
      <c r="OTO57" s="84"/>
      <c r="OTP57" s="84"/>
      <c r="OTQ57" s="84"/>
      <c r="OTR57" s="84"/>
      <c r="OTS57" s="84"/>
      <c r="OTT57" s="84"/>
      <c r="OTU57" s="84"/>
      <c r="OTV57" s="84"/>
      <c r="OTW57" s="84"/>
      <c r="OTX57" s="84"/>
      <c r="OTY57" s="84"/>
      <c r="OTZ57" s="84"/>
      <c r="OUA57" s="84"/>
      <c r="OUB57" s="84"/>
      <c r="OUC57" s="84"/>
      <c r="OUD57" s="84"/>
      <c r="OUE57" s="84"/>
      <c r="OUF57" s="84"/>
      <c r="OUG57" s="84"/>
      <c r="OUH57" s="84"/>
      <c r="OUI57" s="84"/>
      <c r="OUJ57" s="84"/>
      <c r="OUK57" s="84"/>
      <c r="OUL57" s="84"/>
      <c r="OUM57" s="84"/>
      <c r="OUN57" s="84"/>
      <c r="OUO57" s="84"/>
      <c r="OUP57" s="84"/>
      <c r="OUQ57" s="84"/>
      <c r="OUR57" s="84"/>
      <c r="OUS57" s="84"/>
      <c r="OUT57" s="84"/>
      <c r="OUU57" s="84"/>
      <c r="OUV57" s="84"/>
      <c r="OUW57" s="84"/>
      <c r="OUX57" s="84"/>
      <c r="OUY57" s="84"/>
      <c r="OUZ57" s="84"/>
      <c r="OVA57" s="84"/>
      <c r="OVB57" s="84"/>
      <c r="OVC57" s="84"/>
      <c r="OVD57" s="84"/>
      <c r="OVE57" s="84"/>
      <c r="OVF57" s="84"/>
      <c r="OVG57" s="84"/>
      <c r="OVH57" s="84"/>
      <c r="OVI57" s="84"/>
      <c r="OVJ57" s="84"/>
      <c r="OVK57" s="84"/>
      <c r="OVL57" s="84"/>
      <c r="OVM57" s="84"/>
      <c r="OVN57" s="84"/>
      <c r="OVO57" s="84"/>
      <c r="OVP57" s="84"/>
      <c r="OVQ57" s="84"/>
      <c r="OVR57" s="84"/>
      <c r="OVS57" s="84"/>
      <c r="OVT57" s="84"/>
      <c r="OVU57" s="84"/>
      <c r="OVV57" s="84"/>
      <c r="OVW57" s="84"/>
      <c r="OVX57" s="84"/>
      <c r="OVY57" s="84"/>
      <c r="OVZ57" s="84"/>
      <c r="OWA57" s="84"/>
      <c r="OWB57" s="84"/>
      <c r="OWC57" s="84"/>
      <c r="OWD57" s="84"/>
      <c r="OWE57" s="84"/>
      <c r="OWF57" s="84"/>
      <c r="OWG57" s="84"/>
      <c r="OWH57" s="84"/>
      <c r="OWI57" s="84"/>
      <c r="OWJ57" s="84"/>
      <c r="OWK57" s="84"/>
      <c r="OWL57" s="84"/>
      <c r="OWM57" s="84"/>
      <c r="OWN57" s="84"/>
      <c r="OWO57" s="84"/>
      <c r="OWP57" s="84"/>
      <c r="OWQ57" s="84"/>
      <c r="OWR57" s="84"/>
      <c r="OWS57" s="84"/>
      <c r="OWT57" s="84"/>
      <c r="OWU57" s="84"/>
      <c r="OWV57" s="84"/>
      <c r="OWW57" s="84"/>
      <c r="OWX57" s="84"/>
      <c r="OWY57" s="84"/>
      <c r="OWZ57" s="84"/>
      <c r="OXA57" s="84"/>
      <c r="OXB57" s="84"/>
      <c r="OXC57" s="84"/>
      <c r="OXD57" s="84"/>
      <c r="OXE57" s="84"/>
      <c r="OXF57" s="84"/>
      <c r="OXG57" s="84"/>
      <c r="OXH57" s="84"/>
      <c r="OXI57" s="84"/>
      <c r="OXJ57" s="84"/>
      <c r="OXK57" s="84"/>
      <c r="OXL57" s="84"/>
      <c r="OXM57" s="84"/>
      <c r="OXN57" s="84"/>
      <c r="OXO57" s="84"/>
      <c r="OXP57" s="84"/>
      <c r="OXQ57" s="84"/>
      <c r="OXR57" s="84"/>
      <c r="OXS57" s="84"/>
      <c r="OXT57" s="84"/>
      <c r="OXU57" s="84"/>
      <c r="OXV57" s="84"/>
      <c r="OXW57" s="84"/>
      <c r="OXX57" s="84"/>
      <c r="OXY57" s="84"/>
      <c r="OXZ57" s="84"/>
      <c r="OYA57" s="84"/>
      <c r="OYB57" s="84"/>
      <c r="OYC57" s="84"/>
      <c r="OYD57" s="84"/>
      <c r="OYE57" s="84"/>
      <c r="OYF57" s="84"/>
      <c r="OYG57" s="84"/>
      <c r="OYH57" s="84"/>
      <c r="OYI57" s="84"/>
      <c r="OYJ57" s="84"/>
      <c r="OYK57" s="84"/>
      <c r="OYL57" s="84"/>
      <c r="OYM57" s="84"/>
      <c r="OYN57" s="84"/>
      <c r="OYO57" s="84"/>
      <c r="OYP57" s="84"/>
      <c r="OYQ57" s="84"/>
      <c r="OYR57" s="84"/>
      <c r="OYS57" s="84"/>
      <c r="OYT57" s="84"/>
      <c r="OYU57" s="84"/>
      <c r="OYV57" s="84"/>
      <c r="OYW57" s="84"/>
      <c r="OYX57" s="84"/>
      <c r="OYY57" s="84"/>
      <c r="OYZ57" s="84"/>
      <c r="OZA57" s="84"/>
      <c r="OZB57" s="84"/>
      <c r="OZC57" s="84"/>
      <c r="OZD57" s="84"/>
      <c r="OZE57" s="84"/>
      <c r="OZF57" s="84"/>
      <c r="OZG57" s="84"/>
      <c r="OZH57" s="84"/>
      <c r="OZI57" s="84"/>
      <c r="OZJ57" s="84"/>
      <c r="OZK57" s="84"/>
      <c r="OZL57" s="84"/>
      <c r="OZM57" s="84"/>
      <c r="OZN57" s="84"/>
      <c r="OZO57" s="84"/>
      <c r="OZP57" s="84"/>
      <c r="OZQ57" s="84"/>
      <c r="OZR57" s="84"/>
      <c r="OZS57" s="84"/>
      <c r="OZT57" s="84"/>
      <c r="OZU57" s="84"/>
      <c r="OZV57" s="84"/>
      <c r="OZW57" s="84"/>
      <c r="OZX57" s="84"/>
      <c r="OZY57" s="84"/>
      <c r="OZZ57" s="84"/>
      <c r="PAA57" s="84"/>
      <c r="PAB57" s="84"/>
      <c r="PAC57" s="84"/>
      <c r="PAD57" s="84"/>
      <c r="PAE57" s="84"/>
      <c r="PAF57" s="84"/>
      <c r="PAG57" s="84"/>
      <c r="PAH57" s="84"/>
      <c r="PAI57" s="84"/>
      <c r="PAJ57" s="84"/>
      <c r="PAK57" s="84"/>
      <c r="PAL57" s="84"/>
      <c r="PAM57" s="84"/>
      <c r="PAN57" s="84"/>
      <c r="PAO57" s="84"/>
      <c r="PAP57" s="84"/>
      <c r="PAQ57" s="84"/>
      <c r="PAR57" s="84"/>
      <c r="PAS57" s="84"/>
      <c r="PAT57" s="84"/>
      <c r="PAU57" s="84"/>
      <c r="PAV57" s="84"/>
      <c r="PAW57" s="84"/>
      <c r="PAX57" s="84"/>
      <c r="PAY57" s="84"/>
      <c r="PAZ57" s="84"/>
      <c r="PBA57" s="84"/>
      <c r="PBB57" s="84"/>
      <c r="PBC57" s="84"/>
      <c r="PBD57" s="84"/>
      <c r="PBE57" s="84"/>
      <c r="PBF57" s="84"/>
      <c r="PBG57" s="84"/>
      <c r="PBH57" s="84"/>
      <c r="PBI57" s="84"/>
      <c r="PBJ57" s="84"/>
      <c r="PBK57" s="84"/>
      <c r="PBL57" s="84"/>
      <c r="PBM57" s="84"/>
      <c r="PBN57" s="84"/>
      <c r="PBO57" s="84"/>
      <c r="PBP57" s="84"/>
      <c r="PBQ57" s="84"/>
      <c r="PBR57" s="84"/>
      <c r="PBS57" s="84"/>
      <c r="PBT57" s="84"/>
      <c r="PBU57" s="84"/>
      <c r="PBV57" s="84"/>
      <c r="PBW57" s="84"/>
      <c r="PBX57" s="84"/>
      <c r="PBY57" s="84"/>
      <c r="PBZ57" s="84"/>
      <c r="PCA57" s="84"/>
      <c r="PCB57" s="84"/>
      <c r="PCC57" s="84"/>
      <c r="PCD57" s="84"/>
      <c r="PCE57" s="84"/>
      <c r="PCF57" s="84"/>
      <c r="PCG57" s="84"/>
      <c r="PCH57" s="84"/>
      <c r="PCI57" s="84"/>
      <c r="PCJ57" s="84"/>
      <c r="PCK57" s="84"/>
      <c r="PCL57" s="84"/>
      <c r="PCM57" s="84"/>
      <c r="PCN57" s="84"/>
      <c r="PCO57" s="84"/>
      <c r="PCP57" s="84"/>
      <c r="PCQ57" s="84"/>
      <c r="PCR57" s="84"/>
      <c r="PCS57" s="84"/>
      <c r="PCT57" s="84"/>
      <c r="PCU57" s="84"/>
      <c r="PCV57" s="84"/>
      <c r="PCW57" s="84"/>
      <c r="PCX57" s="84"/>
      <c r="PCY57" s="84"/>
      <c r="PCZ57" s="84"/>
      <c r="PDA57" s="84"/>
      <c r="PDB57" s="84"/>
      <c r="PDC57" s="84"/>
      <c r="PDD57" s="84"/>
      <c r="PDE57" s="84"/>
      <c r="PDF57" s="84"/>
      <c r="PDG57" s="84"/>
      <c r="PDH57" s="84"/>
      <c r="PDI57" s="84"/>
      <c r="PDJ57" s="84"/>
      <c r="PDK57" s="84"/>
      <c r="PDL57" s="84"/>
      <c r="PDM57" s="84"/>
      <c r="PDN57" s="84"/>
      <c r="PDO57" s="84"/>
      <c r="PDP57" s="84"/>
      <c r="PDQ57" s="84"/>
      <c r="PDR57" s="84"/>
      <c r="PDS57" s="84"/>
      <c r="PDT57" s="84"/>
      <c r="PDU57" s="84"/>
      <c r="PDV57" s="84"/>
      <c r="PDW57" s="84"/>
      <c r="PDX57" s="84"/>
      <c r="PDY57" s="84"/>
      <c r="PDZ57" s="84"/>
      <c r="PEA57" s="84"/>
      <c r="PEB57" s="84"/>
      <c r="PEC57" s="84"/>
      <c r="PED57" s="84"/>
      <c r="PEE57" s="84"/>
      <c r="PEF57" s="84"/>
      <c r="PEG57" s="84"/>
      <c r="PEH57" s="84"/>
      <c r="PEI57" s="84"/>
      <c r="PEJ57" s="84"/>
      <c r="PEK57" s="84"/>
      <c r="PEL57" s="84"/>
      <c r="PEM57" s="84"/>
      <c r="PEN57" s="84"/>
      <c r="PEO57" s="84"/>
      <c r="PEP57" s="84"/>
      <c r="PEQ57" s="84"/>
      <c r="PER57" s="84"/>
      <c r="PES57" s="84"/>
      <c r="PET57" s="84"/>
      <c r="PEU57" s="84"/>
      <c r="PEV57" s="84"/>
      <c r="PEW57" s="84"/>
      <c r="PEX57" s="84"/>
      <c r="PEY57" s="84"/>
      <c r="PEZ57" s="84"/>
      <c r="PFA57" s="84"/>
      <c r="PFB57" s="84"/>
      <c r="PFC57" s="84"/>
      <c r="PFD57" s="84"/>
      <c r="PFE57" s="84"/>
      <c r="PFF57" s="84"/>
      <c r="PFG57" s="84"/>
      <c r="PFH57" s="84"/>
      <c r="PFI57" s="84"/>
      <c r="PFJ57" s="84"/>
      <c r="PFK57" s="84"/>
      <c r="PFL57" s="84"/>
      <c r="PFM57" s="84"/>
      <c r="PFN57" s="84"/>
      <c r="PFO57" s="84"/>
      <c r="PFP57" s="84"/>
      <c r="PFQ57" s="84"/>
      <c r="PFR57" s="84"/>
      <c r="PFS57" s="84"/>
      <c r="PFT57" s="84"/>
      <c r="PFU57" s="84"/>
      <c r="PFV57" s="84"/>
      <c r="PFW57" s="84"/>
      <c r="PFX57" s="84"/>
      <c r="PFY57" s="84"/>
      <c r="PFZ57" s="84"/>
      <c r="PGA57" s="84"/>
      <c r="PGB57" s="84"/>
      <c r="PGC57" s="84"/>
      <c r="PGD57" s="84"/>
      <c r="PGE57" s="84"/>
      <c r="PGF57" s="84"/>
      <c r="PGG57" s="84"/>
      <c r="PGH57" s="84"/>
      <c r="PGI57" s="84"/>
      <c r="PGJ57" s="84"/>
      <c r="PGK57" s="84"/>
      <c r="PGL57" s="84"/>
      <c r="PGM57" s="84"/>
      <c r="PGN57" s="84"/>
      <c r="PGO57" s="84"/>
      <c r="PGP57" s="84"/>
      <c r="PGQ57" s="84"/>
      <c r="PGR57" s="84"/>
      <c r="PGS57" s="84"/>
      <c r="PGT57" s="84"/>
      <c r="PGU57" s="84"/>
      <c r="PGV57" s="84"/>
      <c r="PGW57" s="84"/>
      <c r="PGX57" s="84"/>
      <c r="PGY57" s="84"/>
      <c r="PGZ57" s="84"/>
      <c r="PHA57" s="84"/>
      <c r="PHB57" s="84"/>
      <c r="PHC57" s="84"/>
      <c r="PHD57" s="84"/>
      <c r="PHE57" s="84"/>
      <c r="PHF57" s="84"/>
      <c r="PHG57" s="84"/>
      <c r="PHH57" s="84"/>
      <c r="PHI57" s="84"/>
      <c r="PHJ57" s="84"/>
      <c r="PHK57" s="84"/>
      <c r="PHL57" s="84"/>
      <c r="PHM57" s="84"/>
      <c r="PHN57" s="84"/>
      <c r="PHO57" s="84"/>
      <c r="PHP57" s="84"/>
      <c r="PHQ57" s="84"/>
      <c r="PHR57" s="84"/>
      <c r="PHS57" s="84"/>
      <c r="PHT57" s="84"/>
      <c r="PHU57" s="84"/>
      <c r="PHV57" s="84"/>
      <c r="PHW57" s="84"/>
      <c r="PHX57" s="84"/>
      <c r="PHY57" s="84"/>
      <c r="PHZ57" s="84"/>
      <c r="PIA57" s="84"/>
      <c r="PIB57" s="84"/>
      <c r="PIC57" s="84"/>
      <c r="PID57" s="84"/>
      <c r="PIE57" s="84"/>
      <c r="PIF57" s="84"/>
      <c r="PIG57" s="84"/>
      <c r="PIH57" s="84"/>
      <c r="PII57" s="84"/>
      <c r="PIJ57" s="84"/>
      <c r="PIK57" s="84"/>
      <c r="PIL57" s="84"/>
      <c r="PIM57" s="84"/>
      <c r="PIN57" s="84"/>
      <c r="PIO57" s="84"/>
      <c r="PIP57" s="84"/>
      <c r="PIQ57" s="84"/>
      <c r="PIR57" s="84"/>
      <c r="PIS57" s="84"/>
      <c r="PIT57" s="84"/>
      <c r="PIU57" s="84"/>
      <c r="PIV57" s="84"/>
      <c r="PIW57" s="84"/>
      <c r="PIX57" s="84"/>
      <c r="PIY57" s="84"/>
      <c r="PIZ57" s="84"/>
      <c r="PJA57" s="84"/>
      <c r="PJB57" s="84"/>
      <c r="PJC57" s="84"/>
      <c r="PJD57" s="84"/>
      <c r="PJE57" s="84"/>
      <c r="PJF57" s="84"/>
      <c r="PJG57" s="84"/>
      <c r="PJH57" s="84"/>
      <c r="PJI57" s="84"/>
      <c r="PJJ57" s="84"/>
      <c r="PJK57" s="84"/>
      <c r="PJL57" s="84"/>
      <c r="PJM57" s="84"/>
      <c r="PJN57" s="84"/>
      <c r="PJO57" s="84"/>
      <c r="PJP57" s="84"/>
      <c r="PJQ57" s="84"/>
      <c r="PJR57" s="84"/>
      <c r="PJS57" s="84"/>
      <c r="PJT57" s="84"/>
      <c r="PJU57" s="84"/>
      <c r="PJV57" s="84"/>
      <c r="PJW57" s="84"/>
      <c r="PJX57" s="84"/>
      <c r="PJY57" s="84"/>
      <c r="PJZ57" s="84"/>
      <c r="PKA57" s="84"/>
      <c r="PKB57" s="84"/>
      <c r="PKC57" s="84"/>
      <c r="PKD57" s="84"/>
      <c r="PKE57" s="84"/>
      <c r="PKF57" s="84"/>
      <c r="PKG57" s="84"/>
      <c r="PKH57" s="84"/>
      <c r="PKI57" s="84"/>
      <c r="PKJ57" s="84"/>
      <c r="PKK57" s="84"/>
      <c r="PKL57" s="84"/>
      <c r="PKM57" s="84"/>
      <c r="PKN57" s="84"/>
      <c r="PKO57" s="84"/>
      <c r="PKP57" s="84"/>
      <c r="PKQ57" s="84"/>
      <c r="PKR57" s="84"/>
      <c r="PKS57" s="84"/>
      <c r="PKT57" s="84"/>
      <c r="PKU57" s="84"/>
      <c r="PKV57" s="84"/>
      <c r="PKW57" s="84"/>
      <c r="PKX57" s="84"/>
      <c r="PKY57" s="84"/>
      <c r="PKZ57" s="84"/>
      <c r="PLA57" s="84"/>
      <c r="PLB57" s="84"/>
      <c r="PLC57" s="84"/>
      <c r="PLD57" s="84"/>
      <c r="PLE57" s="84"/>
      <c r="PLF57" s="84"/>
      <c r="PLG57" s="84"/>
      <c r="PLH57" s="84"/>
      <c r="PLI57" s="84"/>
      <c r="PLJ57" s="84"/>
      <c r="PLK57" s="84"/>
      <c r="PLL57" s="84"/>
      <c r="PLM57" s="84"/>
      <c r="PLN57" s="84"/>
      <c r="PLO57" s="84"/>
      <c r="PLP57" s="84"/>
      <c r="PLQ57" s="84"/>
      <c r="PLR57" s="84"/>
      <c r="PLS57" s="84"/>
      <c r="PLT57" s="84"/>
      <c r="PLU57" s="84"/>
      <c r="PLV57" s="84"/>
      <c r="PLW57" s="84"/>
      <c r="PLX57" s="84"/>
      <c r="PLY57" s="84"/>
      <c r="PLZ57" s="84"/>
      <c r="PMA57" s="84"/>
      <c r="PMB57" s="84"/>
      <c r="PMC57" s="84"/>
      <c r="PMD57" s="84"/>
      <c r="PME57" s="84"/>
      <c r="PMF57" s="84"/>
      <c r="PMG57" s="84"/>
      <c r="PMH57" s="84"/>
      <c r="PMI57" s="84"/>
      <c r="PMJ57" s="84"/>
      <c r="PMK57" s="84"/>
      <c r="PML57" s="84"/>
      <c r="PMM57" s="84"/>
      <c r="PMN57" s="84"/>
      <c r="PMO57" s="84"/>
      <c r="PMP57" s="84"/>
      <c r="PMQ57" s="84"/>
      <c r="PMR57" s="84"/>
      <c r="PMS57" s="84"/>
      <c r="PMT57" s="84"/>
      <c r="PMU57" s="84"/>
      <c r="PMV57" s="84"/>
      <c r="PMW57" s="84"/>
      <c r="PMX57" s="84"/>
      <c r="PMY57" s="84"/>
      <c r="PMZ57" s="84"/>
      <c r="PNA57" s="84"/>
      <c r="PNB57" s="84"/>
      <c r="PNC57" s="84"/>
      <c r="PND57" s="84"/>
      <c r="PNE57" s="84"/>
      <c r="PNF57" s="84"/>
      <c r="PNG57" s="84"/>
      <c r="PNH57" s="84"/>
      <c r="PNI57" s="84"/>
      <c r="PNJ57" s="84"/>
      <c r="PNK57" s="84"/>
      <c r="PNL57" s="84"/>
      <c r="PNM57" s="84"/>
      <c r="PNN57" s="84"/>
      <c r="PNO57" s="84"/>
      <c r="PNP57" s="84"/>
      <c r="PNQ57" s="84"/>
      <c r="PNR57" s="84"/>
      <c r="PNS57" s="84"/>
      <c r="PNT57" s="84"/>
      <c r="PNU57" s="84"/>
      <c r="PNV57" s="84"/>
      <c r="PNW57" s="84"/>
      <c r="PNX57" s="84"/>
      <c r="PNY57" s="84"/>
      <c r="PNZ57" s="84"/>
      <c r="POA57" s="84"/>
      <c r="POB57" s="84"/>
      <c r="POC57" s="84"/>
      <c r="POD57" s="84"/>
      <c r="POE57" s="84"/>
      <c r="POF57" s="84"/>
      <c r="POG57" s="84"/>
      <c r="POH57" s="84"/>
      <c r="POI57" s="84"/>
      <c r="POJ57" s="84"/>
      <c r="POK57" s="84"/>
      <c r="POL57" s="84"/>
      <c r="POM57" s="84"/>
      <c r="PON57" s="84"/>
      <c r="POO57" s="84"/>
      <c r="POP57" s="84"/>
      <c r="POQ57" s="84"/>
      <c r="POR57" s="84"/>
      <c r="POS57" s="84"/>
      <c r="POT57" s="84"/>
      <c r="POU57" s="84"/>
      <c r="POV57" s="84"/>
      <c r="POW57" s="84"/>
      <c r="POX57" s="84"/>
      <c r="POY57" s="84"/>
      <c r="POZ57" s="84"/>
      <c r="PPA57" s="84"/>
      <c r="PPB57" s="84"/>
      <c r="PPC57" s="84"/>
      <c r="PPD57" s="84"/>
      <c r="PPE57" s="84"/>
      <c r="PPF57" s="84"/>
      <c r="PPG57" s="84"/>
      <c r="PPH57" s="84"/>
      <c r="PPI57" s="84"/>
      <c r="PPJ57" s="84"/>
      <c r="PPK57" s="84"/>
      <c r="PPL57" s="84"/>
      <c r="PPM57" s="84"/>
      <c r="PPN57" s="84"/>
      <c r="PPO57" s="84"/>
      <c r="PPP57" s="84"/>
      <c r="PPQ57" s="84"/>
      <c r="PPR57" s="84"/>
      <c r="PPS57" s="84"/>
      <c r="PPT57" s="84"/>
      <c r="PPU57" s="84"/>
      <c r="PPV57" s="84"/>
      <c r="PPW57" s="84"/>
      <c r="PPX57" s="84"/>
      <c r="PPY57" s="84"/>
      <c r="PPZ57" s="84"/>
      <c r="PQA57" s="84"/>
      <c r="PQB57" s="84"/>
      <c r="PQC57" s="84"/>
      <c r="PQD57" s="84"/>
      <c r="PQE57" s="84"/>
      <c r="PQF57" s="84"/>
      <c r="PQG57" s="84"/>
      <c r="PQH57" s="84"/>
      <c r="PQI57" s="84"/>
      <c r="PQJ57" s="84"/>
      <c r="PQK57" s="84"/>
      <c r="PQL57" s="84"/>
      <c r="PQM57" s="84"/>
      <c r="PQN57" s="84"/>
      <c r="PQO57" s="84"/>
      <c r="PQP57" s="84"/>
      <c r="PQQ57" s="84"/>
      <c r="PQR57" s="84"/>
      <c r="PQS57" s="84"/>
      <c r="PQT57" s="84"/>
      <c r="PQU57" s="84"/>
      <c r="PQV57" s="84"/>
      <c r="PQW57" s="84"/>
      <c r="PQX57" s="84"/>
      <c r="PQY57" s="84"/>
      <c r="PQZ57" s="84"/>
      <c r="PRA57" s="84"/>
      <c r="PRB57" s="84"/>
      <c r="PRC57" s="84"/>
      <c r="PRD57" s="84"/>
      <c r="PRE57" s="84"/>
      <c r="PRF57" s="84"/>
      <c r="PRG57" s="84"/>
      <c r="PRH57" s="84"/>
      <c r="PRI57" s="84"/>
      <c r="PRJ57" s="84"/>
      <c r="PRK57" s="84"/>
      <c r="PRL57" s="84"/>
      <c r="PRM57" s="84"/>
      <c r="PRN57" s="84"/>
      <c r="PRO57" s="84"/>
      <c r="PRP57" s="84"/>
      <c r="PRQ57" s="84"/>
      <c r="PRR57" s="84"/>
      <c r="PRS57" s="84"/>
      <c r="PRT57" s="84"/>
      <c r="PRU57" s="84"/>
      <c r="PRV57" s="84"/>
      <c r="PRW57" s="84"/>
      <c r="PRX57" s="84"/>
      <c r="PRY57" s="84"/>
      <c r="PRZ57" s="84"/>
      <c r="PSA57" s="84"/>
      <c r="PSB57" s="84"/>
      <c r="PSC57" s="84"/>
      <c r="PSD57" s="84"/>
      <c r="PSE57" s="84"/>
      <c r="PSF57" s="84"/>
      <c r="PSG57" s="84"/>
      <c r="PSH57" s="84"/>
      <c r="PSI57" s="84"/>
      <c r="PSJ57" s="84"/>
      <c r="PSK57" s="84"/>
      <c r="PSL57" s="84"/>
      <c r="PSM57" s="84"/>
      <c r="PSN57" s="84"/>
      <c r="PSO57" s="84"/>
      <c r="PSP57" s="84"/>
      <c r="PSQ57" s="84"/>
      <c r="PSR57" s="84"/>
      <c r="PSS57" s="84"/>
      <c r="PST57" s="84"/>
      <c r="PSU57" s="84"/>
      <c r="PSV57" s="84"/>
      <c r="PSW57" s="84"/>
      <c r="PSX57" s="84"/>
      <c r="PSY57" s="84"/>
      <c r="PSZ57" s="84"/>
      <c r="PTA57" s="84"/>
      <c r="PTB57" s="84"/>
      <c r="PTC57" s="84"/>
      <c r="PTD57" s="84"/>
      <c r="PTE57" s="84"/>
      <c r="PTF57" s="84"/>
      <c r="PTG57" s="84"/>
      <c r="PTH57" s="84"/>
      <c r="PTI57" s="84"/>
      <c r="PTJ57" s="84"/>
      <c r="PTK57" s="84"/>
      <c r="PTL57" s="84"/>
      <c r="PTM57" s="84"/>
      <c r="PTN57" s="84"/>
      <c r="PTO57" s="84"/>
      <c r="PTP57" s="84"/>
      <c r="PTQ57" s="84"/>
      <c r="PTR57" s="84"/>
      <c r="PTS57" s="84"/>
      <c r="PTT57" s="84"/>
      <c r="PTU57" s="84"/>
      <c r="PTV57" s="84"/>
      <c r="PTW57" s="84"/>
      <c r="PTX57" s="84"/>
      <c r="PTY57" s="84"/>
      <c r="PTZ57" s="84"/>
      <c r="PUA57" s="84"/>
      <c r="PUB57" s="84"/>
      <c r="PUC57" s="84"/>
      <c r="PUD57" s="84"/>
      <c r="PUE57" s="84"/>
      <c r="PUF57" s="84"/>
      <c r="PUG57" s="84"/>
      <c r="PUH57" s="84"/>
      <c r="PUI57" s="84"/>
      <c r="PUJ57" s="84"/>
      <c r="PUK57" s="84"/>
      <c r="PUL57" s="84"/>
      <c r="PUM57" s="84"/>
      <c r="PUN57" s="84"/>
      <c r="PUO57" s="84"/>
      <c r="PUP57" s="84"/>
      <c r="PUQ57" s="84"/>
      <c r="PUR57" s="84"/>
      <c r="PUS57" s="84"/>
      <c r="PUT57" s="84"/>
      <c r="PUU57" s="84"/>
      <c r="PUV57" s="84"/>
      <c r="PUW57" s="84"/>
      <c r="PUX57" s="84"/>
      <c r="PUY57" s="84"/>
      <c r="PUZ57" s="84"/>
      <c r="PVA57" s="84"/>
      <c r="PVB57" s="84"/>
      <c r="PVC57" s="84"/>
      <c r="PVD57" s="84"/>
      <c r="PVE57" s="84"/>
      <c r="PVF57" s="84"/>
      <c r="PVG57" s="84"/>
      <c r="PVH57" s="84"/>
      <c r="PVI57" s="84"/>
      <c r="PVJ57" s="84"/>
      <c r="PVK57" s="84"/>
      <c r="PVL57" s="84"/>
      <c r="PVM57" s="84"/>
      <c r="PVN57" s="84"/>
      <c r="PVO57" s="84"/>
      <c r="PVP57" s="84"/>
      <c r="PVQ57" s="84"/>
      <c r="PVR57" s="84"/>
      <c r="PVS57" s="84"/>
      <c r="PVT57" s="84"/>
      <c r="PVU57" s="84"/>
      <c r="PVV57" s="84"/>
      <c r="PVW57" s="84"/>
      <c r="PVX57" s="84"/>
      <c r="PVY57" s="84"/>
      <c r="PVZ57" s="84"/>
      <c r="PWA57" s="84"/>
      <c r="PWB57" s="84"/>
      <c r="PWC57" s="84"/>
      <c r="PWD57" s="84"/>
      <c r="PWE57" s="84"/>
      <c r="PWF57" s="84"/>
      <c r="PWG57" s="84"/>
      <c r="PWH57" s="84"/>
      <c r="PWI57" s="84"/>
      <c r="PWJ57" s="84"/>
      <c r="PWK57" s="84"/>
      <c r="PWL57" s="84"/>
      <c r="PWM57" s="84"/>
      <c r="PWN57" s="84"/>
      <c r="PWO57" s="84"/>
      <c r="PWP57" s="84"/>
      <c r="PWQ57" s="84"/>
      <c r="PWR57" s="84"/>
      <c r="PWS57" s="84"/>
      <c r="PWT57" s="84"/>
      <c r="PWU57" s="84"/>
      <c r="PWV57" s="84"/>
      <c r="PWW57" s="84"/>
      <c r="PWX57" s="84"/>
      <c r="PWY57" s="84"/>
      <c r="PWZ57" s="84"/>
      <c r="PXA57" s="84"/>
      <c r="PXB57" s="84"/>
      <c r="PXC57" s="84"/>
      <c r="PXD57" s="84"/>
      <c r="PXE57" s="84"/>
      <c r="PXF57" s="84"/>
      <c r="PXG57" s="84"/>
      <c r="PXH57" s="84"/>
      <c r="PXI57" s="84"/>
      <c r="PXJ57" s="84"/>
      <c r="PXK57" s="84"/>
      <c r="PXL57" s="84"/>
      <c r="PXM57" s="84"/>
      <c r="PXN57" s="84"/>
      <c r="PXO57" s="84"/>
      <c r="PXP57" s="84"/>
      <c r="PXQ57" s="84"/>
      <c r="PXR57" s="84"/>
      <c r="PXS57" s="84"/>
      <c r="PXT57" s="84"/>
      <c r="PXU57" s="84"/>
      <c r="PXV57" s="84"/>
      <c r="PXW57" s="84"/>
      <c r="PXX57" s="84"/>
      <c r="PXY57" s="84"/>
      <c r="PXZ57" s="84"/>
      <c r="PYA57" s="84"/>
      <c r="PYB57" s="84"/>
      <c r="PYC57" s="84"/>
      <c r="PYD57" s="84"/>
      <c r="PYE57" s="84"/>
      <c r="PYF57" s="84"/>
      <c r="PYG57" s="84"/>
      <c r="PYH57" s="84"/>
      <c r="PYI57" s="84"/>
      <c r="PYJ57" s="84"/>
      <c r="PYK57" s="84"/>
      <c r="PYL57" s="84"/>
      <c r="PYM57" s="84"/>
      <c r="PYN57" s="84"/>
      <c r="PYO57" s="84"/>
      <c r="PYP57" s="84"/>
      <c r="PYQ57" s="84"/>
      <c r="PYR57" s="84"/>
      <c r="PYS57" s="84"/>
      <c r="PYT57" s="84"/>
      <c r="PYU57" s="84"/>
      <c r="PYV57" s="84"/>
      <c r="PYW57" s="84"/>
      <c r="PYX57" s="84"/>
      <c r="PYY57" s="84"/>
      <c r="PYZ57" s="84"/>
      <c r="PZA57" s="84"/>
      <c r="PZB57" s="84"/>
      <c r="PZC57" s="84"/>
      <c r="PZD57" s="84"/>
      <c r="PZE57" s="84"/>
      <c r="PZF57" s="84"/>
      <c r="PZG57" s="84"/>
      <c r="PZH57" s="84"/>
      <c r="PZI57" s="84"/>
      <c r="PZJ57" s="84"/>
      <c r="PZK57" s="84"/>
      <c r="PZL57" s="84"/>
      <c r="PZM57" s="84"/>
      <c r="PZN57" s="84"/>
      <c r="PZO57" s="84"/>
      <c r="PZP57" s="84"/>
      <c r="PZQ57" s="84"/>
      <c r="PZR57" s="84"/>
      <c r="PZS57" s="84"/>
      <c r="PZT57" s="84"/>
      <c r="PZU57" s="84"/>
      <c r="PZV57" s="84"/>
      <c r="PZW57" s="84"/>
      <c r="PZX57" s="84"/>
      <c r="PZY57" s="84"/>
      <c r="PZZ57" s="84"/>
      <c r="QAA57" s="84"/>
      <c r="QAB57" s="84"/>
      <c r="QAC57" s="84"/>
      <c r="QAD57" s="84"/>
      <c r="QAE57" s="84"/>
      <c r="QAF57" s="84"/>
      <c r="QAG57" s="84"/>
      <c r="QAH57" s="84"/>
      <c r="QAI57" s="84"/>
      <c r="QAJ57" s="84"/>
      <c r="QAK57" s="84"/>
      <c r="QAL57" s="84"/>
      <c r="QAM57" s="84"/>
      <c r="QAN57" s="84"/>
      <c r="QAO57" s="84"/>
      <c r="QAP57" s="84"/>
      <c r="QAQ57" s="84"/>
      <c r="QAR57" s="84"/>
      <c r="QAS57" s="84"/>
      <c r="QAT57" s="84"/>
      <c r="QAU57" s="84"/>
      <c r="QAV57" s="84"/>
      <c r="QAW57" s="84"/>
      <c r="QAX57" s="84"/>
      <c r="QAY57" s="84"/>
      <c r="QAZ57" s="84"/>
      <c r="QBA57" s="84"/>
      <c r="QBB57" s="84"/>
      <c r="QBC57" s="84"/>
      <c r="QBD57" s="84"/>
      <c r="QBE57" s="84"/>
      <c r="QBF57" s="84"/>
      <c r="QBG57" s="84"/>
      <c r="QBH57" s="84"/>
      <c r="QBI57" s="84"/>
      <c r="QBJ57" s="84"/>
      <c r="QBK57" s="84"/>
      <c r="QBL57" s="84"/>
      <c r="QBM57" s="84"/>
      <c r="QBN57" s="84"/>
      <c r="QBO57" s="84"/>
      <c r="QBP57" s="84"/>
      <c r="QBQ57" s="84"/>
      <c r="QBR57" s="84"/>
      <c r="QBS57" s="84"/>
      <c r="QBT57" s="84"/>
      <c r="QBU57" s="84"/>
      <c r="QBV57" s="84"/>
      <c r="QBW57" s="84"/>
      <c r="QBX57" s="84"/>
      <c r="QBY57" s="84"/>
      <c r="QBZ57" s="84"/>
      <c r="QCA57" s="84"/>
      <c r="QCB57" s="84"/>
      <c r="QCC57" s="84"/>
      <c r="QCD57" s="84"/>
      <c r="QCE57" s="84"/>
      <c r="QCF57" s="84"/>
      <c r="QCG57" s="84"/>
      <c r="QCH57" s="84"/>
      <c r="QCI57" s="84"/>
      <c r="QCJ57" s="84"/>
      <c r="QCK57" s="84"/>
      <c r="QCL57" s="84"/>
      <c r="QCM57" s="84"/>
      <c r="QCN57" s="84"/>
      <c r="QCO57" s="84"/>
      <c r="QCP57" s="84"/>
      <c r="QCQ57" s="84"/>
      <c r="QCR57" s="84"/>
      <c r="QCS57" s="84"/>
      <c r="QCT57" s="84"/>
      <c r="QCU57" s="84"/>
      <c r="QCV57" s="84"/>
      <c r="QCW57" s="84"/>
      <c r="QCX57" s="84"/>
      <c r="QCY57" s="84"/>
      <c r="QCZ57" s="84"/>
      <c r="QDA57" s="84"/>
      <c r="QDB57" s="84"/>
      <c r="QDC57" s="84"/>
      <c r="QDD57" s="84"/>
      <c r="QDE57" s="84"/>
      <c r="QDF57" s="84"/>
      <c r="QDG57" s="84"/>
      <c r="QDH57" s="84"/>
      <c r="QDI57" s="84"/>
      <c r="QDJ57" s="84"/>
      <c r="QDK57" s="84"/>
      <c r="QDL57" s="84"/>
      <c r="QDM57" s="84"/>
      <c r="QDN57" s="84"/>
      <c r="QDO57" s="84"/>
      <c r="QDP57" s="84"/>
      <c r="QDQ57" s="84"/>
      <c r="QDR57" s="84"/>
      <c r="QDS57" s="84"/>
      <c r="QDT57" s="84"/>
      <c r="QDU57" s="84"/>
      <c r="QDV57" s="84"/>
      <c r="QDW57" s="84"/>
      <c r="QDX57" s="84"/>
      <c r="QDY57" s="84"/>
      <c r="QDZ57" s="84"/>
      <c r="QEA57" s="84"/>
      <c r="QEB57" s="84"/>
      <c r="QEC57" s="84"/>
      <c r="QED57" s="84"/>
      <c r="QEE57" s="84"/>
      <c r="QEF57" s="84"/>
      <c r="QEG57" s="84"/>
      <c r="QEH57" s="84"/>
      <c r="QEI57" s="84"/>
      <c r="QEJ57" s="84"/>
      <c r="QEK57" s="84"/>
      <c r="QEL57" s="84"/>
      <c r="QEM57" s="84"/>
      <c r="QEN57" s="84"/>
      <c r="QEO57" s="84"/>
      <c r="QEP57" s="84"/>
      <c r="QEQ57" s="84"/>
      <c r="QER57" s="84"/>
      <c r="QES57" s="84"/>
      <c r="QET57" s="84"/>
      <c r="QEU57" s="84"/>
      <c r="QEV57" s="84"/>
      <c r="QEW57" s="84"/>
      <c r="QEX57" s="84"/>
      <c r="QEY57" s="84"/>
      <c r="QEZ57" s="84"/>
      <c r="QFA57" s="84"/>
      <c r="QFB57" s="84"/>
      <c r="QFC57" s="84"/>
      <c r="QFD57" s="84"/>
      <c r="QFE57" s="84"/>
      <c r="QFF57" s="84"/>
      <c r="QFG57" s="84"/>
      <c r="QFH57" s="84"/>
      <c r="QFI57" s="84"/>
      <c r="QFJ57" s="84"/>
      <c r="QFK57" s="84"/>
      <c r="QFL57" s="84"/>
      <c r="QFM57" s="84"/>
      <c r="QFN57" s="84"/>
      <c r="QFO57" s="84"/>
      <c r="QFP57" s="84"/>
      <c r="QFQ57" s="84"/>
      <c r="QFR57" s="84"/>
      <c r="QFS57" s="84"/>
      <c r="QFT57" s="84"/>
      <c r="QFU57" s="84"/>
      <c r="QFV57" s="84"/>
      <c r="QFW57" s="84"/>
      <c r="QFX57" s="84"/>
      <c r="QFY57" s="84"/>
      <c r="QFZ57" s="84"/>
      <c r="QGA57" s="84"/>
      <c r="QGB57" s="84"/>
      <c r="QGC57" s="84"/>
      <c r="QGD57" s="84"/>
      <c r="QGE57" s="84"/>
      <c r="QGF57" s="84"/>
      <c r="QGG57" s="84"/>
      <c r="QGH57" s="84"/>
      <c r="QGI57" s="84"/>
      <c r="QGJ57" s="84"/>
      <c r="QGK57" s="84"/>
      <c r="QGL57" s="84"/>
      <c r="QGM57" s="84"/>
      <c r="QGN57" s="84"/>
      <c r="QGO57" s="84"/>
      <c r="QGP57" s="84"/>
      <c r="QGQ57" s="84"/>
      <c r="QGR57" s="84"/>
      <c r="QGS57" s="84"/>
      <c r="QGT57" s="84"/>
      <c r="QGU57" s="84"/>
      <c r="QGV57" s="84"/>
      <c r="QGW57" s="84"/>
      <c r="QGX57" s="84"/>
      <c r="QGY57" s="84"/>
      <c r="QGZ57" s="84"/>
      <c r="QHA57" s="84"/>
      <c r="QHB57" s="84"/>
      <c r="QHC57" s="84"/>
      <c r="QHD57" s="84"/>
      <c r="QHE57" s="84"/>
      <c r="QHF57" s="84"/>
      <c r="QHG57" s="84"/>
      <c r="QHH57" s="84"/>
      <c r="QHI57" s="84"/>
      <c r="QHJ57" s="84"/>
      <c r="QHK57" s="84"/>
      <c r="QHL57" s="84"/>
      <c r="QHM57" s="84"/>
      <c r="QHN57" s="84"/>
      <c r="QHO57" s="84"/>
      <c r="QHP57" s="84"/>
      <c r="QHQ57" s="84"/>
      <c r="QHR57" s="84"/>
      <c r="QHS57" s="84"/>
      <c r="QHT57" s="84"/>
      <c r="QHU57" s="84"/>
      <c r="QHV57" s="84"/>
      <c r="QHW57" s="84"/>
      <c r="QHX57" s="84"/>
      <c r="QHY57" s="84"/>
      <c r="QHZ57" s="84"/>
      <c r="QIA57" s="84"/>
      <c r="QIB57" s="84"/>
      <c r="QIC57" s="84"/>
      <c r="QID57" s="84"/>
      <c r="QIE57" s="84"/>
      <c r="QIF57" s="84"/>
      <c r="QIG57" s="84"/>
      <c r="QIH57" s="84"/>
      <c r="QII57" s="84"/>
      <c r="QIJ57" s="84"/>
      <c r="QIK57" s="84"/>
      <c r="QIL57" s="84"/>
      <c r="QIM57" s="84"/>
      <c r="QIN57" s="84"/>
      <c r="QIO57" s="84"/>
      <c r="QIP57" s="84"/>
      <c r="QIQ57" s="84"/>
      <c r="QIR57" s="84"/>
      <c r="QIS57" s="84"/>
      <c r="QIT57" s="84"/>
      <c r="QIU57" s="84"/>
      <c r="QIV57" s="84"/>
      <c r="QIW57" s="84"/>
      <c r="QIX57" s="84"/>
      <c r="QIY57" s="84"/>
      <c r="QIZ57" s="84"/>
      <c r="QJA57" s="84"/>
      <c r="QJB57" s="84"/>
      <c r="QJC57" s="84"/>
      <c r="QJD57" s="84"/>
      <c r="QJE57" s="84"/>
      <c r="QJF57" s="84"/>
      <c r="QJG57" s="84"/>
      <c r="QJH57" s="84"/>
      <c r="QJI57" s="84"/>
      <c r="QJJ57" s="84"/>
      <c r="QJK57" s="84"/>
      <c r="QJL57" s="84"/>
      <c r="QJM57" s="84"/>
      <c r="QJN57" s="84"/>
      <c r="QJO57" s="84"/>
      <c r="QJP57" s="84"/>
      <c r="QJQ57" s="84"/>
      <c r="QJR57" s="84"/>
      <c r="QJS57" s="84"/>
      <c r="QJT57" s="84"/>
      <c r="QJU57" s="84"/>
      <c r="QJV57" s="84"/>
      <c r="QJW57" s="84"/>
      <c r="QJX57" s="84"/>
      <c r="QJY57" s="84"/>
      <c r="QJZ57" s="84"/>
      <c r="QKA57" s="84"/>
      <c r="QKB57" s="84"/>
      <c r="QKC57" s="84"/>
      <c r="QKD57" s="84"/>
      <c r="QKE57" s="84"/>
      <c r="QKF57" s="84"/>
      <c r="QKG57" s="84"/>
      <c r="QKH57" s="84"/>
      <c r="QKI57" s="84"/>
      <c r="QKJ57" s="84"/>
      <c r="QKK57" s="84"/>
      <c r="QKL57" s="84"/>
      <c r="QKM57" s="84"/>
      <c r="QKN57" s="84"/>
      <c r="QKO57" s="84"/>
      <c r="QKP57" s="84"/>
      <c r="QKQ57" s="84"/>
      <c r="QKR57" s="84"/>
      <c r="QKS57" s="84"/>
      <c r="QKT57" s="84"/>
      <c r="QKU57" s="84"/>
      <c r="QKV57" s="84"/>
      <c r="QKW57" s="84"/>
      <c r="QKX57" s="84"/>
      <c r="QKY57" s="84"/>
      <c r="QKZ57" s="84"/>
      <c r="QLA57" s="84"/>
      <c r="QLB57" s="84"/>
      <c r="QLC57" s="84"/>
      <c r="QLD57" s="84"/>
      <c r="QLE57" s="84"/>
      <c r="QLF57" s="84"/>
      <c r="QLG57" s="84"/>
      <c r="QLH57" s="84"/>
      <c r="QLI57" s="84"/>
      <c r="QLJ57" s="84"/>
      <c r="QLK57" s="84"/>
      <c r="QLL57" s="84"/>
      <c r="QLM57" s="84"/>
      <c r="QLN57" s="84"/>
      <c r="QLO57" s="84"/>
      <c r="QLP57" s="84"/>
      <c r="QLQ57" s="84"/>
      <c r="QLR57" s="84"/>
      <c r="QLS57" s="84"/>
      <c r="QLT57" s="84"/>
      <c r="QLU57" s="84"/>
      <c r="QLV57" s="84"/>
      <c r="QLW57" s="84"/>
      <c r="QLX57" s="84"/>
      <c r="QLY57" s="84"/>
      <c r="QLZ57" s="84"/>
      <c r="QMA57" s="84"/>
      <c r="QMB57" s="84"/>
      <c r="QMC57" s="84"/>
      <c r="QMD57" s="84"/>
      <c r="QME57" s="84"/>
      <c r="QMF57" s="84"/>
      <c r="QMG57" s="84"/>
      <c r="QMH57" s="84"/>
      <c r="QMI57" s="84"/>
      <c r="QMJ57" s="84"/>
      <c r="QMK57" s="84"/>
      <c r="QML57" s="84"/>
      <c r="QMM57" s="84"/>
      <c r="QMN57" s="84"/>
      <c r="QMO57" s="84"/>
      <c r="QMP57" s="84"/>
      <c r="QMQ57" s="84"/>
      <c r="QMR57" s="84"/>
      <c r="QMS57" s="84"/>
      <c r="QMT57" s="84"/>
      <c r="QMU57" s="84"/>
      <c r="QMV57" s="84"/>
      <c r="QMW57" s="84"/>
      <c r="QMX57" s="84"/>
      <c r="QMY57" s="84"/>
      <c r="QMZ57" s="84"/>
      <c r="QNA57" s="84"/>
      <c r="QNB57" s="84"/>
      <c r="QNC57" s="84"/>
      <c r="QND57" s="84"/>
      <c r="QNE57" s="84"/>
      <c r="QNF57" s="84"/>
      <c r="QNG57" s="84"/>
      <c r="QNH57" s="84"/>
      <c r="QNI57" s="84"/>
      <c r="QNJ57" s="84"/>
      <c r="QNK57" s="84"/>
      <c r="QNL57" s="84"/>
      <c r="QNM57" s="84"/>
      <c r="QNN57" s="84"/>
      <c r="QNO57" s="84"/>
      <c r="QNP57" s="84"/>
      <c r="QNQ57" s="84"/>
      <c r="QNR57" s="84"/>
      <c r="QNS57" s="84"/>
      <c r="QNT57" s="84"/>
      <c r="QNU57" s="84"/>
      <c r="QNV57" s="84"/>
      <c r="QNW57" s="84"/>
      <c r="QNX57" s="84"/>
      <c r="QNY57" s="84"/>
      <c r="QNZ57" s="84"/>
      <c r="QOA57" s="84"/>
      <c r="QOB57" s="84"/>
      <c r="QOC57" s="84"/>
      <c r="QOD57" s="84"/>
      <c r="QOE57" s="84"/>
      <c r="QOF57" s="84"/>
      <c r="QOG57" s="84"/>
      <c r="QOH57" s="84"/>
      <c r="QOI57" s="84"/>
      <c r="QOJ57" s="84"/>
      <c r="QOK57" s="84"/>
      <c r="QOL57" s="84"/>
      <c r="QOM57" s="84"/>
      <c r="QON57" s="84"/>
      <c r="QOO57" s="84"/>
      <c r="QOP57" s="84"/>
      <c r="QOQ57" s="84"/>
      <c r="QOR57" s="84"/>
      <c r="QOS57" s="84"/>
      <c r="QOT57" s="84"/>
      <c r="QOU57" s="84"/>
      <c r="QOV57" s="84"/>
      <c r="QOW57" s="84"/>
      <c r="QOX57" s="84"/>
      <c r="QOY57" s="84"/>
      <c r="QOZ57" s="84"/>
      <c r="QPA57" s="84"/>
      <c r="QPB57" s="84"/>
      <c r="QPC57" s="84"/>
      <c r="QPD57" s="84"/>
      <c r="QPE57" s="84"/>
      <c r="QPF57" s="84"/>
      <c r="QPG57" s="84"/>
      <c r="QPH57" s="84"/>
      <c r="QPI57" s="84"/>
      <c r="QPJ57" s="84"/>
      <c r="QPK57" s="84"/>
      <c r="QPL57" s="84"/>
      <c r="QPM57" s="84"/>
      <c r="QPN57" s="84"/>
      <c r="QPO57" s="84"/>
      <c r="QPP57" s="84"/>
      <c r="QPQ57" s="84"/>
      <c r="QPR57" s="84"/>
      <c r="QPS57" s="84"/>
      <c r="QPT57" s="84"/>
      <c r="QPU57" s="84"/>
      <c r="QPV57" s="84"/>
      <c r="QPW57" s="84"/>
      <c r="QPX57" s="84"/>
      <c r="QPY57" s="84"/>
      <c r="QPZ57" s="84"/>
      <c r="QQA57" s="84"/>
      <c r="QQB57" s="84"/>
      <c r="QQC57" s="84"/>
      <c r="QQD57" s="84"/>
      <c r="QQE57" s="84"/>
      <c r="QQF57" s="84"/>
      <c r="QQG57" s="84"/>
      <c r="QQH57" s="84"/>
      <c r="QQI57" s="84"/>
      <c r="QQJ57" s="84"/>
      <c r="QQK57" s="84"/>
      <c r="QQL57" s="84"/>
      <c r="QQM57" s="84"/>
      <c r="QQN57" s="84"/>
      <c r="QQO57" s="84"/>
      <c r="QQP57" s="84"/>
      <c r="QQQ57" s="84"/>
      <c r="QQR57" s="84"/>
      <c r="QQS57" s="84"/>
      <c r="QQT57" s="84"/>
      <c r="QQU57" s="84"/>
      <c r="QQV57" s="84"/>
      <c r="QQW57" s="84"/>
      <c r="QQX57" s="84"/>
      <c r="QQY57" s="84"/>
      <c r="QQZ57" s="84"/>
      <c r="QRA57" s="84"/>
      <c r="QRB57" s="84"/>
      <c r="QRC57" s="84"/>
      <c r="QRD57" s="84"/>
      <c r="QRE57" s="84"/>
      <c r="QRF57" s="84"/>
      <c r="QRG57" s="84"/>
      <c r="QRH57" s="84"/>
      <c r="QRI57" s="84"/>
      <c r="QRJ57" s="84"/>
      <c r="QRK57" s="84"/>
      <c r="QRL57" s="84"/>
      <c r="QRM57" s="84"/>
      <c r="QRN57" s="84"/>
      <c r="QRO57" s="84"/>
      <c r="QRP57" s="84"/>
      <c r="QRQ57" s="84"/>
      <c r="QRR57" s="84"/>
      <c r="QRS57" s="84"/>
      <c r="QRT57" s="84"/>
      <c r="QRU57" s="84"/>
      <c r="QRV57" s="84"/>
      <c r="QRW57" s="84"/>
      <c r="QRX57" s="84"/>
      <c r="QRY57" s="84"/>
      <c r="QRZ57" s="84"/>
      <c r="QSA57" s="84"/>
      <c r="QSB57" s="84"/>
      <c r="QSC57" s="84"/>
      <c r="QSD57" s="84"/>
      <c r="QSE57" s="84"/>
      <c r="QSF57" s="84"/>
      <c r="QSG57" s="84"/>
      <c r="QSH57" s="84"/>
      <c r="QSI57" s="84"/>
      <c r="QSJ57" s="84"/>
      <c r="QSK57" s="84"/>
      <c r="QSL57" s="84"/>
      <c r="QSM57" s="84"/>
      <c r="QSN57" s="84"/>
      <c r="QSO57" s="84"/>
      <c r="QSP57" s="84"/>
      <c r="QSQ57" s="84"/>
      <c r="QSR57" s="84"/>
      <c r="QSS57" s="84"/>
      <c r="QST57" s="84"/>
      <c r="QSU57" s="84"/>
      <c r="QSV57" s="84"/>
      <c r="QSW57" s="84"/>
      <c r="QSX57" s="84"/>
      <c r="QSY57" s="84"/>
      <c r="QSZ57" s="84"/>
      <c r="QTA57" s="84"/>
      <c r="QTB57" s="84"/>
      <c r="QTC57" s="84"/>
      <c r="QTD57" s="84"/>
      <c r="QTE57" s="84"/>
      <c r="QTF57" s="84"/>
      <c r="QTG57" s="84"/>
      <c r="QTH57" s="84"/>
      <c r="QTI57" s="84"/>
      <c r="QTJ57" s="84"/>
      <c r="QTK57" s="84"/>
      <c r="QTL57" s="84"/>
      <c r="QTM57" s="84"/>
      <c r="QTN57" s="84"/>
      <c r="QTO57" s="84"/>
      <c r="QTP57" s="84"/>
      <c r="QTQ57" s="84"/>
      <c r="QTR57" s="84"/>
      <c r="QTS57" s="84"/>
      <c r="QTT57" s="84"/>
      <c r="QTU57" s="84"/>
      <c r="QTV57" s="84"/>
      <c r="QTW57" s="84"/>
      <c r="QTX57" s="84"/>
      <c r="QTY57" s="84"/>
      <c r="QTZ57" s="84"/>
      <c r="QUA57" s="84"/>
      <c r="QUB57" s="84"/>
      <c r="QUC57" s="84"/>
      <c r="QUD57" s="84"/>
      <c r="QUE57" s="84"/>
      <c r="QUF57" s="84"/>
      <c r="QUG57" s="84"/>
      <c r="QUH57" s="84"/>
      <c r="QUI57" s="84"/>
      <c r="QUJ57" s="84"/>
      <c r="QUK57" s="84"/>
      <c r="QUL57" s="84"/>
      <c r="QUM57" s="84"/>
      <c r="QUN57" s="84"/>
      <c r="QUO57" s="84"/>
      <c r="QUP57" s="84"/>
      <c r="QUQ57" s="84"/>
      <c r="QUR57" s="84"/>
      <c r="QUS57" s="84"/>
      <c r="QUT57" s="84"/>
      <c r="QUU57" s="84"/>
      <c r="QUV57" s="84"/>
      <c r="QUW57" s="84"/>
      <c r="QUX57" s="84"/>
      <c r="QUY57" s="84"/>
      <c r="QUZ57" s="84"/>
      <c r="QVA57" s="84"/>
      <c r="QVB57" s="84"/>
      <c r="QVC57" s="84"/>
      <c r="QVD57" s="84"/>
      <c r="QVE57" s="84"/>
      <c r="QVF57" s="84"/>
      <c r="QVG57" s="84"/>
      <c r="QVH57" s="84"/>
      <c r="QVI57" s="84"/>
      <c r="QVJ57" s="84"/>
      <c r="QVK57" s="84"/>
      <c r="QVL57" s="84"/>
      <c r="QVM57" s="84"/>
      <c r="QVN57" s="84"/>
      <c r="QVO57" s="84"/>
      <c r="QVP57" s="84"/>
      <c r="QVQ57" s="84"/>
      <c r="QVR57" s="84"/>
      <c r="QVS57" s="84"/>
      <c r="QVT57" s="84"/>
      <c r="QVU57" s="84"/>
      <c r="QVV57" s="84"/>
      <c r="QVW57" s="84"/>
      <c r="QVX57" s="84"/>
      <c r="QVY57" s="84"/>
      <c r="QVZ57" s="84"/>
      <c r="QWA57" s="84"/>
      <c r="QWB57" s="84"/>
      <c r="QWC57" s="84"/>
      <c r="QWD57" s="84"/>
      <c r="QWE57" s="84"/>
      <c r="QWF57" s="84"/>
      <c r="QWG57" s="84"/>
      <c r="QWH57" s="84"/>
      <c r="QWI57" s="84"/>
      <c r="QWJ57" s="84"/>
      <c r="QWK57" s="84"/>
      <c r="QWL57" s="84"/>
      <c r="QWM57" s="84"/>
      <c r="QWN57" s="84"/>
      <c r="QWO57" s="84"/>
      <c r="QWP57" s="84"/>
      <c r="QWQ57" s="84"/>
      <c r="QWR57" s="84"/>
      <c r="QWS57" s="84"/>
      <c r="QWT57" s="84"/>
      <c r="QWU57" s="84"/>
      <c r="QWV57" s="84"/>
      <c r="QWW57" s="84"/>
      <c r="QWX57" s="84"/>
      <c r="QWY57" s="84"/>
      <c r="QWZ57" s="84"/>
      <c r="QXA57" s="84"/>
      <c r="QXB57" s="84"/>
      <c r="QXC57" s="84"/>
      <c r="QXD57" s="84"/>
      <c r="QXE57" s="84"/>
      <c r="QXF57" s="84"/>
      <c r="QXG57" s="84"/>
      <c r="QXH57" s="84"/>
      <c r="QXI57" s="84"/>
      <c r="QXJ57" s="84"/>
      <c r="QXK57" s="84"/>
      <c r="QXL57" s="84"/>
      <c r="QXM57" s="84"/>
      <c r="QXN57" s="84"/>
      <c r="QXO57" s="84"/>
      <c r="QXP57" s="84"/>
      <c r="QXQ57" s="84"/>
      <c r="QXR57" s="84"/>
      <c r="QXS57" s="84"/>
      <c r="QXT57" s="84"/>
      <c r="QXU57" s="84"/>
      <c r="QXV57" s="84"/>
      <c r="QXW57" s="84"/>
      <c r="QXX57" s="84"/>
      <c r="QXY57" s="84"/>
      <c r="QXZ57" s="84"/>
      <c r="QYA57" s="84"/>
      <c r="QYB57" s="84"/>
      <c r="QYC57" s="84"/>
      <c r="QYD57" s="84"/>
      <c r="QYE57" s="84"/>
      <c r="QYF57" s="84"/>
      <c r="QYG57" s="84"/>
      <c r="QYH57" s="84"/>
      <c r="QYI57" s="84"/>
      <c r="QYJ57" s="84"/>
      <c r="QYK57" s="84"/>
      <c r="QYL57" s="84"/>
      <c r="QYM57" s="84"/>
      <c r="QYN57" s="84"/>
      <c r="QYO57" s="84"/>
      <c r="QYP57" s="84"/>
      <c r="QYQ57" s="84"/>
      <c r="QYR57" s="84"/>
      <c r="QYS57" s="84"/>
      <c r="QYT57" s="84"/>
      <c r="QYU57" s="84"/>
      <c r="QYV57" s="84"/>
      <c r="QYW57" s="84"/>
      <c r="QYX57" s="84"/>
      <c r="QYY57" s="84"/>
      <c r="QYZ57" s="84"/>
      <c r="QZA57" s="84"/>
      <c r="QZB57" s="84"/>
      <c r="QZC57" s="84"/>
      <c r="QZD57" s="84"/>
      <c r="QZE57" s="84"/>
      <c r="QZF57" s="84"/>
      <c r="QZG57" s="84"/>
      <c r="QZH57" s="84"/>
      <c r="QZI57" s="84"/>
      <c r="QZJ57" s="84"/>
      <c r="QZK57" s="84"/>
      <c r="QZL57" s="84"/>
      <c r="QZM57" s="84"/>
      <c r="QZN57" s="84"/>
      <c r="QZO57" s="84"/>
      <c r="QZP57" s="84"/>
      <c r="QZQ57" s="84"/>
      <c r="QZR57" s="84"/>
      <c r="QZS57" s="84"/>
      <c r="QZT57" s="84"/>
      <c r="QZU57" s="84"/>
      <c r="QZV57" s="84"/>
      <c r="QZW57" s="84"/>
      <c r="QZX57" s="84"/>
      <c r="QZY57" s="84"/>
      <c r="QZZ57" s="84"/>
      <c r="RAA57" s="84"/>
      <c r="RAB57" s="84"/>
      <c r="RAC57" s="84"/>
      <c r="RAD57" s="84"/>
      <c r="RAE57" s="84"/>
      <c r="RAF57" s="84"/>
      <c r="RAG57" s="84"/>
      <c r="RAH57" s="84"/>
      <c r="RAI57" s="84"/>
      <c r="RAJ57" s="84"/>
      <c r="RAK57" s="84"/>
      <c r="RAL57" s="84"/>
      <c r="RAM57" s="84"/>
      <c r="RAN57" s="84"/>
      <c r="RAO57" s="84"/>
      <c r="RAP57" s="84"/>
      <c r="RAQ57" s="84"/>
      <c r="RAR57" s="84"/>
      <c r="RAS57" s="84"/>
      <c r="RAT57" s="84"/>
      <c r="RAU57" s="84"/>
      <c r="RAV57" s="84"/>
      <c r="RAW57" s="84"/>
      <c r="RAX57" s="84"/>
      <c r="RAY57" s="84"/>
      <c r="RAZ57" s="84"/>
      <c r="RBA57" s="84"/>
      <c r="RBB57" s="84"/>
      <c r="RBC57" s="84"/>
      <c r="RBD57" s="84"/>
      <c r="RBE57" s="84"/>
      <c r="RBF57" s="84"/>
      <c r="RBG57" s="84"/>
      <c r="RBH57" s="84"/>
      <c r="RBI57" s="84"/>
      <c r="RBJ57" s="84"/>
      <c r="RBK57" s="84"/>
      <c r="RBL57" s="84"/>
      <c r="RBM57" s="84"/>
      <c r="RBN57" s="84"/>
      <c r="RBO57" s="84"/>
      <c r="RBP57" s="84"/>
      <c r="RBQ57" s="84"/>
      <c r="RBR57" s="84"/>
      <c r="RBS57" s="84"/>
      <c r="RBT57" s="84"/>
      <c r="RBU57" s="84"/>
      <c r="RBV57" s="84"/>
      <c r="RBW57" s="84"/>
      <c r="RBX57" s="84"/>
      <c r="RBY57" s="84"/>
      <c r="RBZ57" s="84"/>
      <c r="RCA57" s="84"/>
      <c r="RCB57" s="84"/>
      <c r="RCC57" s="84"/>
      <c r="RCD57" s="84"/>
      <c r="RCE57" s="84"/>
      <c r="RCF57" s="84"/>
      <c r="RCG57" s="84"/>
      <c r="RCH57" s="84"/>
      <c r="RCI57" s="84"/>
      <c r="RCJ57" s="84"/>
      <c r="RCK57" s="84"/>
      <c r="RCL57" s="84"/>
      <c r="RCM57" s="84"/>
      <c r="RCN57" s="84"/>
      <c r="RCO57" s="84"/>
      <c r="RCP57" s="84"/>
      <c r="RCQ57" s="84"/>
      <c r="RCR57" s="84"/>
      <c r="RCS57" s="84"/>
      <c r="RCT57" s="84"/>
      <c r="RCU57" s="84"/>
      <c r="RCV57" s="84"/>
      <c r="RCW57" s="84"/>
      <c r="RCX57" s="84"/>
      <c r="RCY57" s="84"/>
      <c r="RCZ57" s="84"/>
      <c r="RDA57" s="84"/>
      <c r="RDB57" s="84"/>
      <c r="RDC57" s="84"/>
      <c r="RDD57" s="84"/>
      <c r="RDE57" s="84"/>
      <c r="RDF57" s="84"/>
      <c r="RDG57" s="84"/>
      <c r="RDH57" s="84"/>
      <c r="RDI57" s="84"/>
      <c r="RDJ57" s="84"/>
      <c r="RDK57" s="84"/>
      <c r="RDL57" s="84"/>
      <c r="RDM57" s="84"/>
      <c r="RDN57" s="84"/>
      <c r="RDO57" s="84"/>
      <c r="RDP57" s="84"/>
      <c r="RDQ57" s="84"/>
      <c r="RDR57" s="84"/>
      <c r="RDS57" s="84"/>
      <c r="RDT57" s="84"/>
      <c r="RDU57" s="84"/>
      <c r="RDV57" s="84"/>
      <c r="RDW57" s="84"/>
      <c r="RDX57" s="84"/>
      <c r="RDY57" s="84"/>
      <c r="RDZ57" s="84"/>
      <c r="REA57" s="84"/>
      <c r="REB57" s="84"/>
      <c r="REC57" s="84"/>
      <c r="RED57" s="84"/>
      <c r="REE57" s="84"/>
      <c r="REF57" s="84"/>
      <c r="REG57" s="84"/>
      <c r="REH57" s="84"/>
      <c r="REI57" s="84"/>
      <c r="REJ57" s="84"/>
      <c r="REK57" s="84"/>
      <c r="REL57" s="84"/>
      <c r="REM57" s="84"/>
      <c r="REN57" s="84"/>
      <c r="REO57" s="84"/>
      <c r="REP57" s="84"/>
      <c r="REQ57" s="84"/>
      <c r="RER57" s="84"/>
      <c r="RES57" s="84"/>
      <c r="RET57" s="84"/>
      <c r="REU57" s="84"/>
      <c r="REV57" s="84"/>
      <c r="REW57" s="84"/>
      <c r="REX57" s="84"/>
      <c r="REY57" s="84"/>
      <c r="REZ57" s="84"/>
      <c r="RFA57" s="84"/>
      <c r="RFB57" s="84"/>
      <c r="RFC57" s="84"/>
      <c r="RFD57" s="84"/>
      <c r="RFE57" s="84"/>
      <c r="RFF57" s="84"/>
      <c r="RFG57" s="84"/>
      <c r="RFH57" s="84"/>
      <c r="RFI57" s="84"/>
      <c r="RFJ57" s="84"/>
      <c r="RFK57" s="84"/>
      <c r="RFL57" s="84"/>
      <c r="RFM57" s="84"/>
      <c r="RFN57" s="84"/>
      <c r="RFO57" s="84"/>
      <c r="RFP57" s="84"/>
      <c r="RFQ57" s="84"/>
      <c r="RFR57" s="84"/>
      <c r="RFS57" s="84"/>
      <c r="RFT57" s="84"/>
      <c r="RFU57" s="84"/>
      <c r="RFV57" s="84"/>
      <c r="RFW57" s="84"/>
      <c r="RFX57" s="84"/>
      <c r="RFY57" s="84"/>
      <c r="RFZ57" s="84"/>
      <c r="RGA57" s="84"/>
      <c r="RGB57" s="84"/>
      <c r="RGC57" s="84"/>
      <c r="RGD57" s="84"/>
      <c r="RGE57" s="84"/>
      <c r="RGF57" s="84"/>
      <c r="RGG57" s="84"/>
      <c r="RGH57" s="84"/>
      <c r="RGI57" s="84"/>
      <c r="RGJ57" s="84"/>
      <c r="RGK57" s="84"/>
      <c r="RGL57" s="84"/>
      <c r="RGM57" s="84"/>
      <c r="RGN57" s="84"/>
      <c r="RGO57" s="84"/>
      <c r="RGP57" s="84"/>
      <c r="RGQ57" s="84"/>
      <c r="RGR57" s="84"/>
      <c r="RGS57" s="84"/>
      <c r="RGT57" s="84"/>
      <c r="RGU57" s="84"/>
      <c r="RGV57" s="84"/>
      <c r="RGW57" s="84"/>
      <c r="RGX57" s="84"/>
      <c r="RGY57" s="84"/>
      <c r="RGZ57" s="84"/>
      <c r="RHA57" s="84"/>
      <c r="RHB57" s="84"/>
      <c r="RHC57" s="84"/>
      <c r="RHD57" s="84"/>
      <c r="RHE57" s="84"/>
      <c r="RHF57" s="84"/>
      <c r="RHG57" s="84"/>
      <c r="RHH57" s="84"/>
      <c r="RHI57" s="84"/>
      <c r="RHJ57" s="84"/>
      <c r="RHK57" s="84"/>
      <c r="RHL57" s="84"/>
      <c r="RHM57" s="84"/>
      <c r="RHN57" s="84"/>
      <c r="RHO57" s="84"/>
      <c r="RHP57" s="84"/>
      <c r="RHQ57" s="84"/>
      <c r="RHR57" s="84"/>
      <c r="RHS57" s="84"/>
      <c r="RHT57" s="84"/>
      <c r="RHU57" s="84"/>
      <c r="RHV57" s="84"/>
      <c r="RHW57" s="84"/>
      <c r="RHX57" s="84"/>
      <c r="RHY57" s="84"/>
      <c r="RHZ57" s="84"/>
      <c r="RIA57" s="84"/>
      <c r="RIB57" s="84"/>
      <c r="RIC57" s="84"/>
      <c r="RID57" s="84"/>
      <c r="RIE57" s="84"/>
      <c r="RIF57" s="84"/>
      <c r="RIG57" s="84"/>
      <c r="RIH57" s="84"/>
      <c r="RII57" s="84"/>
      <c r="RIJ57" s="84"/>
      <c r="RIK57" s="84"/>
      <c r="RIL57" s="84"/>
      <c r="RIM57" s="84"/>
      <c r="RIN57" s="84"/>
      <c r="RIO57" s="84"/>
      <c r="RIP57" s="84"/>
      <c r="RIQ57" s="84"/>
      <c r="RIR57" s="84"/>
      <c r="RIS57" s="84"/>
      <c r="RIT57" s="84"/>
      <c r="RIU57" s="84"/>
      <c r="RIV57" s="84"/>
      <c r="RIW57" s="84"/>
      <c r="RIX57" s="84"/>
      <c r="RIY57" s="84"/>
      <c r="RIZ57" s="84"/>
      <c r="RJA57" s="84"/>
      <c r="RJB57" s="84"/>
      <c r="RJC57" s="84"/>
      <c r="RJD57" s="84"/>
      <c r="RJE57" s="84"/>
      <c r="RJF57" s="84"/>
      <c r="RJG57" s="84"/>
      <c r="RJH57" s="84"/>
      <c r="RJI57" s="84"/>
      <c r="RJJ57" s="84"/>
      <c r="RJK57" s="84"/>
      <c r="RJL57" s="84"/>
      <c r="RJM57" s="84"/>
      <c r="RJN57" s="84"/>
      <c r="RJO57" s="84"/>
      <c r="RJP57" s="84"/>
      <c r="RJQ57" s="84"/>
      <c r="RJR57" s="84"/>
      <c r="RJS57" s="84"/>
      <c r="RJT57" s="84"/>
      <c r="RJU57" s="84"/>
      <c r="RJV57" s="84"/>
      <c r="RJW57" s="84"/>
      <c r="RJX57" s="84"/>
      <c r="RJY57" s="84"/>
      <c r="RJZ57" s="84"/>
      <c r="RKA57" s="84"/>
      <c r="RKB57" s="84"/>
      <c r="RKC57" s="84"/>
      <c r="RKD57" s="84"/>
      <c r="RKE57" s="84"/>
      <c r="RKF57" s="84"/>
      <c r="RKG57" s="84"/>
      <c r="RKH57" s="84"/>
      <c r="RKI57" s="84"/>
      <c r="RKJ57" s="84"/>
      <c r="RKK57" s="84"/>
      <c r="RKL57" s="84"/>
      <c r="RKM57" s="84"/>
      <c r="RKN57" s="84"/>
      <c r="RKO57" s="84"/>
      <c r="RKP57" s="84"/>
      <c r="RKQ57" s="84"/>
      <c r="RKR57" s="84"/>
      <c r="RKS57" s="84"/>
      <c r="RKT57" s="84"/>
      <c r="RKU57" s="84"/>
      <c r="RKV57" s="84"/>
      <c r="RKW57" s="84"/>
      <c r="RKX57" s="84"/>
      <c r="RKY57" s="84"/>
      <c r="RKZ57" s="84"/>
      <c r="RLA57" s="84"/>
      <c r="RLB57" s="84"/>
      <c r="RLC57" s="84"/>
      <c r="RLD57" s="84"/>
      <c r="RLE57" s="84"/>
      <c r="RLF57" s="84"/>
      <c r="RLG57" s="84"/>
      <c r="RLH57" s="84"/>
      <c r="RLI57" s="84"/>
      <c r="RLJ57" s="84"/>
      <c r="RLK57" s="84"/>
      <c r="RLL57" s="84"/>
      <c r="RLM57" s="84"/>
      <c r="RLN57" s="84"/>
      <c r="RLO57" s="84"/>
      <c r="RLP57" s="84"/>
      <c r="RLQ57" s="84"/>
      <c r="RLR57" s="84"/>
      <c r="RLS57" s="84"/>
      <c r="RLT57" s="84"/>
      <c r="RLU57" s="84"/>
      <c r="RLV57" s="84"/>
      <c r="RLW57" s="84"/>
      <c r="RLX57" s="84"/>
      <c r="RLY57" s="84"/>
      <c r="RLZ57" s="84"/>
      <c r="RMA57" s="84"/>
      <c r="RMB57" s="84"/>
      <c r="RMC57" s="84"/>
      <c r="RMD57" s="84"/>
      <c r="RME57" s="84"/>
      <c r="RMF57" s="84"/>
      <c r="RMG57" s="84"/>
      <c r="RMH57" s="84"/>
      <c r="RMI57" s="84"/>
      <c r="RMJ57" s="84"/>
      <c r="RMK57" s="84"/>
      <c r="RML57" s="84"/>
      <c r="RMM57" s="84"/>
      <c r="RMN57" s="84"/>
      <c r="RMO57" s="84"/>
      <c r="RMP57" s="84"/>
      <c r="RMQ57" s="84"/>
      <c r="RMR57" s="84"/>
      <c r="RMS57" s="84"/>
      <c r="RMT57" s="84"/>
      <c r="RMU57" s="84"/>
      <c r="RMV57" s="84"/>
      <c r="RMW57" s="84"/>
      <c r="RMX57" s="84"/>
      <c r="RMY57" s="84"/>
      <c r="RMZ57" s="84"/>
      <c r="RNA57" s="84"/>
      <c r="RNB57" s="84"/>
      <c r="RNC57" s="84"/>
      <c r="RND57" s="84"/>
      <c r="RNE57" s="84"/>
      <c r="RNF57" s="84"/>
      <c r="RNG57" s="84"/>
      <c r="RNH57" s="84"/>
      <c r="RNI57" s="84"/>
      <c r="RNJ57" s="84"/>
      <c r="RNK57" s="84"/>
      <c r="RNL57" s="84"/>
      <c r="RNM57" s="84"/>
      <c r="RNN57" s="84"/>
      <c r="RNO57" s="84"/>
      <c r="RNP57" s="84"/>
      <c r="RNQ57" s="84"/>
      <c r="RNR57" s="84"/>
      <c r="RNS57" s="84"/>
      <c r="RNT57" s="84"/>
      <c r="RNU57" s="84"/>
      <c r="RNV57" s="84"/>
      <c r="RNW57" s="84"/>
      <c r="RNX57" s="84"/>
      <c r="RNY57" s="84"/>
      <c r="RNZ57" s="84"/>
      <c r="ROA57" s="84"/>
      <c r="ROB57" s="84"/>
      <c r="ROC57" s="84"/>
      <c r="ROD57" s="84"/>
      <c r="ROE57" s="84"/>
      <c r="ROF57" s="84"/>
      <c r="ROG57" s="84"/>
      <c r="ROH57" s="84"/>
      <c r="ROI57" s="84"/>
      <c r="ROJ57" s="84"/>
      <c r="ROK57" s="84"/>
      <c r="ROL57" s="84"/>
      <c r="ROM57" s="84"/>
      <c r="RON57" s="84"/>
      <c r="ROO57" s="84"/>
      <c r="ROP57" s="84"/>
      <c r="ROQ57" s="84"/>
      <c r="ROR57" s="84"/>
      <c r="ROS57" s="84"/>
      <c r="ROT57" s="84"/>
      <c r="ROU57" s="84"/>
      <c r="ROV57" s="84"/>
      <c r="ROW57" s="84"/>
      <c r="ROX57" s="84"/>
      <c r="ROY57" s="84"/>
      <c r="ROZ57" s="84"/>
      <c r="RPA57" s="84"/>
      <c r="RPB57" s="84"/>
      <c r="RPC57" s="84"/>
      <c r="RPD57" s="84"/>
      <c r="RPE57" s="84"/>
      <c r="RPF57" s="84"/>
      <c r="RPG57" s="84"/>
      <c r="RPH57" s="84"/>
      <c r="RPI57" s="84"/>
      <c r="RPJ57" s="84"/>
      <c r="RPK57" s="84"/>
      <c r="RPL57" s="84"/>
      <c r="RPM57" s="84"/>
      <c r="RPN57" s="84"/>
      <c r="RPO57" s="84"/>
      <c r="RPP57" s="84"/>
      <c r="RPQ57" s="84"/>
      <c r="RPR57" s="84"/>
      <c r="RPS57" s="84"/>
      <c r="RPT57" s="84"/>
      <c r="RPU57" s="84"/>
      <c r="RPV57" s="84"/>
      <c r="RPW57" s="84"/>
      <c r="RPX57" s="84"/>
      <c r="RPY57" s="84"/>
      <c r="RPZ57" s="84"/>
      <c r="RQA57" s="84"/>
      <c r="RQB57" s="84"/>
      <c r="RQC57" s="84"/>
      <c r="RQD57" s="84"/>
      <c r="RQE57" s="84"/>
      <c r="RQF57" s="84"/>
      <c r="RQG57" s="84"/>
      <c r="RQH57" s="84"/>
      <c r="RQI57" s="84"/>
      <c r="RQJ57" s="84"/>
      <c r="RQK57" s="84"/>
      <c r="RQL57" s="84"/>
      <c r="RQM57" s="84"/>
      <c r="RQN57" s="84"/>
      <c r="RQO57" s="84"/>
      <c r="RQP57" s="84"/>
      <c r="RQQ57" s="84"/>
      <c r="RQR57" s="84"/>
      <c r="RQS57" s="84"/>
      <c r="RQT57" s="84"/>
      <c r="RQU57" s="84"/>
      <c r="RQV57" s="84"/>
      <c r="RQW57" s="84"/>
      <c r="RQX57" s="84"/>
      <c r="RQY57" s="84"/>
      <c r="RQZ57" s="84"/>
      <c r="RRA57" s="84"/>
      <c r="RRB57" s="84"/>
      <c r="RRC57" s="84"/>
      <c r="RRD57" s="84"/>
      <c r="RRE57" s="84"/>
      <c r="RRF57" s="84"/>
      <c r="RRG57" s="84"/>
      <c r="RRH57" s="84"/>
      <c r="RRI57" s="84"/>
      <c r="RRJ57" s="84"/>
      <c r="RRK57" s="84"/>
      <c r="RRL57" s="84"/>
      <c r="RRM57" s="84"/>
      <c r="RRN57" s="84"/>
      <c r="RRO57" s="84"/>
      <c r="RRP57" s="84"/>
      <c r="RRQ57" s="84"/>
      <c r="RRR57" s="84"/>
      <c r="RRS57" s="84"/>
      <c r="RRT57" s="84"/>
      <c r="RRU57" s="84"/>
      <c r="RRV57" s="84"/>
      <c r="RRW57" s="84"/>
      <c r="RRX57" s="84"/>
      <c r="RRY57" s="84"/>
      <c r="RRZ57" s="84"/>
      <c r="RSA57" s="84"/>
      <c r="RSB57" s="84"/>
      <c r="RSC57" s="84"/>
      <c r="RSD57" s="84"/>
      <c r="RSE57" s="84"/>
      <c r="RSF57" s="84"/>
      <c r="RSG57" s="84"/>
      <c r="RSH57" s="84"/>
      <c r="RSI57" s="84"/>
      <c r="RSJ57" s="84"/>
      <c r="RSK57" s="84"/>
      <c r="RSL57" s="84"/>
      <c r="RSM57" s="84"/>
      <c r="RSN57" s="84"/>
      <c r="RSO57" s="84"/>
      <c r="RSP57" s="84"/>
      <c r="RSQ57" s="84"/>
      <c r="RSR57" s="84"/>
      <c r="RSS57" s="84"/>
      <c r="RST57" s="84"/>
      <c r="RSU57" s="84"/>
      <c r="RSV57" s="84"/>
      <c r="RSW57" s="84"/>
      <c r="RSX57" s="84"/>
      <c r="RSY57" s="84"/>
      <c r="RSZ57" s="84"/>
      <c r="RTA57" s="84"/>
      <c r="RTB57" s="84"/>
      <c r="RTC57" s="84"/>
      <c r="RTD57" s="84"/>
      <c r="RTE57" s="84"/>
      <c r="RTF57" s="84"/>
      <c r="RTG57" s="84"/>
      <c r="RTH57" s="84"/>
      <c r="RTI57" s="84"/>
      <c r="RTJ57" s="84"/>
      <c r="RTK57" s="84"/>
      <c r="RTL57" s="84"/>
      <c r="RTM57" s="84"/>
      <c r="RTN57" s="84"/>
      <c r="RTO57" s="84"/>
      <c r="RTP57" s="84"/>
      <c r="RTQ57" s="84"/>
      <c r="RTR57" s="84"/>
      <c r="RTS57" s="84"/>
      <c r="RTT57" s="84"/>
      <c r="RTU57" s="84"/>
      <c r="RTV57" s="84"/>
      <c r="RTW57" s="84"/>
      <c r="RTX57" s="84"/>
      <c r="RTY57" s="84"/>
      <c r="RTZ57" s="84"/>
      <c r="RUA57" s="84"/>
      <c r="RUB57" s="84"/>
      <c r="RUC57" s="84"/>
      <c r="RUD57" s="84"/>
      <c r="RUE57" s="84"/>
      <c r="RUF57" s="84"/>
      <c r="RUG57" s="84"/>
      <c r="RUH57" s="84"/>
      <c r="RUI57" s="84"/>
      <c r="RUJ57" s="84"/>
      <c r="RUK57" s="84"/>
      <c r="RUL57" s="84"/>
      <c r="RUM57" s="84"/>
      <c r="RUN57" s="84"/>
      <c r="RUO57" s="84"/>
      <c r="RUP57" s="84"/>
      <c r="RUQ57" s="84"/>
      <c r="RUR57" s="84"/>
      <c r="RUS57" s="84"/>
      <c r="RUT57" s="84"/>
      <c r="RUU57" s="84"/>
      <c r="RUV57" s="84"/>
      <c r="RUW57" s="84"/>
      <c r="RUX57" s="84"/>
      <c r="RUY57" s="84"/>
      <c r="RUZ57" s="84"/>
      <c r="RVA57" s="84"/>
      <c r="RVB57" s="84"/>
      <c r="RVC57" s="84"/>
      <c r="RVD57" s="84"/>
      <c r="RVE57" s="84"/>
      <c r="RVF57" s="84"/>
      <c r="RVG57" s="84"/>
      <c r="RVH57" s="84"/>
      <c r="RVI57" s="84"/>
      <c r="RVJ57" s="84"/>
      <c r="RVK57" s="84"/>
      <c r="RVL57" s="84"/>
      <c r="RVM57" s="84"/>
      <c r="RVN57" s="84"/>
      <c r="RVO57" s="84"/>
      <c r="RVP57" s="84"/>
      <c r="RVQ57" s="84"/>
      <c r="RVR57" s="84"/>
      <c r="RVS57" s="84"/>
      <c r="RVT57" s="84"/>
      <c r="RVU57" s="84"/>
      <c r="RVV57" s="84"/>
      <c r="RVW57" s="84"/>
      <c r="RVX57" s="84"/>
      <c r="RVY57" s="84"/>
      <c r="RVZ57" s="84"/>
      <c r="RWA57" s="84"/>
      <c r="RWB57" s="84"/>
      <c r="RWC57" s="84"/>
      <c r="RWD57" s="84"/>
      <c r="RWE57" s="84"/>
      <c r="RWF57" s="84"/>
      <c r="RWG57" s="84"/>
      <c r="RWH57" s="84"/>
      <c r="RWI57" s="84"/>
      <c r="RWJ57" s="84"/>
      <c r="RWK57" s="84"/>
      <c r="RWL57" s="84"/>
      <c r="RWM57" s="84"/>
      <c r="RWN57" s="84"/>
      <c r="RWO57" s="84"/>
      <c r="RWP57" s="84"/>
      <c r="RWQ57" s="84"/>
      <c r="RWR57" s="84"/>
      <c r="RWS57" s="84"/>
      <c r="RWT57" s="84"/>
      <c r="RWU57" s="84"/>
      <c r="RWV57" s="84"/>
      <c r="RWW57" s="84"/>
      <c r="RWX57" s="84"/>
      <c r="RWY57" s="84"/>
      <c r="RWZ57" s="84"/>
      <c r="RXA57" s="84"/>
      <c r="RXB57" s="84"/>
      <c r="RXC57" s="84"/>
      <c r="RXD57" s="84"/>
      <c r="RXE57" s="84"/>
      <c r="RXF57" s="84"/>
      <c r="RXG57" s="84"/>
      <c r="RXH57" s="84"/>
      <c r="RXI57" s="84"/>
      <c r="RXJ57" s="84"/>
      <c r="RXK57" s="84"/>
      <c r="RXL57" s="84"/>
      <c r="RXM57" s="84"/>
      <c r="RXN57" s="84"/>
      <c r="RXO57" s="84"/>
      <c r="RXP57" s="84"/>
      <c r="RXQ57" s="84"/>
      <c r="RXR57" s="84"/>
      <c r="RXS57" s="84"/>
      <c r="RXT57" s="84"/>
      <c r="RXU57" s="84"/>
      <c r="RXV57" s="84"/>
      <c r="RXW57" s="84"/>
      <c r="RXX57" s="84"/>
      <c r="RXY57" s="84"/>
      <c r="RXZ57" s="84"/>
      <c r="RYA57" s="84"/>
      <c r="RYB57" s="84"/>
      <c r="RYC57" s="84"/>
      <c r="RYD57" s="84"/>
      <c r="RYE57" s="84"/>
      <c r="RYF57" s="84"/>
      <c r="RYG57" s="84"/>
      <c r="RYH57" s="84"/>
      <c r="RYI57" s="84"/>
      <c r="RYJ57" s="84"/>
      <c r="RYK57" s="84"/>
      <c r="RYL57" s="84"/>
      <c r="RYM57" s="84"/>
      <c r="RYN57" s="84"/>
      <c r="RYO57" s="84"/>
      <c r="RYP57" s="84"/>
      <c r="RYQ57" s="84"/>
      <c r="RYR57" s="84"/>
      <c r="RYS57" s="84"/>
      <c r="RYT57" s="84"/>
      <c r="RYU57" s="84"/>
      <c r="RYV57" s="84"/>
      <c r="RYW57" s="84"/>
      <c r="RYX57" s="84"/>
      <c r="RYY57" s="84"/>
      <c r="RYZ57" s="84"/>
      <c r="RZA57" s="84"/>
      <c r="RZB57" s="84"/>
      <c r="RZC57" s="84"/>
      <c r="RZD57" s="84"/>
      <c r="RZE57" s="84"/>
      <c r="RZF57" s="84"/>
      <c r="RZG57" s="84"/>
      <c r="RZH57" s="84"/>
      <c r="RZI57" s="84"/>
      <c r="RZJ57" s="84"/>
      <c r="RZK57" s="84"/>
      <c r="RZL57" s="84"/>
      <c r="RZM57" s="84"/>
      <c r="RZN57" s="84"/>
      <c r="RZO57" s="84"/>
      <c r="RZP57" s="84"/>
      <c r="RZQ57" s="84"/>
      <c r="RZR57" s="84"/>
      <c r="RZS57" s="84"/>
      <c r="RZT57" s="84"/>
      <c r="RZU57" s="84"/>
      <c r="RZV57" s="84"/>
      <c r="RZW57" s="84"/>
      <c r="RZX57" s="84"/>
      <c r="RZY57" s="84"/>
      <c r="RZZ57" s="84"/>
      <c r="SAA57" s="84"/>
      <c r="SAB57" s="84"/>
      <c r="SAC57" s="84"/>
      <c r="SAD57" s="84"/>
      <c r="SAE57" s="84"/>
      <c r="SAF57" s="84"/>
      <c r="SAG57" s="84"/>
      <c r="SAH57" s="84"/>
      <c r="SAI57" s="84"/>
      <c r="SAJ57" s="84"/>
      <c r="SAK57" s="84"/>
      <c r="SAL57" s="84"/>
      <c r="SAM57" s="84"/>
      <c r="SAN57" s="84"/>
      <c r="SAO57" s="84"/>
      <c r="SAP57" s="84"/>
      <c r="SAQ57" s="84"/>
      <c r="SAR57" s="84"/>
      <c r="SAS57" s="84"/>
      <c r="SAT57" s="84"/>
      <c r="SAU57" s="84"/>
      <c r="SAV57" s="84"/>
      <c r="SAW57" s="84"/>
      <c r="SAX57" s="84"/>
      <c r="SAY57" s="84"/>
      <c r="SAZ57" s="84"/>
      <c r="SBA57" s="84"/>
      <c r="SBB57" s="84"/>
      <c r="SBC57" s="84"/>
      <c r="SBD57" s="84"/>
      <c r="SBE57" s="84"/>
      <c r="SBF57" s="84"/>
      <c r="SBG57" s="84"/>
      <c r="SBH57" s="84"/>
      <c r="SBI57" s="84"/>
      <c r="SBJ57" s="84"/>
      <c r="SBK57" s="84"/>
      <c r="SBL57" s="84"/>
      <c r="SBM57" s="84"/>
      <c r="SBN57" s="84"/>
      <c r="SBO57" s="84"/>
      <c r="SBP57" s="84"/>
      <c r="SBQ57" s="84"/>
      <c r="SBR57" s="84"/>
      <c r="SBS57" s="84"/>
      <c r="SBT57" s="84"/>
      <c r="SBU57" s="84"/>
      <c r="SBV57" s="84"/>
      <c r="SBW57" s="84"/>
      <c r="SBX57" s="84"/>
      <c r="SBY57" s="84"/>
      <c r="SBZ57" s="84"/>
      <c r="SCA57" s="84"/>
      <c r="SCB57" s="84"/>
      <c r="SCC57" s="84"/>
      <c r="SCD57" s="84"/>
      <c r="SCE57" s="84"/>
      <c r="SCF57" s="84"/>
      <c r="SCG57" s="84"/>
      <c r="SCH57" s="84"/>
      <c r="SCI57" s="84"/>
      <c r="SCJ57" s="84"/>
      <c r="SCK57" s="84"/>
      <c r="SCL57" s="84"/>
      <c r="SCM57" s="84"/>
      <c r="SCN57" s="84"/>
      <c r="SCO57" s="84"/>
      <c r="SCP57" s="84"/>
      <c r="SCQ57" s="84"/>
      <c r="SCR57" s="84"/>
      <c r="SCS57" s="84"/>
      <c r="SCT57" s="84"/>
      <c r="SCU57" s="84"/>
      <c r="SCV57" s="84"/>
      <c r="SCW57" s="84"/>
      <c r="SCX57" s="84"/>
      <c r="SCY57" s="84"/>
      <c r="SCZ57" s="84"/>
      <c r="SDA57" s="84"/>
      <c r="SDB57" s="84"/>
      <c r="SDC57" s="84"/>
      <c r="SDD57" s="84"/>
      <c r="SDE57" s="84"/>
      <c r="SDF57" s="84"/>
      <c r="SDG57" s="84"/>
      <c r="SDH57" s="84"/>
      <c r="SDI57" s="84"/>
      <c r="SDJ57" s="84"/>
      <c r="SDK57" s="84"/>
      <c r="SDL57" s="84"/>
      <c r="SDM57" s="84"/>
      <c r="SDN57" s="84"/>
      <c r="SDO57" s="84"/>
      <c r="SDP57" s="84"/>
      <c r="SDQ57" s="84"/>
      <c r="SDR57" s="84"/>
      <c r="SDS57" s="84"/>
      <c r="SDT57" s="84"/>
      <c r="SDU57" s="84"/>
      <c r="SDV57" s="84"/>
      <c r="SDW57" s="84"/>
      <c r="SDX57" s="84"/>
      <c r="SDY57" s="84"/>
      <c r="SDZ57" s="84"/>
      <c r="SEA57" s="84"/>
      <c r="SEB57" s="84"/>
      <c r="SEC57" s="84"/>
      <c r="SED57" s="84"/>
      <c r="SEE57" s="84"/>
      <c r="SEF57" s="84"/>
      <c r="SEG57" s="84"/>
      <c r="SEH57" s="84"/>
      <c r="SEI57" s="84"/>
      <c r="SEJ57" s="84"/>
      <c r="SEK57" s="84"/>
      <c r="SEL57" s="84"/>
      <c r="SEM57" s="84"/>
      <c r="SEN57" s="84"/>
      <c r="SEO57" s="84"/>
      <c r="SEP57" s="84"/>
      <c r="SEQ57" s="84"/>
      <c r="SER57" s="84"/>
      <c r="SES57" s="84"/>
      <c r="SET57" s="84"/>
      <c r="SEU57" s="84"/>
      <c r="SEV57" s="84"/>
      <c r="SEW57" s="84"/>
      <c r="SEX57" s="84"/>
      <c r="SEY57" s="84"/>
      <c r="SEZ57" s="84"/>
      <c r="SFA57" s="84"/>
      <c r="SFB57" s="84"/>
      <c r="SFC57" s="84"/>
      <c r="SFD57" s="84"/>
      <c r="SFE57" s="84"/>
      <c r="SFF57" s="84"/>
      <c r="SFG57" s="84"/>
      <c r="SFH57" s="84"/>
      <c r="SFI57" s="84"/>
      <c r="SFJ57" s="84"/>
      <c r="SFK57" s="84"/>
      <c r="SFL57" s="84"/>
      <c r="SFM57" s="84"/>
      <c r="SFN57" s="84"/>
      <c r="SFO57" s="84"/>
      <c r="SFP57" s="84"/>
      <c r="SFQ57" s="84"/>
      <c r="SFR57" s="84"/>
      <c r="SFS57" s="84"/>
      <c r="SFT57" s="84"/>
      <c r="SFU57" s="84"/>
      <c r="SFV57" s="84"/>
      <c r="SFW57" s="84"/>
      <c r="SFX57" s="84"/>
      <c r="SFY57" s="84"/>
      <c r="SFZ57" s="84"/>
      <c r="SGA57" s="84"/>
      <c r="SGB57" s="84"/>
      <c r="SGC57" s="84"/>
      <c r="SGD57" s="84"/>
      <c r="SGE57" s="84"/>
      <c r="SGF57" s="84"/>
      <c r="SGG57" s="84"/>
      <c r="SGH57" s="84"/>
      <c r="SGI57" s="84"/>
      <c r="SGJ57" s="84"/>
      <c r="SGK57" s="84"/>
      <c r="SGL57" s="84"/>
      <c r="SGM57" s="84"/>
      <c r="SGN57" s="84"/>
      <c r="SGO57" s="84"/>
      <c r="SGP57" s="84"/>
      <c r="SGQ57" s="84"/>
      <c r="SGR57" s="84"/>
      <c r="SGS57" s="84"/>
      <c r="SGT57" s="84"/>
      <c r="SGU57" s="84"/>
      <c r="SGV57" s="84"/>
      <c r="SGW57" s="84"/>
      <c r="SGX57" s="84"/>
      <c r="SGY57" s="84"/>
      <c r="SGZ57" s="84"/>
      <c r="SHA57" s="84"/>
      <c r="SHB57" s="84"/>
      <c r="SHC57" s="84"/>
      <c r="SHD57" s="84"/>
      <c r="SHE57" s="84"/>
      <c r="SHF57" s="84"/>
      <c r="SHG57" s="84"/>
      <c r="SHH57" s="84"/>
      <c r="SHI57" s="84"/>
      <c r="SHJ57" s="84"/>
      <c r="SHK57" s="84"/>
      <c r="SHL57" s="84"/>
      <c r="SHM57" s="84"/>
      <c r="SHN57" s="84"/>
      <c r="SHO57" s="84"/>
      <c r="SHP57" s="84"/>
      <c r="SHQ57" s="84"/>
      <c r="SHR57" s="84"/>
      <c r="SHS57" s="84"/>
      <c r="SHT57" s="84"/>
      <c r="SHU57" s="84"/>
      <c r="SHV57" s="84"/>
      <c r="SHW57" s="84"/>
      <c r="SHX57" s="84"/>
      <c r="SHY57" s="84"/>
      <c r="SHZ57" s="84"/>
      <c r="SIA57" s="84"/>
      <c r="SIB57" s="84"/>
      <c r="SIC57" s="84"/>
      <c r="SID57" s="84"/>
      <c r="SIE57" s="84"/>
      <c r="SIF57" s="84"/>
      <c r="SIG57" s="84"/>
      <c r="SIH57" s="84"/>
      <c r="SII57" s="84"/>
      <c r="SIJ57" s="84"/>
      <c r="SIK57" s="84"/>
      <c r="SIL57" s="84"/>
      <c r="SIM57" s="84"/>
      <c r="SIN57" s="84"/>
      <c r="SIO57" s="84"/>
      <c r="SIP57" s="84"/>
      <c r="SIQ57" s="84"/>
      <c r="SIR57" s="84"/>
      <c r="SIS57" s="84"/>
      <c r="SIT57" s="84"/>
      <c r="SIU57" s="84"/>
      <c r="SIV57" s="84"/>
      <c r="SIW57" s="84"/>
      <c r="SIX57" s="84"/>
      <c r="SIY57" s="84"/>
      <c r="SIZ57" s="84"/>
      <c r="SJA57" s="84"/>
      <c r="SJB57" s="84"/>
      <c r="SJC57" s="84"/>
      <c r="SJD57" s="84"/>
      <c r="SJE57" s="84"/>
      <c r="SJF57" s="84"/>
      <c r="SJG57" s="84"/>
      <c r="SJH57" s="84"/>
      <c r="SJI57" s="84"/>
      <c r="SJJ57" s="84"/>
      <c r="SJK57" s="84"/>
      <c r="SJL57" s="84"/>
      <c r="SJM57" s="84"/>
      <c r="SJN57" s="84"/>
      <c r="SJO57" s="84"/>
      <c r="SJP57" s="84"/>
      <c r="SJQ57" s="84"/>
      <c r="SJR57" s="84"/>
      <c r="SJS57" s="84"/>
      <c r="SJT57" s="84"/>
      <c r="SJU57" s="84"/>
      <c r="SJV57" s="84"/>
      <c r="SJW57" s="84"/>
      <c r="SJX57" s="84"/>
      <c r="SJY57" s="84"/>
      <c r="SJZ57" s="84"/>
      <c r="SKA57" s="84"/>
      <c r="SKB57" s="84"/>
      <c r="SKC57" s="84"/>
      <c r="SKD57" s="84"/>
      <c r="SKE57" s="84"/>
      <c r="SKF57" s="84"/>
      <c r="SKG57" s="84"/>
      <c r="SKH57" s="84"/>
      <c r="SKI57" s="84"/>
      <c r="SKJ57" s="84"/>
      <c r="SKK57" s="84"/>
      <c r="SKL57" s="84"/>
      <c r="SKM57" s="84"/>
      <c r="SKN57" s="84"/>
      <c r="SKO57" s="84"/>
      <c r="SKP57" s="84"/>
      <c r="SKQ57" s="84"/>
      <c r="SKR57" s="84"/>
      <c r="SKS57" s="84"/>
      <c r="SKT57" s="84"/>
      <c r="SKU57" s="84"/>
      <c r="SKV57" s="84"/>
      <c r="SKW57" s="84"/>
      <c r="SKX57" s="84"/>
      <c r="SKY57" s="84"/>
      <c r="SKZ57" s="84"/>
      <c r="SLA57" s="84"/>
      <c r="SLB57" s="84"/>
      <c r="SLC57" s="84"/>
      <c r="SLD57" s="84"/>
      <c r="SLE57" s="84"/>
      <c r="SLF57" s="84"/>
      <c r="SLG57" s="84"/>
      <c r="SLH57" s="84"/>
      <c r="SLI57" s="84"/>
      <c r="SLJ57" s="84"/>
      <c r="SLK57" s="84"/>
      <c r="SLL57" s="84"/>
      <c r="SLM57" s="84"/>
      <c r="SLN57" s="84"/>
      <c r="SLO57" s="84"/>
      <c r="SLP57" s="84"/>
      <c r="SLQ57" s="84"/>
      <c r="SLR57" s="84"/>
      <c r="SLS57" s="84"/>
      <c r="SLT57" s="84"/>
      <c r="SLU57" s="84"/>
      <c r="SLV57" s="84"/>
      <c r="SLW57" s="84"/>
      <c r="SLX57" s="84"/>
      <c r="SLY57" s="84"/>
      <c r="SLZ57" s="84"/>
      <c r="SMA57" s="84"/>
      <c r="SMB57" s="84"/>
      <c r="SMC57" s="84"/>
      <c r="SMD57" s="84"/>
      <c r="SME57" s="84"/>
      <c r="SMF57" s="84"/>
      <c r="SMG57" s="84"/>
      <c r="SMH57" s="84"/>
      <c r="SMI57" s="84"/>
      <c r="SMJ57" s="84"/>
      <c r="SMK57" s="84"/>
      <c r="SML57" s="84"/>
      <c r="SMM57" s="84"/>
      <c r="SMN57" s="84"/>
      <c r="SMO57" s="84"/>
      <c r="SMP57" s="84"/>
      <c r="SMQ57" s="84"/>
      <c r="SMR57" s="84"/>
      <c r="SMS57" s="84"/>
      <c r="SMT57" s="84"/>
      <c r="SMU57" s="84"/>
      <c r="SMV57" s="84"/>
      <c r="SMW57" s="84"/>
      <c r="SMX57" s="84"/>
      <c r="SMY57" s="84"/>
      <c r="SMZ57" s="84"/>
      <c r="SNA57" s="84"/>
      <c r="SNB57" s="84"/>
      <c r="SNC57" s="84"/>
      <c r="SND57" s="84"/>
      <c r="SNE57" s="84"/>
      <c r="SNF57" s="84"/>
      <c r="SNG57" s="84"/>
      <c r="SNH57" s="84"/>
      <c r="SNI57" s="84"/>
      <c r="SNJ57" s="84"/>
      <c r="SNK57" s="84"/>
      <c r="SNL57" s="84"/>
      <c r="SNM57" s="84"/>
      <c r="SNN57" s="84"/>
      <c r="SNO57" s="84"/>
      <c r="SNP57" s="84"/>
      <c r="SNQ57" s="84"/>
      <c r="SNR57" s="84"/>
      <c r="SNS57" s="84"/>
      <c r="SNT57" s="84"/>
      <c r="SNU57" s="84"/>
      <c r="SNV57" s="84"/>
      <c r="SNW57" s="84"/>
      <c r="SNX57" s="84"/>
      <c r="SNY57" s="84"/>
      <c r="SNZ57" s="84"/>
      <c r="SOA57" s="84"/>
      <c r="SOB57" s="84"/>
      <c r="SOC57" s="84"/>
      <c r="SOD57" s="84"/>
      <c r="SOE57" s="84"/>
      <c r="SOF57" s="84"/>
      <c r="SOG57" s="84"/>
      <c r="SOH57" s="84"/>
      <c r="SOI57" s="84"/>
      <c r="SOJ57" s="84"/>
      <c r="SOK57" s="84"/>
      <c r="SOL57" s="84"/>
      <c r="SOM57" s="84"/>
      <c r="SON57" s="84"/>
      <c r="SOO57" s="84"/>
      <c r="SOP57" s="84"/>
      <c r="SOQ57" s="84"/>
      <c r="SOR57" s="84"/>
      <c r="SOS57" s="84"/>
      <c r="SOT57" s="84"/>
      <c r="SOU57" s="84"/>
      <c r="SOV57" s="84"/>
      <c r="SOW57" s="84"/>
      <c r="SOX57" s="84"/>
      <c r="SOY57" s="84"/>
      <c r="SOZ57" s="84"/>
      <c r="SPA57" s="84"/>
      <c r="SPB57" s="84"/>
      <c r="SPC57" s="84"/>
      <c r="SPD57" s="84"/>
      <c r="SPE57" s="84"/>
      <c r="SPF57" s="84"/>
      <c r="SPG57" s="84"/>
      <c r="SPH57" s="84"/>
      <c r="SPI57" s="84"/>
      <c r="SPJ57" s="84"/>
      <c r="SPK57" s="84"/>
      <c r="SPL57" s="84"/>
      <c r="SPM57" s="84"/>
      <c r="SPN57" s="84"/>
      <c r="SPO57" s="84"/>
      <c r="SPP57" s="84"/>
      <c r="SPQ57" s="84"/>
      <c r="SPR57" s="84"/>
      <c r="SPS57" s="84"/>
      <c r="SPT57" s="84"/>
      <c r="SPU57" s="84"/>
      <c r="SPV57" s="84"/>
      <c r="SPW57" s="84"/>
      <c r="SPX57" s="84"/>
      <c r="SPY57" s="84"/>
      <c r="SPZ57" s="84"/>
      <c r="SQA57" s="84"/>
      <c r="SQB57" s="84"/>
      <c r="SQC57" s="84"/>
      <c r="SQD57" s="84"/>
      <c r="SQE57" s="84"/>
      <c r="SQF57" s="84"/>
      <c r="SQG57" s="84"/>
      <c r="SQH57" s="84"/>
      <c r="SQI57" s="84"/>
      <c r="SQJ57" s="84"/>
      <c r="SQK57" s="84"/>
      <c r="SQL57" s="84"/>
      <c r="SQM57" s="84"/>
      <c r="SQN57" s="84"/>
      <c r="SQO57" s="84"/>
      <c r="SQP57" s="84"/>
      <c r="SQQ57" s="84"/>
      <c r="SQR57" s="84"/>
      <c r="SQS57" s="84"/>
      <c r="SQT57" s="84"/>
      <c r="SQU57" s="84"/>
      <c r="SQV57" s="84"/>
      <c r="SQW57" s="84"/>
      <c r="SQX57" s="84"/>
      <c r="SQY57" s="84"/>
      <c r="SQZ57" s="84"/>
      <c r="SRA57" s="84"/>
      <c r="SRB57" s="84"/>
      <c r="SRC57" s="84"/>
      <c r="SRD57" s="84"/>
      <c r="SRE57" s="84"/>
      <c r="SRF57" s="84"/>
      <c r="SRG57" s="84"/>
      <c r="SRH57" s="84"/>
      <c r="SRI57" s="84"/>
      <c r="SRJ57" s="84"/>
      <c r="SRK57" s="84"/>
      <c r="SRL57" s="84"/>
      <c r="SRM57" s="84"/>
      <c r="SRN57" s="84"/>
      <c r="SRO57" s="84"/>
      <c r="SRP57" s="84"/>
      <c r="SRQ57" s="84"/>
      <c r="SRR57" s="84"/>
      <c r="SRS57" s="84"/>
      <c r="SRT57" s="84"/>
      <c r="SRU57" s="84"/>
      <c r="SRV57" s="84"/>
      <c r="SRW57" s="84"/>
      <c r="SRX57" s="84"/>
      <c r="SRY57" s="84"/>
      <c r="SRZ57" s="84"/>
      <c r="SSA57" s="84"/>
      <c r="SSB57" s="84"/>
      <c r="SSC57" s="84"/>
      <c r="SSD57" s="84"/>
      <c r="SSE57" s="84"/>
      <c r="SSF57" s="84"/>
      <c r="SSG57" s="84"/>
      <c r="SSH57" s="84"/>
      <c r="SSI57" s="84"/>
      <c r="SSJ57" s="84"/>
      <c r="SSK57" s="84"/>
      <c r="SSL57" s="84"/>
      <c r="SSM57" s="84"/>
      <c r="SSN57" s="84"/>
      <c r="SSO57" s="84"/>
      <c r="SSP57" s="84"/>
      <c r="SSQ57" s="84"/>
      <c r="SSR57" s="84"/>
      <c r="SSS57" s="84"/>
      <c r="SST57" s="84"/>
      <c r="SSU57" s="84"/>
      <c r="SSV57" s="84"/>
      <c r="SSW57" s="84"/>
      <c r="SSX57" s="84"/>
      <c r="SSY57" s="84"/>
      <c r="SSZ57" s="84"/>
      <c r="STA57" s="84"/>
      <c r="STB57" s="84"/>
      <c r="STC57" s="84"/>
      <c r="STD57" s="84"/>
      <c r="STE57" s="84"/>
      <c r="STF57" s="84"/>
      <c r="STG57" s="84"/>
      <c r="STH57" s="84"/>
      <c r="STI57" s="84"/>
      <c r="STJ57" s="84"/>
      <c r="STK57" s="84"/>
      <c r="STL57" s="84"/>
      <c r="STM57" s="84"/>
      <c r="STN57" s="84"/>
      <c r="STO57" s="84"/>
      <c r="STP57" s="84"/>
      <c r="STQ57" s="84"/>
      <c r="STR57" s="84"/>
      <c r="STS57" s="84"/>
      <c r="STT57" s="84"/>
      <c r="STU57" s="84"/>
      <c r="STV57" s="84"/>
      <c r="STW57" s="84"/>
      <c r="STX57" s="84"/>
      <c r="STY57" s="84"/>
      <c r="STZ57" s="84"/>
      <c r="SUA57" s="84"/>
      <c r="SUB57" s="84"/>
      <c r="SUC57" s="84"/>
      <c r="SUD57" s="84"/>
      <c r="SUE57" s="84"/>
      <c r="SUF57" s="84"/>
      <c r="SUG57" s="84"/>
      <c r="SUH57" s="84"/>
      <c r="SUI57" s="84"/>
      <c r="SUJ57" s="84"/>
      <c r="SUK57" s="84"/>
      <c r="SUL57" s="84"/>
      <c r="SUM57" s="84"/>
      <c r="SUN57" s="84"/>
      <c r="SUO57" s="84"/>
      <c r="SUP57" s="84"/>
      <c r="SUQ57" s="84"/>
      <c r="SUR57" s="84"/>
      <c r="SUS57" s="84"/>
      <c r="SUT57" s="84"/>
      <c r="SUU57" s="84"/>
      <c r="SUV57" s="84"/>
      <c r="SUW57" s="84"/>
      <c r="SUX57" s="84"/>
      <c r="SUY57" s="84"/>
      <c r="SUZ57" s="84"/>
      <c r="SVA57" s="84"/>
      <c r="SVB57" s="84"/>
      <c r="SVC57" s="84"/>
      <c r="SVD57" s="84"/>
      <c r="SVE57" s="84"/>
      <c r="SVF57" s="84"/>
      <c r="SVG57" s="84"/>
      <c r="SVH57" s="84"/>
      <c r="SVI57" s="84"/>
      <c r="SVJ57" s="84"/>
      <c r="SVK57" s="84"/>
      <c r="SVL57" s="84"/>
      <c r="SVM57" s="84"/>
      <c r="SVN57" s="84"/>
      <c r="SVO57" s="84"/>
      <c r="SVP57" s="84"/>
      <c r="SVQ57" s="84"/>
      <c r="SVR57" s="84"/>
      <c r="SVS57" s="84"/>
      <c r="SVT57" s="84"/>
      <c r="SVU57" s="84"/>
      <c r="SVV57" s="84"/>
      <c r="SVW57" s="84"/>
      <c r="SVX57" s="84"/>
      <c r="SVY57" s="84"/>
      <c r="SVZ57" s="84"/>
      <c r="SWA57" s="84"/>
      <c r="SWB57" s="84"/>
      <c r="SWC57" s="84"/>
      <c r="SWD57" s="84"/>
      <c r="SWE57" s="84"/>
      <c r="SWF57" s="84"/>
      <c r="SWG57" s="84"/>
      <c r="SWH57" s="84"/>
      <c r="SWI57" s="84"/>
      <c r="SWJ57" s="84"/>
      <c r="SWK57" s="84"/>
      <c r="SWL57" s="84"/>
      <c r="SWM57" s="84"/>
      <c r="SWN57" s="84"/>
      <c r="SWO57" s="84"/>
      <c r="SWP57" s="84"/>
      <c r="SWQ57" s="84"/>
      <c r="SWR57" s="84"/>
      <c r="SWS57" s="84"/>
      <c r="SWT57" s="84"/>
      <c r="SWU57" s="84"/>
      <c r="SWV57" s="84"/>
      <c r="SWW57" s="84"/>
      <c r="SWX57" s="84"/>
      <c r="SWY57" s="84"/>
      <c r="SWZ57" s="84"/>
      <c r="SXA57" s="84"/>
      <c r="SXB57" s="84"/>
      <c r="SXC57" s="84"/>
      <c r="SXD57" s="84"/>
      <c r="SXE57" s="84"/>
      <c r="SXF57" s="84"/>
      <c r="SXG57" s="84"/>
      <c r="SXH57" s="84"/>
      <c r="SXI57" s="84"/>
      <c r="SXJ57" s="84"/>
      <c r="SXK57" s="84"/>
      <c r="SXL57" s="84"/>
      <c r="SXM57" s="84"/>
      <c r="SXN57" s="84"/>
      <c r="SXO57" s="84"/>
      <c r="SXP57" s="84"/>
      <c r="SXQ57" s="84"/>
      <c r="SXR57" s="84"/>
      <c r="SXS57" s="84"/>
      <c r="SXT57" s="84"/>
      <c r="SXU57" s="84"/>
      <c r="SXV57" s="84"/>
      <c r="SXW57" s="84"/>
      <c r="SXX57" s="84"/>
      <c r="SXY57" s="84"/>
      <c r="SXZ57" s="84"/>
      <c r="SYA57" s="84"/>
      <c r="SYB57" s="84"/>
      <c r="SYC57" s="84"/>
      <c r="SYD57" s="84"/>
      <c r="SYE57" s="84"/>
      <c r="SYF57" s="84"/>
      <c r="SYG57" s="84"/>
      <c r="SYH57" s="84"/>
      <c r="SYI57" s="84"/>
      <c r="SYJ57" s="84"/>
      <c r="SYK57" s="84"/>
      <c r="SYL57" s="84"/>
      <c r="SYM57" s="84"/>
      <c r="SYN57" s="84"/>
      <c r="SYO57" s="84"/>
      <c r="SYP57" s="84"/>
      <c r="SYQ57" s="84"/>
      <c r="SYR57" s="84"/>
      <c r="SYS57" s="84"/>
      <c r="SYT57" s="84"/>
      <c r="SYU57" s="84"/>
      <c r="SYV57" s="84"/>
      <c r="SYW57" s="84"/>
      <c r="SYX57" s="84"/>
      <c r="SYY57" s="84"/>
      <c r="SYZ57" s="84"/>
      <c r="SZA57" s="84"/>
      <c r="SZB57" s="84"/>
      <c r="SZC57" s="84"/>
      <c r="SZD57" s="84"/>
      <c r="SZE57" s="84"/>
      <c r="SZF57" s="84"/>
      <c r="SZG57" s="84"/>
      <c r="SZH57" s="84"/>
      <c r="SZI57" s="84"/>
      <c r="SZJ57" s="84"/>
      <c r="SZK57" s="84"/>
      <c r="SZL57" s="84"/>
      <c r="SZM57" s="84"/>
      <c r="SZN57" s="84"/>
      <c r="SZO57" s="84"/>
      <c r="SZP57" s="84"/>
      <c r="SZQ57" s="84"/>
      <c r="SZR57" s="84"/>
      <c r="SZS57" s="84"/>
      <c r="SZT57" s="84"/>
      <c r="SZU57" s="84"/>
      <c r="SZV57" s="84"/>
      <c r="SZW57" s="84"/>
      <c r="SZX57" s="84"/>
      <c r="SZY57" s="84"/>
      <c r="SZZ57" s="84"/>
      <c r="TAA57" s="84"/>
      <c r="TAB57" s="84"/>
      <c r="TAC57" s="84"/>
      <c r="TAD57" s="84"/>
      <c r="TAE57" s="84"/>
      <c r="TAF57" s="84"/>
      <c r="TAG57" s="84"/>
      <c r="TAH57" s="84"/>
      <c r="TAI57" s="84"/>
      <c r="TAJ57" s="84"/>
      <c r="TAK57" s="84"/>
      <c r="TAL57" s="84"/>
      <c r="TAM57" s="84"/>
      <c r="TAN57" s="84"/>
      <c r="TAO57" s="84"/>
      <c r="TAP57" s="84"/>
      <c r="TAQ57" s="84"/>
      <c r="TAR57" s="84"/>
      <c r="TAS57" s="84"/>
      <c r="TAT57" s="84"/>
      <c r="TAU57" s="84"/>
      <c r="TAV57" s="84"/>
      <c r="TAW57" s="84"/>
      <c r="TAX57" s="84"/>
      <c r="TAY57" s="84"/>
      <c r="TAZ57" s="84"/>
      <c r="TBA57" s="84"/>
      <c r="TBB57" s="84"/>
      <c r="TBC57" s="84"/>
      <c r="TBD57" s="84"/>
      <c r="TBE57" s="84"/>
      <c r="TBF57" s="84"/>
      <c r="TBG57" s="84"/>
      <c r="TBH57" s="84"/>
      <c r="TBI57" s="84"/>
      <c r="TBJ57" s="84"/>
      <c r="TBK57" s="84"/>
      <c r="TBL57" s="84"/>
      <c r="TBM57" s="84"/>
      <c r="TBN57" s="84"/>
      <c r="TBO57" s="84"/>
      <c r="TBP57" s="84"/>
      <c r="TBQ57" s="84"/>
      <c r="TBR57" s="84"/>
      <c r="TBS57" s="84"/>
      <c r="TBT57" s="84"/>
      <c r="TBU57" s="84"/>
      <c r="TBV57" s="84"/>
      <c r="TBW57" s="84"/>
      <c r="TBX57" s="84"/>
      <c r="TBY57" s="84"/>
      <c r="TBZ57" s="84"/>
      <c r="TCA57" s="84"/>
      <c r="TCB57" s="84"/>
      <c r="TCC57" s="84"/>
      <c r="TCD57" s="84"/>
      <c r="TCE57" s="84"/>
      <c r="TCF57" s="84"/>
      <c r="TCG57" s="84"/>
      <c r="TCH57" s="84"/>
      <c r="TCI57" s="84"/>
      <c r="TCJ57" s="84"/>
      <c r="TCK57" s="84"/>
      <c r="TCL57" s="84"/>
      <c r="TCM57" s="84"/>
      <c r="TCN57" s="84"/>
      <c r="TCO57" s="84"/>
      <c r="TCP57" s="84"/>
      <c r="TCQ57" s="84"/>
      <c r="TCR57" s="84"/>
      <c r="TCS57" s="84"/>
      <c r="TCT57" s="84"/>
      <c r="TCU57" s="84"/>
      <c r="TCV57" s="84"/>
      <c r="TCW57" s="84"/>
      <c r="TCX57" s="84"/>
      <c r="TCY57" s="84"/>
      <c r="TCZ57" s="84"/>
      <c r="TDA57" s="84"/>
      <c r="TDB57" s="84"/>
      <c r="TDC57" s="84"/>
      <c r="TDD57" s="84"/>
      <c r="TDE57" s="84"/>
      <c r="TDF57" s="84"/>
      <c r="TDG57" s="84"/>
      <c r="TDH57" s="84"/>
      <c r="TDI57" s="84"/>
      <c r="TDJ57" s="84"/>
      <c r="TDK57" s="84"/>
      <c r="TDL57" s="84"/>
      <c r="TDM57" s="84"/>
      <c r="TDN57" s="84"/>
      <c r="TDO57" s="84"/>
      <c r="TDP57" s="84"/>
      <c r="TDQ57" s="84"/>
      <c r="TDR57" s="84"/>
      <c r="TDS57" s="84"/>
      <c r="TDT57" s="84"/>
      <c r="TDU57" s="84"/>
      <c r="TDV57" s="84"/>
      <c r="TDW57" s="84"/>
      <c r="TDX57" s="84"/>
      <c r="TDY57" s="84"/>
      <c r="TDZ57" s="84"/>
      <c r="TEA57" s="84"/>
      <c r="TEB57" s="84"/>
      <c r="TEC57" s="84"/>
      <c r="TED57" s="84"/>
      <c r="TEE57" s="84"/>
      <c r="TEF57" s="84"/>
      <c r="TEG57" s="84"/>
      <c r="TEH57" s="84"/>
      <c r="TEI57" s="84"/>
      <c r="TEJ57" s="84"/>
      <c r="TEK57" s="84"/>
      <c r="TEL57" s="84"/>
      <c r="TEM57" s="84"/>
      <c r="TEN57" s="84"/>
      <c r="TEO57" s="84"/>
      <c r="TEP57" s="84"/>
      <c r="TEQ57" s="84"/>
      <c r="TER57" s="84"/>
      <c r="TES57" s="84"/>
      <c r="TET57" s="84"/>
      <c r="TEU57" s="84"/>
      <c r="TEV57" s="84"/>
      <c r="TEW57" s="84"/>
      <c r="TEX57" s="84"/>
      <c r="TEY57" s="84"/>
      <c r="TEZ57" s="84"/>
      <c r="TFA57" s="84"/>
      <c r="TFB57" s="84"/>
      <c r="TFC57" s="84"/>
      <c r="TFD57" s="84"/>
      <c r="TFE57" s="84"/>
      <c r="TFF57" s="84"/>
      <c r="TFG57" s="84"/>
      <c r="TFH57" s="84"/>
      <c r="TFI57" s="84"/>
      <c r="TFJ57" s="84"/>
      <c r="TFK57" s="84"/>
      <c r="TFL57" s="84"/>
      <c r="TFM57" s="84"/>
      <c r="TFN57" s="84"/>
      <c r="TFO57" s="84"/>
      <c r="TFP57" s="84"/>
      <c r="TFQ57" s="84"/>
      <c r="TFR57" s="84"/>
      <c r="TFS57" s="84"/>
      <c r="TFT57" s="84"/>
      <c r="TFU57" s="84"/>
      <c r="TFV57" s="84"/>
      <c r="TFW57" s="84"/>
      <c r="TFX57" s="84"/>
      <c r="TFY57" s="84"/>
      <c r="TFZ57" s="84"/>
      <c r="TGA57" s="84"/>
      <c r="TGB57" s="84"/>
      <c r="TGC57" s="84"/>
      <c r="TGD57" s="84"/>
      <c r="TGE57" s="84"/>
      <c r="TGF57" s="84"/>
      <c r="TGG57" s="84"/>
      <c r="TGH57" s="84"/>
      <c r="TGI57" s="84"/>
      <c r="TGJ57" s="84"/>
      <c r="TGK57" s="84"/>
      <c r="TGL57" s="84"/>
      <c r="TGM57" s="84"/>
      <c r="TGN57" s="84"/>
      <c r="TGO57" s="84"/>
      <c r="TGP57" s="84"/>
      <c r="TGQ57" s="84"/>
      <c r="TGR57" s="84"/>
      <c r="TGS57" s="84"/>
      <c r="TGT57" s="84"/>
      <c r="TGU57" s="84"/>
      <c r="TGV57" s="84"/>
      <c r="TGW57" s="84"/>
      <c r="TGX57" s="84"/>
      <c r="TGY57" s="84"/>
      <c r="TGZ57" s="84"/>
      <c r="THA57" s="84"/>
      <c r="THB57" s="84"/>
      <c r="THC57" s="84"/>
      <c r="THD57" s="84"/>
      <c r="THE57" s="84"/>
      <c r="THF57" s="84"/>
      <c r="THG57" s="84"/>
      <c r="THH57" s="84"/>
      <c r="THI57" s="84"/>
      <c r="THJ57" s="84"/>
      <c r="THK57" s="84"/>
      <c r="THL57" s="84"/>
      <c r="THM57" s="84"/>
      <c r="THN57" s="84"/>
      <c r="THO57" s="84"/>
      <c r="THP57" s="84"/>
      <c r="THQ57" s="84"/>
      <c r="THR57" s="84"/>
      <c r="THS57" s="84"/>
      <c r="THT57" s="84"/>
      <c r="THU57" s="84"/>
      <c r="THV57" s="84"/>
      <c r="THW57" s="84"/>
      <c r="THX57" s="84"/>
      <c r="THY57" s="84"/>
      <c r="THZ57" s="84"/>
      <c r="TIA57" s="84"/>
      <c r="TIB57" s="84"/>
      <c r="TIC57" s="84"/>
      <c r="TID57" s="84"/>
      <c r="TIE57" s="84"/>
      <c r="TIF57" s="84"/>
      <c r="TIG57" s="84"/>
      <c r="TIH57" s="84"/>
      <c r="TII57" s="84"/>
      <c r="TIJ57" s="84"/>
      <c r="TIK57" s="84"/>
      <c r="TIL57" s="84"/>
      <c r="TIM57" s="84"/>
      <c r="TIN57" s="84"/>
      <c r="TIO57" s="84"/>
      <c r="TIP57" s="84"/>
      <c r="TIQ57" s="84"/>
      <c r="TIR57" s="84"/>
      <c r="TIS57" s="84"/>
      <c r="TIT57" s="84"/>
      <c r="TIU57" s="84"/>
      <c r="TIV57" s="84"/>
      <c r="TIW57" s="84"/>
      <c r="TIX57" s="84"/>
      <c r="TIY57" s="84"/>
      <c r="TIZ57" s="84"/>
      <c r="TJA57" s="84"/>
      <c r="TJB57" s="84"/>
      <c r="TJC57" s="84"/>
      <c r="TJD57" s="84"/>
      <c r="TJE57" s="84"/>
      <c r="TJF57" s="84"/>
      <c r="TJG57" s="84"/>
      <c r="TJH57" s="84"/>
      <c r="TJI57" s="84"/>
      <c r="TJJ57" s="84"/>
      <c r="TJK57" s="84"/>
      <c r="TJL57" s="84"/>
      <c r="TJM57" s="84"/>
      <c r="TJN57" s="84"/>
      <c r="TJO57" s="84"/>
      <c r="TJP57" s="84"/>
      <c r="TJQ57" s="84"/>
      <c r="TJR57" s="84"/>
      <c r="TJS57" s="84"/>
      <c r="TJT57" s="84"/>
      <c r="TJU57" s="84"/>
      <c r="TJV57" s="84"/>
      <c r="TJW57" s="84"/>
      <c r="TJX57" s="84"/>
      <c r="TJY57" s="84"/>
      <c r="TJZ57" s="84"/>
      <c r="TKA57" s="84"/>
      <c r="TKB57" s="84"/>
      <c r="TKC57" s="84"/>
      <c r="TKD57" s="84"/>
      <c r="TKE57" s="84"/>
      <c r="TKF57" s="84"/>
      <c r="TKG57" s="84"/>
      <c r="TKH57" s="84"/>
      <c r="TKI57" s="84"/>
      <c r="TKJ57" s="84"/>
      <c r="TKK57" s="84"/>
      <c r="TKL57" s="84"/>
      <c r="TKM57" s="84"/>
      <c r="TKN57" s="84"/>
      <c r="TKO57" s="84"/>
      <c r="TKP57" s="84"/>
      <c r="TKQ57" s="84"/>
      <c r="TKR57" s="84"/>
      <c r="TKS57" s="84"/>
      <c r="TKT57" s="84"/>
      <c r="TKU57" s="84"/>
      <c r="TKV57" s="84"/>
      <c r="TKW57" s="84"/>
      <c r="TKX57" s="84"/>
      <c r="TKY57" s="84"/>
      <c r="TKZ57" s="84"/>
      <c r="TLA57" s="84"/>
      <c r="TLB57" s="84"/>
      <c r="TLC57" s="84"/>
      <c r="TLD57" s="84"/>
      <c r="TLE57" s="84"/>
      <c r="TLF57" s="84"/>
      <c r="TLG57" s="84"/>
      <c r="TLH57" s="84"/>
      <c r="TLI57" s="84"/>
      <c r="TLJ57" s="84"/>
      <c r="TLK57" s="84"/>
      <c r="TLL57" s="84"/>
      <c r="TLM57" s="84"/>
      <c r="TLN57" s="84"/>
      <c r="TLO57" s="84"/>
      <c r="TLP57" s="84"/>
      <c r="TLQ57" s="84"/>
      <c r="TLR57" s="84"/>
      <c r="TLS57" s="84"/>
      <c r="TLT57" s="84"/>
      <c r="TLU57" s="84"/>
      <c r="TLV57" s="84"/>
      <c r="TLW57" s="84"/>
      <c r="TLX57" s="84"/>
      <c r="TLY57" s="84"/>
      <c r="TLZ57" s="84"/>
      <c r="TMA57" s="84"/>
      <c r="TMB57" s="84"/>
      <c r="TMC57" s="84"/>
      <c r="TMD57" s="84"/>
      <c r="TME57" s="84"/>
      <c r="TMF57" s="84"/>
      <c r="TMG57" s="84"/>
      <c r="TMH57" s="84"/>
      <c r="TMI57" s="84"/>
      <c r="TMJ57" s="84"/>
      <c r="TMK57" s="84"/>
      <c r="TML57" s="84"/>
      <c r="TMM57" s="84"/>
      <c r="TMN57" s="84"/>
      <c r="TMO57" s="84"/>
      <c r="TMP57" s="84"/>
      <c r="TMQ57" s="84"/>
      <c r="TMR57" s="84"/>
      <c r="TMS57" s="84"/>
      <c r="TMT57" s="84"/>
      <c r="TMU57" s="84"/>
      <c r="TMV57" s="84"/>
      <c r="TMW57" s="84"/>
      <c r="TMX57" s="84"/>
      <c r="TMY57" s="84"/>
      <c r="TMZ57" s="84"/>
      <c r="TNA57" s="84"/>
      <c r="TNB57" s="84"/>
      <c r="TNC57" s="84"/>
      <c r="TND57" s="84"/>
      <c r="TNE57" s="84"/>
      <c r="TNF57" s="84"/>
      <c r="TNG57" s="84"/>
      <c r="TNH57" s="84"/>
      <c r="TNI57" s="84"/>
      <c r="TNJ57" s="84"/>
      <c r="TNK57" s="84"/>
      <c r="TNL57" s="84"/>
      <c r="TNM57" s="84"/>
      <c r="TNN57" s="84"/>
      <c r="TNO57" s="84"/>
      <c r="TNP57" s="84"/>
      <c r="TNQ57" s="84"/>
      <c r="TNR57" s="84"/>
      <c r="TNS57" s="84"/>
      <c r="TNT57" s="84"/>
      <c r="TNU57" s="84"/>
      <c r="TNV57" s="84"/>
      <c r="TNW57" s="84"/>
      <c r="TNX57" s="84"/>
      <c r="TNY57" s="84"/>
      <c r="TNZ57" s="84"/>
      <c r="TOA57" s="84"/>
      <c r="TOB57" s="84"/>
      <c r="TOC57" s="84"/>
      <c r="TOD57" s="84"/>
      <c r="TOE57" s="84"/>
      <c r="TOF57" s="84"/>
      <c r="TOG57" s="84"/>
      <c r="TOH57" s="84"/>
      <c r="TOI57" s="84"/>
      <c r="TOJ57" s="84"/>
      <c r="TOK57" s="84"/>
      <c r="TOL57" s="84"/>
      <c r="TOM57" s="84"/>
      <c r="TON57" s="84"/>
      <c r="TOO57" s="84"/>
      <c r="TOP57" s="84"/>
      <c r="TOQ57" s="84"/>
      <c r="TOR57" s="84"/>
      <c r="TOS57" s="84"/>
      <c r="TOT57" s="84"/>
      <c r="TOU57" s="84"/>
      <c r="TOV57" s="84"/>
      <c r="TOW57" s="84"/>
      <c r="TOX57" s="84"/>
      <c r="TOY57" s="84"/>
      <c r="TOZ57" s="84"/>
      <c r="TPA57" s="84"/>
      <c r="TPB57" s="84"/>
      <c r="TPC57" s="84"/>
      <c r="TPD57" s="84"/>
      <c r="TPE57" s="84"/>
      <c r="TPF57" s="84"/>
      <c r="TPG57" s="84"/>
      <c r="TPH57" s="84"/>
      <c r="TPI57" s="84"/>
      <c r="TPJ57" s="84"/>
      <c r="TPK57" s="84"/>
      <c r="TPL57" s="84"/>
      <c r="TPM57" s="84"/>
      <c r="TPN57" s="84"/>
      <c r="TPO57" s="84"/>
      <c r="TPP57" s="84"/>
      <c r="TPQ57" s="84"/>
      <c r="TPR57" s="84"/>
      <c r="TPS57" s="84"/>
      <c r="TPT57" s="84"/>
      <c r="TPU57" s="84"/>
      <c r="TPV57" s="84"/>
      <c r="TPW57" s="84"/>
      <c r="TPX57" s="84"/>
      <c r="TPY57" s="84"/>
      <c r="TPZ57" s="84"/>
      <c r="TQA57" s="84"/>
      <c r="TQB57" s="84"/>
      <c r="TQC57" s="84"/>
      <c r="TQD57" s="84"/>
      <c r="TQE57" s="84"/>
      <c r="TQF57" s="84"/>
      <c r="TQG57" s="84"/>
      <c r="TQH57" s="84"/>
      <c r="TQI57" s="84"/>
      <c r="TQJ57" s="84"/>
      <c r="TQK57" s="84"/>
      <c r="TQL57" s="84"/>
      <c r="TQM57" s="84"/>
      <c r="TQN57" s="84"/>
      <c r="TQO57" s="84"/>
      <c r="TQP57" s="84"/>
      <c r="TQQ57" s="84"/>
      <c r="TQR57" s="84"/>
      <c r="TQS57" s="84"/>
      <c r="TQT57" s="84"/>
      <c r="TQU57" s="84"/>
      <c r="TQV57" s="84"/>
      <c r="TQW57" s="84"/>
      <c r="TQX57" s="84"/>
      <c r="TQY57" s="84"/>
      <c r="TQZ57" s="84"/>
      <c r="TRA57" s="84"/>
      <c r="TRB57" s="84"/>
      <c r="TRC57" s="84"/>
      <c r="TRD57" s="84"/>
      <c r="TRE57" s="84"/>
      <c r="TRF57" s="84"/>
      <c r="TRG57" s="84"/>
      <c r="TRH57" s="84"/>
      <c r="TRI57" s="84"/>
      <c r="TRJ57" s="84"/>
      <c r="TRK57" s="84"/>
      <c r="TRL57" s="84"/>
      <c r="TRM57" s="84"/>
      <c r="TRN57" s="84"/>
      <c r="TRO57" s="84"/>
      <c r="TRP57" s="84"/>
      <c r="TRQ57" s="84"/>
      <c r="TRR57" s="84"/>
      <c r="TRS57" s="84"/>
      <c r="TRT57" s="84"/>
      <c r="TRU57" s="84"/>
      <c r="TRV57" s="84"/>
      <c r="TRW57" s="84"/>
      <c r="TRX57" s="84"/>
      <c r="TRY57" s="84"/>
      <c r="TRZ57" s="84"/>
      <c r="TSA57" s="84"/>
      <c r="TSB57" s="84"/>
      <c r="TSC57" s="84"/>
      <c r="TSD57" s="84"/>
      <c r="TSE57" s="84"/>
      <c r="TSF57" s="84"/>
      <c r="TSG57" s="84"/>
      <c r="TSH57" s="84"/>
      <c r="TSI57" s="84"/>
      <c r="TSJ57" s="84"/>
      <c r="TSK57" s="84"/>
      <c r="TSL57" s="84"/>
      <c r="TSM57" s="84"/>
      <c r="TSN57" s="84"/>
      <c r="TSO57" s="84"/>
      <c r="TSP57" s="84"/>
      <c r="TSQ57" s="84"/>
      <c r="TSR57" s="84"/>
      <c r="TSS57" s="84"/>
      <c r="TST57" s="84"/>
      <c r="TSU57" s="84"/>
      <c r="TSV57" s="84"/>
      <c r="TSW57" s="84"/>
      <c r="TSX57" s="84"/>
      <c r="TSY57" s="84"/>
      <c r="TSZ57" s="84"/>
      <c r="TTA57" s="84"/>
      <c r="TTB57" s="84"/>
      <c r="TTC57" s="84"/>
      <c r="TTD57" s="84"/>
      <c r="TTE57" s="84"/>
      <c r="TTF57" s="84"/>
      <c r="TTG57" s="84"/>
      <c r="TTH57" s="84"/>
      <c r="TTI57" s="84"/>
      <c r="TTJ57" s="84"/>
      <c r="TTK57" s="84"/>
      <c r="TTL57" s="84"/>
      <c r="TTM57" s="84"/>
      <c r="TTN57" s="84"/>
      <c r="TTO57" s="84"/>
      <c r="TTP57" s="84"/>
      <c r="TTQ57" s="84"/>
      <c r="TTR57" s="84"/>
      <c r="TTS57" s="84"/>
      <c r="TTT57" s="84"/>
      <c r="TTU57" s="84"/>
      <c r="TTV57" s="84"/>
      <c r="TTW57" s="84"/>
      <c r="TTX57" s="84"/>
      <c r="TTY57" s="84"/>
      <c r="TTZ57" s="84"/>
      <c r="TUA57" s="84"/>
      <c r="TUB57" s="84"/>
      <c r="TUC57" s="84"/>
      <c r="TUD57" s="84"/>
      <c r="TUE57" s="84"/>
      <c r="TUF57" s="84"/>
      <c r="TUG57" s="84"/>
      <c r="TUH57" s="84"/>
      <c r="TUI57" s="84"/>
      <c r="TUJ57" s="84"/>
      <c r="TUK57" s="84"/>
      <c r="TUL57" s="84"/>
      <c r="TUM57" s="84"/>
      <c r="TUN57" s="84"/>
      <c r="TUO57" s="84"/>
      <c r="TUP57" s="84"/>
      <c r="TUQ57" s="84"/>
      <c r="TUR57" s="84"/>
      <c r="TUS57" s="84"/>
      <c r="TUT57" s="84"/>
      <c r="TUU57" s="84"/>
      <c r="TUV57" s="84"/>
      <c r="TUW57" s="84"/>
      <c r="TUX57" s="84"/>
      <c r="TUY57" s="84"/>
      <c r="TUZ57" s="84"/>
      <c r="TVA57" s="84"/>
      <c r="TVB57" s="84"/>
      <c r="TVC57" s="84"/>
      <c r="TVD57" s="84"/>
      <c r="TVE57" s="84"/>
      <c r="TVF57" s="84"/>
      <c r="TVG57" s="84"/>
      <c r="TVH57" s="84"/>
      <c r="TVI57" s="84"/>
      <c r="TVJ57" s="84"/>
      <c r="TVK57" s="84"/>
      <c r="TVL57" s="84"/>
      <c r="TVM57" s="84"/>
      <c r="TVN57" s="84"/>
      <c r="TVO57" s="84"/>
      <c r="TVP57" s="84"/>
      <c r="TVQ57" s="84"/>
      <c r="TVR57" s="84"/>
      <c r="TVS57" s="84"/>
      <c r="TVT57" s="84"/>
      <c r="TVU57" s="84"/>
      <c r="TVV57" s="84"/>
      <c r="TVW57" s="84"/>
      <c r="TVX57" s="84"/>
      <c r="TVY57" s="84"/>
      <c r="TVZ57" s="84"/>
      <c r="TWA57" s="84"/>
      <c r="TWB57" s="84"/>
      <c r="TWC57" s="84"/>
      <c r="TWD57" s="84"/>
      <c r="TWE57" s="84"/>
      <c r="TWF57" s="84"/>
      <c r="TWG57" s="84"/>
      <c r="TWH57" s="84"/>
      <c r="TWI57" s="84"/>
      <c r="TWJ57" s="84"/>
      <c r="TWK57" s="84"/>
      <c r="TWL57" s="84"/>
      <c r="TWM57" s="84"/>
      <c r="TWN57" s="84"/>
      <c r="TWO57" s="84"/>
      <c r="TWP57" s="84"/>
      <c r="TWQ57" s="84"/>
      <c r="TWR57" s="84"/>
      <c r="TWS57" s="84"/>
      <c r="TWT57" s="84"/>
      <c r="TWU57" s="84"/>
      <c r="TWV57" s="84"/>
      <c r="TWW57" s="84"/>
      <c r="TWX57" s="84"/>
      <c r="TWY57" s="84"/>
      <c r="TWZ57" s="84"/>
      <c r="TXA57" s="84"/>
      <c r="TXB57" s="84"/>
      <c r="TXC57" s="84"/>
      <c r="TXD57" s="84"/>
      <c r="TXE57" s="84"/>
      <c r="TXF57" s="84"/>
      <c r="TXG57" s="84"/>
      <c r="TXH57" s="84"/>
      <c r="TXI57" s="84"/>
      <c r="TXJ57" s="84"/>
      <c r="TXK57" s="84"/>
      <c r="TXL57" s="84"/>
      <c r="TXM57" s="84"/>
      <c r="TXN57" s="84"/>
      <c r="TXO57" s="84"/>
      <c r="TXP57" s="84"/>
      <c r="TXQ57" s="84"/>
      <c r="TXR57" s="84"/>
      <c r="TXS57" s="84"/>
      <c r="TXT57" s="84"/>
      <c r="TXU57" s="84"/>
      <c r="TXV57" s="84"/>
      <c r="TXW57" s="84"/>
      <c r="TXX57" s="84"/>
      <c r="TXY57" s="84"/>
      <c r="TXZ57" s="84"/>
      <c r="TYA57" s="84"/>
      <c r="TYB57" s="84"/>
      <c r="TYC57" s="84"/>
      <c r="TYD57" s="84"/>
      <c r="TYE57" s="84"/>
      <c r="TYF57" s="84"/>
      <c r="TYG57" s="84"/>
      <c r="TYH57" s="84"/>
      <c r="TYI57" s="84"/>
      <c r="TYJ57" s="84"/>
      <c r="TYK57" s="84"/>
      <c r="TYL57" s="84"/>
      <c r="TYM57" s="84"/>
      <c r="TYN57" s="84"/>
      <c r="TYO57" s="84"/>
      <c r="TYP57" s="84"/>
      <c r="TYQ57" s="84"/>
      <c r="TYR57" s="84"/>
      <c r="TYS57" s="84"/>
      <c r="TYT57" s="84"/>
      <c r="TYU57" s="84"/>
      <c r="TYV57" s="84"/>
      <c r="TYW57" s="84"/>
      <c r="TYX57" s="84"/>
      <c r="TYY57" s="84"/>
      <c r="TYZ57" s="84"/>
      <c r="TZA57" s="84"/>
      <c r="TZB57" s="84"/>
      <c r="TZC57" s="84"/>
      <c r="TZD57" s="84"/>
      <c r="TZE57" s="84"/>
      <c r="TZF57" s="84"/>
      <c r="TZG57" s="84"/>
      <c r="TZH57" s="84"/>
      <c r="TZI57" s="84"/>
      <c r="TZJ57" s="84"/>
      <c r="TZK57" s="84"/>
      <c r="TZL57" s="84"/>
      <c r="TZM57" s="84"/>
      <c r="TZN57" s="84"/>
      <c r="TZO57" s="84"/>
      <c r="TZP57" s="84"/>
      <c r="TZQ57" s="84"/>
      <c r="TZR57" s="84"/>
      <c r="TZS57" s="84"/>
      <c r="TZT57" s="84"/>
      <c r="TZU57" s="84"/>
      <c r="TZV57" s="84"/>
      <c r="TZW57" s="84"/>
      <c r="TZX57" s="84"/>
      <c r="TZY57" s="84"/>
      <c r="TZZ57" s="84"/>
      <c r="UAA57" s="84"/>
      <c r="UAB57" s="84"/>
      <c r="UAC57" s="84"/>
      <c r="UAD57" s="84"/>
      <c r="UAE57" s="84"/>
      <c r="UAF57" s="84"/>
      <c r="UAG57" s="84"/>
      <c r="UAH57" s="84"/>
      <c r="UAI57" s="84"/>
      <c r="UAJ57" s="84"/>
      <c r="UAK57" s="84"/>
      <c r="UAL57" s="84"/>
      <c r="UAM57" s="84"/>
      <c r="UAN57" s="84"/>
      <c r="UAO57" s="84"/>
      <c r="UAP57" s="84"/>
      <c r="UAQ57" s="84"/>
      <c r="UAR57" s="84"/>
      <c r="UAS57" s="84"/>
      <c r="UAT57" s="84"/>
      <c r="UAU57" s="84"/>
      <c r="UAV57" s="84"/>
      <c r="UAW57" s="84"/>
      <c r="UAX57" s="84"/>
      <c r="UAY57" s="84"/>
      <c r="UAZ57" s="84"/>
      <c r="UBA57" s="84"/>
      <c r="UBB57" s="84"/>
      <c r="UBC57" s="84"/>
      <c r="UBD57" s="84"/>
      <c r="UBE57" s="84"/>
      <c r="UBF57" s="84"/>
      <c r="UBG57" s="84"/>
      <c r="UBH57" s="84"/>
      <c r="UBI57" s="84"/>
      <c r="UBJ57" s="84"/>
      <c r="UBK57" s="84"/>
      <c r="UBL57" s="84"/>
      <c r="UBM57" s="84"/>
      <c r="UBN57" s="84"/>
      <c r="UBO57" s="84"/>
      <c r="UBP57" s="84"/>
      <c r="UBQ57" s="84"/>
      <c r="UBR57" s="84"/>
      <c r="UBS57" s="84"/>
      <c r="UBT57" s="84"/>
      <c r="UBU57" s="84"/>
      <c r="UBV57" s="84"/>
      <c r="UBW57" s="84"/>
      <c r="UBX57" s="84"/>
      <c r="UBY57" s="84"/>
      <c r="UBZ57" s="84"/>
      <c r="UCA57" s="84"/>
      <c r="UCB57" s="84"/>
      <c r="UCC57" s="84"/>
      <c r="UCD57" s="84"/>
      <c r="UCE57" s="84"/>
      <c r="UCF57" s="84"/>
      <c r="UCG57" s="84"/>
      <c r="UCH57" s="84"/>
      <c r="UCI57" s="84"/>
      <c r="UCJ57" s="84"/>
      <c r="UCK57" s="84"/>
      <c r="UCL57" s="84"/>
      <c r="UCM57" s="84"/>
      <c r="UCN57" s="84"/>
      <c r="UCO57" s="84"/>
      <c r="UCP57" s="84"/>
      <c r="UCQ57" s="84"/>
      <c r="UCR57" s="84"/>
      <c r="UCS57" s="84"/>
      <c r="UCT57" s="84"/>
      <c r="UCU57" s="84"/>
      <c r="UCV57" s="84"/>
      <c r="UCW57" s="84"/>
      <c r="UCX57" s="84"/>
      <c r="UCY57" s="84"/>
      <c r="UCZ57" s="84"/>
      <c r="UDA57" s="84"/>
      <c r="UDB57" s="84"/>
      <c r="UDC57" s="84"/>
      <c r="UDD57" s="84"/>
      <c r="UDE57" s="84"/>
      <c r="UDF57" s="84"/>
      <c r="UDG57" s="84"/>
      <c r="UDH57" s="84"/>
      <c r="UDI57" s="84"/>
      <c r="UDJ57" s="84"/>
      <c r="UDK57" s="84"/>
      <c r="UDL57" s="84"/>
      <c r="UDM57" s="84"/>
      <c r="UDN57" s="84"/>
      <c r="UDO57" s="84"/>
      <c r="UDP57" s="84"/>
      <c r="UDQ57" s="84"/>
      <c r="UDR57" s="84"/>
      <c r="UDS57" s="84"/>
      <c r="UDT57" s="84"/>
      <c r="UDU57" s="84"/>
      <c r="UDV57" s="84"/>
      <c r="UDW57" s="84"/>
      <c r="UDX57" s="84"/>
      <c r="UDY57" s="84"/>
      <c r="UDZ57" s="84"/>
      <c r="UEA57" s="84"/>
      <c r="UEB57" s="84"/>
      <c r="UEC57" s="84"/>
      <c r="UED57" s="84"/>
      <c r="UEE57" s="84"/>
      <c r="UEF57" s="84"/>
      <c r="UEG57" s="84"/>
      <c r="UEH57" s="84"/>
      <c r="UEI57" s="84"/>
      <c r="UEJ57" s="84"/>
      <c r="UEK57" s="84"/>
      <c r="UEL57" s="84"/>
      <c r="UEM57" s="84"/>
      <c r="UEN57" s="84"/>
      <c r="UEO57" s="84"/>
      <c r="UEP57" s="84"/>
      <c r="UEQ57" s="84"/>
      <c r="UER57" s="84"/>
      <c r="UES57" s="84"/>
      <c r="UET57" s="84"/>
      <c r="UEU57" s="84"/>
      <c r="UEV57" s="84"/>
      <c r="UEW57" s="84"/>
      <c r="UEX57" s="84"/>
      <c r="UEY57" s="84"/>
      <c r="UEZ57" s="84"/>
      <c r="UFA57" s="84"/>
      <c r="UFB57" s="84"/>
      <c r="UFC57" s="84"/>
      <c r="UFD57" s="84"/>
      <c r="UFE57" s="84"/>
      <c r="UFF57" s="84"/>
      <c r="UFG57" s="84"/>
      <c r="UFH57" s="84"/>
      <c r="UFI57" s="84"/>
      <c r="UFJ57" s="84"/>
      <c r="UFK57" s="84"/>
      <c r="UFL57" s="84"/>
      <c r="UFM57" s="84"/>
      <c r="UFN57" s="84"/>
      <c r="UFO57" s="84"/>
      <c r="UFP57" s="84"/>
      <c r="UFQ57" s="84"/>
      <c r="UFR57" s="84"/>
      <c r="UFS57" s="84"/>
      <c r="UFT57" s="84"/>
      <c r="UFU57" s="84"/>
      <c r="UFV57" s="84"/>
      <c r="UFW57" s="84"/>
      <c r="UFX57" s="84"/>
      <c r="UFY57" s="84"/>
      <c r="UFZ57" s="84"/>
      <c r="UGA57" s="84"/>
      <c r="UGB57" s="84"/>
      <c r="UGC57" s="84"/>
      <c r="UGD57" s="84"/>
      <c r="UGE57" s="84"/>
      <c r="UGF57" s="84"/>
      <c r="UGG57" s="84"/>
      <c r="UGH57" s="84"/>
      <c r="UGI57" s="84"/>
      <c r="UGJ57" s="84"/>
      <c r="UGK57" s="84"/>
      <c r="UGL57" s="84"/>
      <c r="UGM57" s="84"/>
      <c r="UGN57" s="84"/>
      <c r="UGO57" s="84"/>
      <c r="UGP57" s="84"/>
      <c r="UGQ57" s="84"/>
      <c r="UGR57" s="84"/>
      <c r="UGS57" s="84"/>
      <c r="UGT57" s="84"/>
      <c r="UGU57" s="84"/>
      <c r="UGV57" s="84"/>
      <c r="UGW57" s="84"/>
      <c r="UGX57" s="84"/>
      <c r="UGY57" s="84"/>
      <c r="UGZ57" s="84"/>
      <c r="UHA57" s="84"/>
      <c r="UHB57" s="84"/>
      <c r="UHC57" s="84"/>
      <c r="UHD57" s="84"/>
      <c r="UHE57" s="84"/>
      <c r="UHF57" s="84"/>
      <c r="UHG57" s="84"/>
      <c r="UHH57" s="84"/>
      <c r="UHI57" s="84"/>
      <c r="UHJ57" s="84"/>
      <c r="UHK57" s="84"/>
      <c r="UHL57" s="84"/>
      <c r="UHM57" s="84"/>
      <c r="UHN57" s="84"/>
      <c r="UHO57" s="84"/>
      <c r="UHP57" s="84"/>
      <c r="UHQ57" s="84"/>
      <c r="UHR57" s="84"/>
      <c r="UHS57" s="84"/>
      <c r="UHT57" s="84"/>
      <c r="UHU57" s="84"/>
      <c r="UHV57" s="84"/>
      <c r="UHW57" s="84"/>
      <c r="UHX57" s="84"/>
      <c r="UHY57" s="84"/>
      <c r="UHZ57" s="84"/>
      <c r="UIA57" s="84"/>
      <c r="UIB57" s="84"/>
      <c r="UIC57" s="84"/>
      <c r="UID57" s="84"/>
      <c r="UIE57" s="84"/>
      <c r="UIF57" s="84"/>
      <c r="UIG57" s="84"/>
      <c r="UIH57" s="84"/>
      <c r="UII57" s="84"/>
      <c r="UIJ57" s="84"/>
      <c r="UIK57" s="84"/>
      <c r="UIL57" s="84"/>
      <c r="UIM57" s="84"/>
      <c r="UIN57" s="84"/>
      <c r="UIO57" s="84"/>
      <c r="UIP57" s="84"/>
      <c r="UIQ57" s="84"/>
      <c r="UIR57" s="84"/>
      <c r="UIS57" s="84"/>
      <c r="UIT57" s="84"/>
      <c r="UIU57" s="84"/>
      <c r="UIV57" s="84"/>
      <c r="UIW57" s="84"/>
      <c r="UIX57" s="84"/>
      <c r="UIY57" s="84"/>
      <c r="UIZ57" s="84"/>
      <c r="UJA57" s="84"/>
      <c r="UJB57" s="84"/>
      <c r="UJC57" s="84"/>
      <c r="UJD57" s="84"/>
      <c r="UJE57" s="84"/>
      <c r="UJF57" s="84"/>
      <c r="UJG57" s="84"/>
      <c r="UJH57" s="84"/>
      <c r="UJI57" s="84"/>
      <c r="UJJ57" s="84"/>
      <c r="UJK57" s="84"/>
      <c r="UJL57" s="84"/>
      <c r="UJM57" s="84"/>
      <c r="UJN57" s="84"/>
      <c r="UJO57" s="84"/>
      <c r="UJP57" s="84"/>
      <c r="UJQ57" s="84"/>
      <c r="UJR57" s="84"/>
      <c r="UJS57" s="84"/>
      <c r="UJT57" s="84"/>
      <c r="UJU57" s="84"/>
      <c r="UJV57" s="84"/>
      <c r="UJW57" s="84"/>
      <c r="UJX57" s="84"/>
      <c r="UJY57" s="84"/>
      <c r="UJZ57" s="84"/>
      <c r="UKA57" s="84"/>
      <c r="UKB57" s="84"/>
      <c r="UKC57" s="84"/>
      <c r="UKD57" s="84"/>
      <c r="UKE57" s="84"/>
      <c r="UKF57" s="84"/>
      <c r="UKG57" s="84"/>
      <c r="UKH57" s="84"/>
      <c r="UKI57" s="84"/>
      <c r="UKJ57" s="84"/>
      <c r="UKK57" s="84"/>
      <c r="UKL57" s="84"/>
      <c r="UKM57" s="84"/>
      <c r="UKN57" s="84"/>
      <c r="UKO57" s="84"/>
      <c r="UKP57" s="84"/>
      <c r="UKQ57" s="84"/>
      <c r="UKR57" s="84"/>
      <c r="UKS57" s="84"/>
      <c r="UKT57" s="84"/>
      <c r="UKU57" s="84"/>
      <c r="UKV57" s="84"/>
      <c r="UKW57" s="84"/>
      <c r="UKX57" s="84"/>
      <c r="UKY57" s="84"/>
      <c r="UKZ57" s="84"/>
      <c r="ULA57" s="84"/>
      <c r="ULB57" s="84"/>
      <c r="ULC57" s="84"/>
      <c r="ULD57" s="84"/>
      <c r="ULE57" s="84"/>
      <c r="ULF57" s="84"/>
      <c r="ULG57" s="84"/>
      <c r="ULH57" s="84"/>
      <c r="ULI57" s="84"/>
      <c r="ULJ57" s="84"/>
      <c r="ULK57" s="84"/>
      <c r="ULL57" s="84"/>
      <c r="ULM57" s="84"/>
      <c r="ULN57" s="84"/>
      <c r="ULO57" s="84"/>
      <c r="ULP57" s="84"/>
      <c r="ULQ57" s="84"/>
      <c r="ULR57" s="84"/>
      <c r="ULS57" s="84"/>
      <c r="ULT57" s="84"/>
      <c r="ULU57" s="84"/>
      <c r="ULV57" s="84"/>
      <c r="ULW57" s="84"/>
      <c r="ULX57" s="84"/>
      <c r="ULY57" s="84"/>
      <c r="ULZ57" s="84"/>
      <c r="UMA57" s="84"/>
      <c r="UMB57" s="84"/>
      <c r="UMC57" s="84"/>
      <c r="UMD57" s="84"/>
      <c r="UME57" s="84"/>
      <c r="UMF57" s="84"/>
      <c r="UMG57" s="84"/>
      <c r="UMH57" s="84"/>
      <c r="UMI57" s="84"/>
      <c r="UMJ57" s="84"/>
      <c r="UMK57" s="84"/>
      <c r="UML57" s="84"/>
      <c r="UMM57" s="84"/>
      <c r="UMN57" s="84"/>
      <c r="UMO57" s="84"/>
      <c r="UMP57" s="84"/>
      <c r="UMQ57" s="84"/>
      <c r="UMR57" s="84"/>
      <c r="UMS57" s="84"/>
      <c r="UMT57" s="84"/>
      <c r="UMU57" s="84"/>
      <c r="UMV57" s="84"/>
      <c r="UMW57" s="84"/>
      <c r="UMX57" s="84"/>
      <c r="UMY57" s="84"/>
      <c r="UMZ57" s="84"/>
      <c r="UNA57" s="84"/>
      <c r="UNB57" s="84"/>
      <c r="UNC57" s="84"/>
      <c r="UND57" s="84"/>
      <c r="UNE57" s="84"/>
      <c r="UNF57" s="84"/>
      <c r="UNG57" s="84"/>
      <c r="UNH57" s="84"/>
      <c r="UNI57" s="84"/>
      <c r="UNJ57" s="84"/>
      <c r="UNK57" s="84"/>
      <c r="UNL57" s="84"/>
      <c r="UNM57" s="84"/>
      <c r="UNN57" s="84"/>
      <c r="UNO57" s="84"/>
      <c r="UNP57" s="84"/>
      <c r="UNQ57" s="84"/>
      <c r="UNR57" s="84"/>
      <c r="UNS57" s="84"/>
      <c r="UNT57" s="84"/>
      <c r="UNU57" s="84"/>
      <c r="UNV57" s="84"/>
      <c r="UNW57" s="84"/>
      <c r="UNX57" s="84"/>
      <c r="UNY57" s="84"/>
      <c r="UNZ57" s="84"/>
      <c r="UOA57" s="84"/>
      <c r="UOB57" s="84"/>
      <c r="UOC57" s="84"/>
      <c r="UOD57" s="84"/>
      <c r="UOE57" s="84"/>
      <c r="UOF57" s="84"/>
      <c r="UOG57" s="84"/>
      <c r="UOH57" s="84"/>
      <c r="UOI57" s="84"/>
      <c r="UOJ57" s="84"/>
      <c r="UOK57" s="84"/>
      <c r="UOL57" s="84"/>
      <c r="UOM57" s="84"/>
      <c r="UON57" s="84"/>
      <c r="UOO57" s="84"/>
      <c r="UOP57" s="84"/>
      <c r="UOQ57" s="84"/>
      <c r="UOR57" s="84"/>
      <c r="UOS57" s="84"/>
      <c r="UOT57" s="84"/>
      <c r="UOU57" s="84"/>
      <c r="UOV57" s="84"/>
      <c r="UOW57" s="84"/>
      <c r="UOX57" s="84"/>
      <c r="UOY57" s="84"/>
      <c r="UOZ57" s="84"/>
      <c r="UPA57" s="84"/>
      <c r="UPB57" s="84"/>
      <c r="UPC57" s="84"/>
      <c r="UPD57" s="84"/>
      <c r="UPE57" s="84"/>
      <c r="UPF57" s="84"/>
      <c r="UPG57" s="84"/>
      <c r="UPH57" s="84"/>
      <c r="UPI57" s="84"/>
      <c r="UPJ57" s="84"/>
      <c r="UPK57" s="84"/>
      <c r="UPL57" s="84"/>
      <c r="UPM57" s="84"/>
      <c r="UPN57" s="84"/>
      <c r="UPO57" s="84"/>
      <c r="UPP57" s="84"/>
      <c r="UPQ57" s="84"/>
      <c r="UPR57" s="84"/>
      <c r="UPS57" s="84"/>
      <c r="UPT57" s="84"/>
      <c r="UPU57" s="84"/>
      <c r="UPV57" s="84"/>
      <c r="UPW57" s="84"/>
      <c r="UPX57" s="84"/>
      <c r="UPY57" s="84"/>
      <c r="UPZ57" s="84"/>
      <c r="UQA57" s="84"/>
      <c r="UQB57" s="84"/>
      <c r="UQC57" s="84"/>
      <c r="UQD57" s="84"/>
      <c r="UQE57" s="84"/>
      <c r="UQF57" s="84"/>
      <c r="UQG57" s="84"/>
      <c r="UQH57" s="84"/>
      <c r="UQI57" s="84"/>
      <c r="UQJ57" s="84"/>
      <c r="UQK57" s="84"/>
      <c r="UQL57" s="84"/>
      <c r="UQM57" s="84"/>
      <c r="UQN57" s="84"/>
      <c r="UQO57" s="84"/>
      <c r="UQP57" s="84"/>
      <c r="UQQ57" s="84"/>
      <c r="UQR57" s="84"/>
      <c r="UQS57" s="84"/>
      <c r="UQT57" s="84"/>
      <c r="UQU57" s="84"/>
      <c r="UQV57" s="84"/>
      <c r="UQW57" s="84"/>
      <c r="UQX57" s="84"/>
      <c r="UQY57" s="84"/>
      <c r="UQZ57" s="84"/>
      <c r="URA57" s="84"/>
      <c r="URB57" s="84"/>
      <c r="URC57" s="84"/>
      <c r="URD57" s="84"/>
      <c r="URE57" s="84"/>
      <c r="URF57" s="84"/>
      <c r="URG57" s="84"/>
      <c r="URH57" s="84"/>
      <c r="URI57" s="84"/>
      <c r="URJ57" s="84"/>
      <c r="URK57" s="84"/>
      <c r="URL57" s="84"/>
      <c r="URM57" s="84"/>
      <c r="URN57" s="84"/>
      <c r="URO57" s="84"/>
      <c r="URP57" s="84"/>
      <c r="URQ57" s="84"/>
      <c r="URR57" s="84"/>
      <c r="URS57" s="84"/>
      <c r="URT57" s="84"/>
      <c r="URU57" s="84"/>
      <c r="URV57" s="84"/>
      <c r="URW57" s="84"/>
      <c r="URX57" s="84"/>
      <c r="URY57" s="84"/>
      <c r="URZ57" s="84"/>
      <c r="USA57" s="84"/>
      <c r="USB57" s="84"/>
      <c r="USC57" s="84"/>
      <c r="USD57" s="84"/>
      <c r="USE57" s="84"/>
      <c r="USF57" s="84"/>
      <c r="USG57" s="84"/>
      <c r="USH57" s="84"/>
      <c r="USI57" s="84"/>
      <c r="USJ57" s="84"/>
      <c r="USK57" s="84"/>
      <c r="USL57" s="84"/>
      <c r="USM57" s="84"/>
      <c r="USN57" s="84"/>
      <c r="USO57" s="84"/>
      <c r="USP57" s="84"/>
      <c r="USQ57" s="84"/>
      <c r="USR57" s="84"/>
      <c r="USS57" s="84"/>
      <c r="UST57" s="84"/>
      <c r="USU57" s="84"/>
      <c r="USV57" s="84"/>
      <c r="USW57" s="84"/>
      <c r="USX57" s="84"/>
      <c r="USY57" s="84"/>
      <c r="USZ57" s="84"/>
      <c r="UTA57" s="84"/>
      <c r="UTB57" s="84"/>
      <c r="UTC57" s="84"/>
      <c r="UTD57" s="84"/>
      <c r="UTE57" s="84"/>
      <c r="UTF57" s="84"/>
      <c r="UTG57" s="84"/>
      <c r="UTH57" s="84"/>
      <c r="UTI57" s="84"/>
      <c r="UTJ57" s="84"/>
      <c r="UTK57" s="84"/>
      <c r="UTL57" s="84"/>
      <c r="UTM57" s="84"/>
      <c r="UTN57" s="84"/>
      <c r="UTO57" s="84"/>
      <c r="UTP57" s="84"/>
      <c r="UTQ57" s="84"/>
      <c r="UTR57" s="84"/>
      <c r="UTS57" s="84"/>
      <c r="UTT57" s="84"/>
      <c r="UTU57" s="84"/>
      <c r="UTV57" s="84"/>
      <c r="UTW57" s="84"/>
      <c r="UTX57" s="84"/>
      <c r="UTY57" s="84"/>
      <c r="UTZ57" s="84"/>
      <c r="UUA57" s="84"/>
      <c r="UUB57" s="84"/>
      <c r="UUC57" s="84"/>
      <c r="UUD57" s="84"/>
      <c r="UUE57" s="84"/>
      <c r="UUF57" s="84"/>
      <c r="UUG57" s="84"/>
      <c r="UUH57" s="84"/>
      <c r="UUI57" s="84"/>
      <c r="UUJ57" s="84"/>
      <c r="UUK57" s="84"/>
      <c r="UUL57" s="84"/>
      <c r="UUM57" s="84"/>
      <c r="UUN57" s="84"/>
      <c r="UUO57" s="84"/>
      <c r="UUP57" s="84"/>
      <c r="UUQ57" s="84"/>
      <c r="UUR57" s="84"/>
      <c r="UUS57" s="84"/>
      <c r="UUT57" s="84"/>
      <c r="UUU57" s="84"/>
      <c r="UUV57" s="84"/>
      <c r="UUW57" s="84"/>
      <c r="UUX57" s="84"/>
      <c r="UUY57" s="84"/>
      <c r="UUZ57" s="84"/>
      <c r="UVA57" s="84"/>
      <c r="UVB57" s="84"/>
      <c r="UVC57" s="84"/>
      <c r="UVD57" s="84"/>
      <c r="UVE57" s="84"/>
      <c r="UVF57" s="84"/>
      <c r="UVG57" s="84"/>
      <c r="UVH57" s="84"/>
      <c r="UVI57" s="84"/>
      <c r="UVJ57" s="84"/>
      <c r="UVK57" s="84"/>
      <c r="UVL57" s="84"/>
      <c r="UVM57" s="84"/>
      <c r="UVN57" s="84"/>
      <c r="UVO57" s="84"/>
      <c r="UVP57" s="84"/>
      <c r="UVQ57" s="84"/>
      <c r="UVR57" s="84"/>
      <c r="UVS57" s="84"/>
      <c r="UVT57" s="84"/>
      <c r="UVU57" s="84"/>
      <c r="UVV57" s="84"/>
      <c r="UVW57" s="84"/>
      <c r="UVX57" s="84"/>
      <c r="UVY57" s="84"/>
      <c r="UVZ57" s="84"/>
      <c r="UWA57" s="84"/>
      <c r="UWB57" s="84"/>
      <c r="UWC57" s="84"/>
      <c r="UWD57" s="84"/>
      <c r="UWE57" s="84"/>
      <c r="UWF57" s="84"/>
      <c r="UWG57" s="84"/>
      <c r="UWH57" s="84"/>
      <c r="UWI57" s="84"/>
      <c r="UWJ57" s="84"/>
      <c r="UWK57" s="84"/>
      <c r="UWL57" s="84"/>
      <c r="UWM57" s="84"/>
      <c r="UWN57" s="84"/>
      <c r="UWO57" s="84"/>
      <c r="UWP57" s="84"/>
      <c r="UWQ57" s="84"/>
      <c r="UWR57" s="84"/>
      <c r="UWS57" s="84"/>
      <c r="UWT57" s="84"/>
      <c r="UWU57" s="84"/>
      <c r="UWV57" s="84"/>
      <c r="UWW57" s="84"/>
      <c r="UWX57" s="84"/>
      <c r="UWY57" s="84"/>
      <c r="UWZ57" s="84"/>
      <c r="UXA57" s="84"/>
      <c r="UXB57" s="84"/>
      <c r="UXC57" s="84"/>
      <c r="UXD57" s="84"/>
      <c r="UXE57" s="84"/>
      <c r="UXF57" s="84"/>
      <c r="UXG57" s="84"/>
      <c r="UXH57" s="84"/>
      <c r="UXI57" s="84"/>
      <c r="UXJ57" s="84"/>
      <c r="UXK57" s="84"/>
      <c r="UXL57" s="84"/>
      <c r="UXM57" s="84"/>
      <c r="UXN57" s="84"/>
      <c r="UXO57" s="84"/>
      <c r="UXP57" s="84"/>
      <c r="UXQ57" s="84"/>
      <c r="UXR57" s="84"/>
      <c r="UXS57" s="84"/>
      <c r="UXT57" s="84"/>
      <c r="UXU57" s="84"/>
      <c r="UXV57" s="84"/>
      <c r="UXW57" s="84"/>
      <c r="UXX57" s="84"/>
      <c r="UXY57" s="84"/>
      <c r="UXZ57" s="84"/>
      <c r="UYA57" s="84"/>
      <c r="UYB57" s="84"/>
      <c r="UYC57" s="84"/>
      <c r="UYD57" s="84"/>
      <c r="UYE57" s="84"/>
      <c r="UYF57" s="84"/>
      <c r="UYG57" s="84"/>
      <c r="UYH57" s="84"/>
      <c r="UYI57" s="84"/>
      <c r="UYJ57" s="84"/>
      <c r="UYK57" s="84"/>
      <c r="UYL57" s="84"/>
      <c r="UYM57" s="84"/>
      <c r="UYN57" s="84"/>
      <c r="UYO57" s="84"/>
      <c r="UYP57" s="84"/>
      <c r="UYQ57" s="84"/>
      <c r="UYR57" s="84"/>
      <c r="UYS57" s="84"/>
      <c r="UYT57" s="84"/>
      <c r="UYU57" s="84"/>
      <c r="UYV57" s="84"/>
      <c r="UYW57" s="84"/>
      <c r="UYX57" s="84"/>
      <c r="UYY57" s="84"/>
      <c r="UYZ57" s="84"/>
      <c r="UZA57" s="84"/>
      <c r="UZB57" s="84"/>
      <c r="UZC57" s="84"/>
      <c r="UZD57" s="84"/>
      <c r="UZE57" s="84"/>
      <c r="UZF57" s="84"/>
      <c r="UZG57" s="84"/>
      <c r="UZH57" s="84"/>
      <c r="UZI57" s="84"/>
      <c r="UZJ57" s="84"/>
      <c r="UZK57" s="84"/>
      <c r="UZL57" s="84"/>
      <c r="UZM57" s="84"/>
      <c r="UZN57" s="84"/>
      <c r="UZO57" s="84"/>
      <c r="UZP57" s="84"/>
      <c r="UZQ57" s="84"/>
      <c r="UZR57" s="84"/>
      <c r="UZS57" s="84"/>
      <c r="UZT57" s="84"/>
      <c r="UZU57" s="84"/>
      <c r="UZV57" s="84"/>
      <c r="UZW57" s="84"/>
      <c r="UZX57" s="84"/>
      <c r="UZY57" s="84"/>
      <c r="UZZ57" s="84"/>
      <c r="VAA57" s="84"/>
      <c r="VAB57" s="84"/>
      <c r="VAC57" s="84"/>
      <c r="VAD57" s="84"/>
      <c r="VAE57" s="84"/>
      <c r="VAF57" s="84"/>
      <c r="VAG57" s="84"/>
      <c r="VAH57" s="84"/>
      <c r="VAI57" s="84"/>
      <c r="VAJ57" s="84"/>
      <c r="VAK57" s="84"/>
      <c r="VAL57" s="84"/>
      <c r="VAM57" s="84"/>
      <c r="VAN57" s="84"/>
      <c r="VAO57" s="84"/>
      <c r="VAP57" s="84"/>
      <c r="VAQ57" s="84"/>
      <c r="VAR57" s="84"/>
      <c r="VAS57" s="84"/>
      <c r="VAT57" s="84"/>
      <c r="VAU57" s="84"/>
      <c r="VAV57" s="84"/>
      <c r="VAW57" s="84"/>
      <c r="VAX57" s="84"/>
      <c r="VAY57" s="84"/>
      <c r="VAZ57" s="84"/>
      <c r="VBA57" s="84"/>
      <c r="VBB57" s="84"/>
      <c r="VBC57" s="84"/>
      <c r="VBD57" s="84"/>
      <c r="VBE57" s="84"/>
      <c r="VBF57" s="84"/>
      <c r="VBG57" s="84"/>
      <c r="VBH57" s="84"/>
      <c r="VBI57" s="84"/>
      <c r="VBJ57" s="84"/>
      <c r="VBK57" s="84"/>
      <c r="VBL57" s="84"/>
      <c r="VBM57" s="84"/>
      <c r="VBN57" s="84"/>
      <c r="VBO57" s="84"/>
      <c r="VBP57" s="84"/>
      <c r="VBQ57" s="84"/>
      <c r="VBR57" s="84"/>
      <c r="VBS57" s="84"/>
      <c r="VBT57" s="84"/>
      <c r="VBU57" s="84"/>
      <c r="VBV57" s="84"/>
      <c r="VBW57" s="84"/>
      <c r="VBX57" s="84"/>
      <c r="VBY57" s="84"/>
      <c r="VBZ57" s="84"/>
      <c r="VCA57" s="84"/>
      <c r="VCB57" s="84"/>
      <c r="VCC57" s="84"/>
      <c r="VCD57" s="84"/>
      <c r="VCE57" s="84"/>
      <c r="VCF57" s="84"/>
      <c r="VCG57" s="84"/>
      <c r="VCH57" s="84"/>
      <c r="VCI57" s="84"/>
      <c r="VCJ57" s="84"/>
      <c r="VCK57" s="84"/>
      <c r="VCL57" s="84"/>
      <c r="VCM57" s="84"/>
      <c r="VCN57" s="84"/>
      <c r="VCO57" s="84"/>
      <c r="VCP57" s="84"/>
      <c r="VCQ57" s="84"/>
      <c r="VCR57" s="84"/>
      <c r="VCS57" s="84"/>
      <c r="VCT57" s="84"/>
      <c r="VCU57" s="84"/>
      <c r="VCV57" s="84"/>
      <c r="VCW57" s="84"/>
      <c r="VCX57" s="84"/>
      <c r="VCY57" s="84"/>
      <c r="VCZ57" s="84"/>
      <c r="VDA57" s="84"/>
      <c r="VDB57" s="84"/>
      <c r="VDC57" s="84"/>
      <c r="VDD57" s="84"/>
      <c r="VDE57" s="84"/>
      <c r="VDF57" s="84"/>
      <c r="VDG57" s="84"/>
      <c r="VDH57" s="84"/>
      <c r="VDI57" s="84"/>
      <c r="VDJ57" s="84"/>
      <c r="VDK57" s="84"/>
      <c r="VDL57" s="84"/>
      <c r="VDM57" s="84"/>
      <c r="VDN57" s="84"/>
      <c r="VDO57" s="84"/>
      <c r="VDP57" s="84"/>
      <c r="VDQ57" s="84"/>
      <c r="VDR57" s="84"/>
      <c r="VDS57" s="84"/>
      <c r="VDT57" s="84"/>
      <c r="VDU57" s="84"/>
      <c r="VDV57" s="84"/>
      <c r="VDW57" s="84"/>
      <c r="VDX57" s="84"/>
      <c r="VDY57" s="84"/>
      <c r="VDZ57" s="84"/>
      <c r="VEA57" s="84"/>
      <c r="VEB57" s="84"/>
      <c r="VEC57" s="84"/>
      <c r="VED57" s="84"/>
      <c r="VEE57" s="84"/>
      <c r="VEF57" s="84"/>
      <c r="VEG57" s="84"/>
      <c r="VEH57" s="84"/>
      <c r="VEI57" s="84"/>
      <c r="VEJ57" s="84"/>
      <c r="VEK57" s="84"/>
      <c r="VEL57" s="84"/>
      <c r="VEM57" s="84"/>
      <c r="VEN57" s="84"/>
      <c r="VEO57" s="84"/>
      <c r="VEP57" s="84"/>
      <c r="VEQ57" s="84"/>
      <c r="VER57" s="84"/>
      <c r="VES57" s="84"/>
      <c r="VET57" s="84"/>
      <c r="VEU57" s="84"/>
      <c r="VEV57" s="84"/>
      <c r="VEW57" s="84"/>
      <c r="VEX57" s="84"/>
      <c r="VEY57" s="84"/>
      <c r="VEZ57" s="84"/>
      <c r="VFA57" s="84"/>
      <c r="VFB57" s="84"/>
      <c r="VFC57" s="84"/>
      <c r="VFD57" s="84"/>
      <c r="VFE57" s="84"/>
      <c r="VFF57" s="84"/>
      <c r="VFG57" s="84"/>
      <c r="VFH57" s="84"/>
      <c r="VFI57" s="84"/>
      <c r="VFJ57" s="84"/>
      <c r="VFK57" s="84"/>
      <c r="VFL57" s="84"/>
      <c r="VFM57" s="84"/>
      <c r="VFN57" s="84"/>
      <c r="VFO57" s="84"/>
      <c r="VFP57" s="84"/>
      <c r="VFQ57" s="84"/>
      <c r="VFR57" s="84"/>
      <c r="VFS57" s="84"/>
      <c r="VFT57" s="84"/>
      <c r="VFU57" s="84"/>
      <c r="VFV57" s="84"/>
      <c r="VFW57" s="84"/>
      <c r="VFX57" s="84"/>
      <c r="VFY57" s="84"/>
      <c r="VFZ57" s="84"/>
      <c r="VGA57" s="84"/>
      <c r="VGB57" s="84"/>
      <c r="VGC57" s="84"/>
      <c r="VGD57" s="84"/>
      <c r="VGE57" s="84"/>
      <c r="VGF57" s="84"/>
      <c r="VGG57" s="84"/>
      <c r="VGH57" s="84"/>
      <c r="VGI57" s="84"/>
      <c r="VGJ57" s="84"/>
      <c r="VGK57" s="84"/>
      <c r="VGL57" s="84"/>
      <c r="VGM57" s="84"/>
      <c r="VGN57" s="84"/>
      <c r="VGO57" s="84"/>
      <c r="VGP57" s="84"/>
      <c r="VGQ57" s="84"/>
      <c r="VGR57" s="84"/>
      <c r="VGS57" s="84"/>
      <c r="VGT57" s="84"/>
      <c r="VGU57" s="84"/>
      <c r="VGV57" s="84"/>
      <c r="VGW57" s="84"/>
      <c r="VGX57" s="84"/>
      <c r="VGY57" s="84"/>
      <c r="VGZ57" s="84"/>
      <c r="VHA57" s="84"/>
      <c r="VHB57" s="84"/>
      <c r="VHC57" s="84"/>
      <c r="VHD57" s="84"/>
      <c r="VHE57" s="84"/>
      <c r="VHF57" s="84"/>
      <c r="VHG57" s="84"/>
      <c r="VHH57" s="84"/>
      <c r="VHI57" s="84"/>
      <c r="VHJ57" s="84"/>
      <c r="VHK57" s="84"/>
      <c r="VHL57" s="84"/>
      <c r="VHM57" s="84"/>
      <c r="VHN57" s="84"/>
      <c r="VHO57" s="84"/>
      <c r="VHP57" s="84"/>
      <c r="VHQ57" s="84"/>
      <c r="VHR57" s="84"/>
      <c r="VHS57" s="84"/>
      <c r="VHT57" s="84"/>
      <c r="VHU57" s="84"/>
      <c r="VHV57" s="84"/>
      <c r="VHW57" s="84"/>
      <c r="VHX57" s="84"/>
      <c r="VHY57" s="84"/>
      <c r="VHZ57" s="84"/>
      <c r="VIA57" s="84"/>
      <c r="VIB57" s="84"/>
      <c r="VIC57" s="84"/>
      <c r="VID57" s="84"/>
      <c r="VIE57" s="84"/>
      <c r="VIF57" s="84"/>
      <c r="VIG57" s="84"/>
      <c r="VIH57" s="84"/>
      <c r="VII57" s="84"/>
      <c r="VIJ57" s="84"/>
      <c r="VIK57" s="84"/>
      <c r="VIL57" s="84"/>
      <c r="VIM57" s="84"/>
      <c r="VIN57" s="84"/>
      <c r="VIO57" s="84"/>
      <c r="VIP57" s="84"/>
      <c r="VIQ57" s="84"/>
      <c r="VIR57" s="84"/>
      <c r="VIS57" s="84"/>
      <c r="VIT57" s="84"/>
      <c r="VIU57" s="84"/>
      <c r="VIV57" s="84"/>
      <c r="VIW57" s="84"/>
      <c r="VIX57" s="84"/>
      <c r="VIY57" s="84"/>
      <c r="VIZ57" s="84"/>
      <c r="VJA57" s="84"/>
      <c r="VJB57" s="84"/>
      <c r="VJC57" s="84"/>
      <c r="VJD57" s="84"/>
      <c r="VJE57" s="84"/>
      <c r="VJF57" s="84"/>
      <c r="VJG57" s="84"/>
      <c r="VJH57" s="84"/>
      <c r="VJI57" s="84"/>
      <c r="VJJ57" s="84"/>
      <c r="VJK57" s="84"/>
      <c r="VJL57" s="84"/>
      <c r="VJM57" s="84"/>
      <c r="VJN57" s="84"/>
      <c r="VJO57" s="84"/>
      <c r="VJP57" s="84"/>
      <c r="VJQ57" s="84"/>
      <c r="VJR57" s="84"/>
      <c r="VJS57" s="84"/>
      <c r="VJT57" s="84"/>
      <c r="VJU57" s="84"/>
      <c r="VJV57" s="84"/>
      <c r="VJW57" s="84"/>
      <c r="VJX57" s="84"/>
      <c r="VJY57" s="84"/>
      <c r="VJZ57" s="84"/>
      <c r="VKA57" s="84"/>
      <c r="VKB57" s="84"/>
      <c r="VKC57" s="84"/>
      <c r="VKD57" s="84"/>
      <c r="VKE57" s="84"/>
      <c r="VKF57" s="84"/>
      <c r="VKG57" s="84"/>
      <c r="VKH57" s="84"/>
      <c r="VKI57" s="84"/>
      <c r="VKJ57" s="84"/>
      <c r="VKK57" s="84"/>
      <c r="VKL57" s="84"/>
      <c r="VKM57" s="84"/>
      <c r="VKN57" s="84"/>
      <c r="VKO57" s="84"/>
      <c r="VKP57" s="84"/>
      <c r="VKQ57" s="84"/>
      <c r="VKR57" s="84"/>
      <c r="VKS57" s="84"/>
      <c r="VKT57" s="84"/>
      <c r="VKU57" s="84"/>
      <c r="VKV57" s="84"/>
      <c r="VKW57" s="84"/>
      <c r="VKX57" s="84"/>
      <c r="VKY57" s="84"/>
      <c r="VKZ57" s="84"/>
      <c r="VLA57" s="84"/>
      <c r="VLB57" s="84"/>
      <c r="VLC57" s="84"/>
      <c r="VLD57" s="84"/>
      <c r="VLE57" s="84"/>
      <c r="VLF57" s="84"/>
      <c r="VLG57" s="84"/>
      <c r="VLH57" s="84"/>
      <c r="VLI57" s="84"/>
      <c r="VLJ57" s="84"/>
      <c r="VLK57" s="84"/>
      <c r="VLL57" s="84"/>
      <c r="VLM57" s="84"/>
      <c r="VLN57" s="84"/>
      <c r="VLO57" s="84"/>
      <c r="VLP57" s="84"/>
      <c r="VLQ57" s="84"/>
      <c r="VLR57" s="84"/>
      <c r="VLS57" s="84"/>
      <c r="VLT57" s="84"/>
      <c r="VLU57" s="84"/>
      <c r="VLV57" s="84"/>
      <c r="VLW57" s="84"/>
      <c r="VLX57" s="84"/>
      <c r="VLY57" s="84"/>
      <c r="VLZ57" s="84"/>
      <c r="VMA57" s="84"/>
      <c r="VMB57" s="84"/>
      <c r="VMC57" s="84"/>
      <c r="VMD57" s="84"/>
      <c r="VME57" s="84"/>
      <c r="VMF57" s="84"/>
      <c r="VMG57" s="84"/>
      <c r="VMH57" s="84"/>
      <c r="VMI57" s="84"/>
      <c r="VMJ57" s="84"/>
      <c r="VMK57" s="84"/>
      <c r="VML57" s="84"/>
      <c r="VMM57" s="84"/>
      <c r="VMN57" s="84"/>
      <c r="VMO57" s="84"/>
      <c r="VMP57" s="84"/>
      <c r="VMQ57" s="84"/>
      <c r="VMR57" s="84"/>
      <c r="VMS57" s="84"/>
      <c r="VMT57" s="84"/>
      <c r="VMU57" s="84"/>
      <c r="VMV57" s="84"/>
      <c r="VMW57" s="84"/>
      <c r="VMX57" s="84"/>
      <c r="VMY57" s="84"/>
      <c r="VMZ57" s="84"/>
      <c r="VNA57" s="84"/>
      <c r="VNB57" s="84"/>
      <c r="VNC57" s="84"/>
      <c r="VND57" s="84"/>
      <c r="VNE57" s="84"/>
      <c r="VNF57" s="84"/>
      <c r="VNG57" s="84"/>
      <c r="VNH57" s="84"/>
      <c r="VNI57" s="84"/>
      <c r="VNJ57" s="84"/>
      <c r="VNK57" s="84"/>
      <c r="VNL57" s="84"/>
      <c r="VNM57" s="84"/>
      <c r="VNN57" s="84"/>
      <c r="VNO57" s="84"/>
      <c r="VNP57" s="84"/>
      <c r="VNQ57" s="84"/>
      <c r="VNR57" s="84"/>
      <c r="VNS57" s="84"/>
      <c r="VNT57" s="84"/>
      <c r="VNU57" s="84"/>
      <c r="VNV57" s="84"/>
      <c r="VNW57" s="84"/>
      <c r="VNX57" s="84"/>
      <c r="VNY57" s="84"/>
      <c r="VNZ57" s="84"/>
      <c r="VOA57" s="84"/>
      <c r="VOB57" s="84"/>
      <c r="VOC57" s="84"/>
      <c r="VOD57" s="84"/>
      <c r="VOE57" s="84"/>
      <c r="VOF57" s="84"/>
      <c r="VOG57" s="84"/>
      <c r="VOH57" s="84"/>
      <c r="VOI57" s="84"/>
      <c r="VOJ57" s="84"/>
      <c r="VOK57" s="84"/>
      <c r="VOL57" s="84"/>
      <c r="VOM57" s="84"/>
      <c r="VON57" s="84"/>
      <c r="VOO57" s="84"/>
      <c r="VOP57" s="84"/>
      <c r="VOQ57" s="84"/>
      <c r="VOR57" s="84"/>
      <c r="VOS57" s="84"/>
      <c r="VOT57" s="84"/>
      <c r="VOU57" s="84"/>
      <c r="VOV57" s="84"/>
      <c r="VOW57" s="84"/>
      <c r="VOX57" s="84"/>
      <c r="VOY57" s="84"/>
      <c r="VOZ57" s="84"/>
      <c r="VPA57" s="84"/>
      <c r="VPB57" s="84"/>
      <c r="VPC57" s="84"/>
      <c r="VPD57" s="84"/>
      <c r="VPE57" s="84"/>
      <c r="VPF57" s="84"/>
      <c r="VPG57" s="84"/>
      <c r="VPH57" s="84"/>
      <c r="VPI57" s="84"/>
      <c r="VPJ57" s="84"/>
      <c r="VPK57" s="84"/>
      <c r="VPL57" s="84"/>
      <c r="VPM57" s="84"/>
      <c r="VPN57" s="84"/>
      <c r="VPO57" s="84"/>
      <c r="VPP57" s="84"/>
      <c r="VPQ57" s="84"/>
      <c r="VPR57" s="84"/>
      <c r="VPS57" s="84"/>
      <c r="VPT57" s="84"/>
      <c r="VPU57" s="84"/>
      <c r="VPV57" s="84"/>
      <c r="VPW57" s="84"/>
      <c r="VPX57" s="84"/>
      <c r="VPY57" s="84"/>
      <c r="VPZ57" s="84"/>
      <c r="VQA57" s="84"/>
      <c r="VQB57" s="84"/>
      <c r="VQC57" s="84"/>
      <c r="VQD57" s="84"/>
      <c r="VQE57" s="84"/>
      <c r="VQF57" s="84"/>
      <c r="VQG57" s="84"/>
      <c r="VQH57" s="84"/>
      <c r="VQI57" s="84"/>
      <c r="VQJ57" s="84"/>
      <c r="VQK57" s="84"/>
      <c r="VQL57" s="84"/>
      <c r="VQM57" s="84"/>
      <c r="VQN57" s="84"/>
      <c r="VQO57" s="84"/>
      <c r="VQP57" s="84"/>
      <c r="VQQ57" s="84"/>
      <c r="VQR57" s="84"/>
      <c r="VQS57" s="84"/>
      <c r="VQT57" s="84"/>
      <c r="VQU57" s="84"/>
      <c r="VQV57" s="84"/>
      <c r="VQW57" s="84"/>
      <c r="VQX57" s="84"/>
      <c r="VQY57" s="84"/>
      <c r="VQZ57" s="84"/>
      <c r="VRA57" s="84"/>
      <c r="VRB57" s="84"/>
      <c r="VRC57" s="84"/>
      <c r="VRD57" s="84"/>
      <c r="VRE57" s="84"/>
      <c r="VRF57" s="84"/>
      <c r="VRG57" s="84"/>
      <c r="VRH57" s="84"/>
      <c r="VRI57" s="84"/>
      <c r="VRJ57" s="84"/>
      <c r="VRK57" s="84"/>
      <c r="VRL57" s="84"/>
      <c r="VRM57" s="84"/>
      <c r="VRN57" s="84"/>
      <c r="VRO57" s="84"/>
      <c r="VRP57" s="84"/>
      <c r="VRQ57" s="84"/>
      <c r="VRR57" s="84"/>
      <c r="VRS57" s="84"/>
      <c r="VRT57" s="84"/>
      <c r="VRU57" s="84"/>
      <c r="VRV57" s="84"/>
      <c r="VRW57" s="84"/>
      <c r="VRX57" s="84"/>
      <c r="VRY57" s="84"/>
      <c r="VRZ57" s="84"/>
      <c r="VSA57" s="84"/>
      <c r="VSB57" s="84"/>
      <c r="VSC57" s="84"/>
      <c r="VSD57" s="84"/>
      <c r="VSE57" s="84"/>
      <c r="VSF57" s="84"/>
      <c r="VSG57" s="84"/>
      <c r="VSH57" s="84"/>
      <c r="VSI57" s="84"/>
      <c r="VSJ57" s="84"/>
      <c r="VSK57" s="84"/>
      <c r="VSL57" s="84"/>
      <c r="VSM57" s="84"/>
      <c r="VSN57" s="84"/>
      <c r="VSO57" s="84"/>
      <c r="VSP57" s="84"/>
      <c r="VSQ57" s="84"/>
      <c r="VSR57" s="84"/>
      <c r="VSS57" s="84"/>
      <c r="VST57" s="84"/>
      <c r="VSU57" s="84"/>
      <c r="VSV57" s="84"/>
      <c r="VSW57" s="84"/>
      <c r="VSX57" s="84"/>
      <c r="VSY57" s="84"/>
      <c r="VSZ57" s="84"/>
      <c r="VTA57" s="84"/>
      <c r="VTB57" s="84"/>
      <c r="VTC57" s="84"/>
      <c r="VTD57" s="84"/>
      <c r="VTE57" s="84"/>
      <c r="VTF57" s="84"/>
      <c r="VTG57" s="84"/>
      <c r="VTH57" s="84"/>
      <c r="VTI57" s="84"/>
      <c r="VTJ57" s="84"/>
      <c r="VTK57" s="84"/>
      <c r="VTL57" s="84"/>
      <c r="VTM57" s="84"/>
      <c r="VTN57" s="84"/>
      <c r="VTO57" s="84"/>
      <c r="VTP57" s="84"/>
      <c r="VTQ57" s="84"/>
      <c r="VTR57" s="84"/>
      <c r="VTS57" s="84"/>
      <c r="VTT57" s="84"/>
      <c r="VTU57" s="84"/>
      <c r="VTV57" s="84"/>
      <c r="VTW57" s="84"/>
      <c r="VTX57" s="84"/>
      <c r="VTY57" s="84"/>
      <c r="VTZ57" s="84"/>
      <c r="VUA57" s="84"/>
      <c r="VUB57" s="84"/>
      <c r="VUC57" s="84"/>
      <c r="VUD57" s="84"/>
      <c r="VUE57" s="84"/>
      <c r="VUF57" s="84"/>
      <c r="VUG57" s="84"/>
      <c r="VUH57" s="84"/>
      <c r="VUI57" s="84"/>
      <c r="VUJ57" s="84"/>
      <c r="VUK57" s="84"/>
      <c r="VUL57" s="84"/>
      <c r="VUM57" s="84"/>
      <c r="VUN57" s="84"/>
      <c r="VUO57" s="84"/>
      <c r="VUP57" s="84"/>
      <c r="VUQ57" s="84"/>
      <c r="VUR57" s="84"/>
      <c r="VUS57" s="84"/>
      <c r="VUT57" s="84"/>
      <c r="VUU57" s="84"/>
      <c r="VUV57" s="84"/>
      <c r="VUW57" s="84"/>
      <c r="VUX57" s="84"/>
      <c r="VUY57" s="84"/>
      <c r="VUZ57" s="84"/>
      <c r="VVA57" s="84"/>
      <c r="VVB57" s="84"/>
      <c r="VVC57" s="84"/>
      <c r="VVD57" s="84"/>
      <c r="VVE57" s="84"/>
      <c r="VVF57" s="84"/>
      <c r="VVG57" s="84"/>
      <c r="VVH57" s="84"/>
      <c r="VVI57" s="84"/>
      <c r="VVJ57" s="84"/>
      <c r="VVK57" s="84"/>
      <c r="VVL57" s="84"/>
      <c r="VVM57" s="84"/>
      <c r="VVN57" s="84"/>
      <c r="VVO57" s="84"/>
      <c r="VVP57" s="84"/>
      <c r="VVQ57" s="84"/>
      <c r="VVR57" s="84"/>
      <c r="VVS57" s="84"/>
      <c r="VVT57" s="84"/>
      <c r="VVU57" s="84"/>
      <c r="VVV57" s="84"/>
      <c r="VVW57" s="84"/>
      <c r="VVX57" s="84"/>
      <c r="VVY57" s="84"/>
      <c r="VVZ57" s="84"/>
      <c r="VWA57" s="84"/>
      <c r="VWB57" s="84"/>
      <c r="VWC57" s="84"/>
      <c r="VWD57" s="84"/>
      <c r="VWE57" s="84"/>
      <c r="VWF57" s="84"/>
      <c r="VWG57" s="84"/>
      <c r="VWH57" s="84"/>
      <c r="VWI57" s="84"/>
      <c r="VWJ57" s="84"/>
      <c r="VWK57" s="84"/>
      <c r="VWL57" s="84"/>
      <c r="VWM57" s="84"/>
      <c r="VWN57" s="84"/>
      <c r="VWO57" s="84"/>
      <c r="VWP57" s="84"/>
      <c r="VWQ57" s="84"/>
      <c r="VWR57" s="84"/>
      <c r="VWS57" s="84"/>
      <c r="VWT57" s="84"/>
      <c r="VWU57" s="84"/>
      <c r="VWV57" s="84"/>
      <c r="VWW57" s="84"/>
      <c r="VWX57" s="84"/>
      <c r="VWY57" s="84"/>
      <c r="VWZ57" s="84"/>
      <c r="VXA57" s="84"/>
      <c r="VXB57" s="84"/>
      <c r="VXC57" s="84"/>
      <c r="VXD57" s="84"/>
      <c r="VXE57" s="84"/>
      <c r="VXF57" s="84"/>
      <c r="VXG57" s="84"/>
      <c r="VXH57" s="84"/>
      <c r="VXI57" s="84"/>
      <c r="VXJ57" s="84"/>
      <c r="VXK57" s="84"/>
      <c r="VXL57" s="84"/>
      <c r="VXM57" s="84"/>
      <c r="VXN57" s="84"/>
      <c r="VXO57" s="84"/>
      <c r="VXP57" s="84"/>
      <c r="VXQ57" s="84"/>
      <c r="VXR57" s="84"/>
      <c r="VXS57" s="84"/>
      <c r="VXT57" s="84"/>
      <c r="VXU57" s="84"/>
      <c r="VXV57" s="84"/>
      <c r="VXW57" s="84"/>
      <c r="VXX57" s="84"/>
      <c r="VXY57" s="84"/>
      <c r="VXZ57" s="84"/>
      <c r="VYA57" s="84"/>
      <c r="VYB57" s="84"/>
      <c r="VYC57" s="84"/>
      <c r="VYD57" s="84"/>
      <c r="VYE57" s="84"/>
      <c r="VYF57" s="84"/>
      <c r="VYG57" s="84"/>
      <c r="VYH57" s="84"/>
      <c r="VYI57" s="84"/>
      <c r="VYJ57" s="84"/>
      <c r="VYK57" s="84"/>
      <c r="VYL57" s="84"/>
      <c r="VYM57" s="84"/>
      <c r="VYN57" s="84"/>
      <c r="VYO57" s="84"/>
      <c r="VYP57" s="84"/>
      <c r="VYQ57" s="84"/>
      <c r="VYR57" s="84"/>
      <c r="VYS57" s="84"/>
      <c r="VYT57" s="84"/>
      <c r="VYU57" s="84"/>
      <c r="VYV57" s="84"/>
      <c r="VYW57" s="84"/>
      <c r="VYX57" s="84"/>
      <c r="VYY57" s="84"/>
      <c r="VYZ57" s="84"/>
      <c r="VZA57" s="84"/>
      <c r="VZB57" s="84"/>
      <c r="VZC57" s="84"/>
      <c r="VZD57" s="84"/>
      <c r="VZE57" s="84"/>
      <c r="VZF57" s="84"/>
      <c r="VZG57" s="84"/>
      <c r="VZH57" s="84"/>
      <c r="VZI57" s="84"/>
      <c r="VZJ57" s="84"/>
      <c r="VZK57" s="84"/>
      <c r="VZL57" s="84"/>
      <c r="VZM57" s="84"/>
      <c r="VZN57" s="84"/>
      <c r="VZO57" s="84"/>
      <c r="VZP57" s="84"/>
      <c r="VZQ57" s="84"/>
      <c r="VZR57" s="84"/>
      <c r="VZS57" s="84"/>
      <c r="VZT57" s="84"/>
      <c r="VZU57" s="84"/>
      <c r="VZV57" s="84"/>
      <c r="VZW57" s="84"/>
      <c r="VZX57" s="84"/>
      <c r="VZY57" s="84"/>
      <c r="VZZ57" s="84"/>
      <c r="WAA57" s="84"/>
      <c r="WAB57" s="84"/>
      <c r="WAC57" s="84"/>
      <c r="WAD57" s="84"/>
      <c r="WAE57" s="84"/>
      <c r="WAF57" s="84"/>
      <c r="WAG57" s="84"/>
      <c r="WAH57" s="84"/>
      <c r="WAI57" s="84"/>
      <c r="WAJ57" s="84"/>
      <c r="WAK57" s="84"/>
      <c r="WAL57" s="84"/>
      <c r="WAM57" s="84"/>
      <c r="WAN57" s="84"/>
      <c r="WAO57" s="84"/>
      <c r="WAP57" s="84"/>
      <c r="WAQ57" s="84"/>
      <c r="WAR57" s="84"/>
      <c r="WAS57" s="84"/>
      <c r="WAT57" s="84"/>
      <c r="WAU57" s="84"/>
      <c r="WAV57" s="84"/>
      <c r="WAW57" s="84"/>
      <c r="WAX57" s="84"/>
      <c r="WAY57" s="84"/>
      <c r="WAZ57" s="84"/>
      <c r="WBA57" s="84"/>
      <c r="WBB57" s="84"/>
      <c r="WBC57" s="84"/>
      <c r="WBD57" s="84"/>
      <c r="WBE57" s="84"/>
      <c r="WBF57" s="84"/>
      <c r="WBG57" s="84"/>
      <c r="WBH57" s="84"/>
      <c r="WBI57" s="84"/>
      <c r="WBJ57" s="84"/>
      <c r="WBK57" s="84"/>
      <c r="WBL57" s="84"/>
      <c r="WBM57" s="84"/>
      <c r="WBN57" s="84"/>
      <c r="WBO57" s="84"/>
      <c r="WBP57" s="84"/>
      <c r="WBQ57" s="84"/>
      <c r="WBR57" s="84"/>
      <c r="WBS57" s="84"/>
      <c r="WBT57" s="84"/>
      <c r="WBU57" s="84"/>
      <c r="WBV57" s="84"/>
      <c r="WBW57" s="84"/>
      <c r="WBX57" s="84"/>
      <c r="WBY57" s="84"/>
      <c r="WBZ57" s="84"/>
      <c r="WCA57" s="84"/>
      <c r="WCB57" s="84"/>
      <c r="WCC57" s="84"/>
      <c r="WCD57" s="84"/>
      <c r="WCE57" s="84"/>
      <c r="WCF57" s="84"/>
      <c r="WCG57" s="84"/>
      <c r="WCH57" s="84"/>
      <c r="WCI57" s="84"/>
      <c r="WCJ57" s="84"/>
      <c r="WCK57" s="84"/>
      <c r="WCL57" s="84"/>
      <c r="WCM57" s="84"/>
      <c r="WCN57" s="84"/>
      <c r="WCO57" s="84"/>
      <c r="WCP57" s="84"/>
      <c r="WCQ57" s="84"/>
      <c r="WCR57" s="84"/>
      <c r="WCS57" s="84"/>
      <c r="WCT57" s="84"/>
      <c r="WCU57" s="84"/>
      <c r="WCV57" s="84"/>
      <c r="WCW57" s="84"/>
      <c r="WCX57" s="84"/>
      <c r="WCY57" s="84"/>
      <c r="WCZ57" s="84"/>
      <c r="WDA57" s="84"/>
      <c r="WDB57" s="84"/>
      <c r="WDC57" s="84"/>
      <c r="WDD57" s="84"/>
      <c r="WDE57" s="84"/>
      <c r="WDF57" s="84"/>
      <c r="WDG57" s="84"/>
      <c r="WDH57" s="84"/>
      <c r="WDI57" s="84"/>
      <c r="WDJ57" s="84"/>
      <c r="WDK57" s="84"/>
      <c r="WDL57" s="84"/>
      <c r="WDM57" s="84"/>
      <c r="WDN57" s="84"/>
      <c r="WDO57" s="84"/>
      <c r="WDP57" s="84"/>
      <c r="WDQ57" s="84"/>
      <c r="WDR57" s="84"/>
      <c r="WDS57" s="84"/>
      <c r="WDT57" s="84"/>
      <c r="WDU57" s="84"/>
      <c r="WDV57" s="84"/>
      <c r="WDW57" s="84"/>
      <c r="WDX57" s="84"/>
      <c r="WDY57" s="84"/>
      <c r="WDZ57" s="84"/>
      <c r="WEA57" s="84"/>
      <c r="WEB57" s="84"/>
      <c r="WEC57" s="84"/>
      <c r="WED57" s="84"/>
      <c r="WEE57" s="84"/>
      <c r="WEF57" s="84"/>
      <c r="WEG57" s="84"/>
      <c r="WEH57" s="84"/>
      <c r="WEI57" s="84"/>
      <c r="WEJ57" s="84"/>
      <c r="WEK57" s="84"/>
      <c r="WEL57" s="84"/>
      <c r="WEM57" s="84"/>
      <c r="WEN57" s="84"/>
      <c r="WEO57" s="84"/>
      <c r="WEP57" s="84"/>
      <c r="WEQ57" s="84"/>
      <c r="WER57" s="84"/>
      <c r="WES57" s="84"/>
      <c r="WET57" s="84"/>
      <c r="WEU57" s="84"/>
      <c r="WEV57" s="84"/>
      <c r="WEW57" s="84"/>
      <c r="WEX57" s="84"/>
      <c r="WEY57" s="84"/>
      <c r="WEZ57" s="84"/>
      <c r="WFA57" s="84"/>
      <c r="WFB57" s="84"/>
      <c r="WFC57" s="84"/>
      <c r="WFD57" s="84"/>
      <c r="WFE57" s="84"/>
      <c r="WFF57" s="84"/>
      <c r="WFG57" s="84"/>
      <c r="WFH57" s="84"/>
      <c r="WFI57" s="84"/>
      <c r="WFJ57" s="84"/>
      <c r="WFK57" s="84"/>
      <c r="WFL57" s="84"/>
      <c r="WFM57" s="84"/>
      <c r="WFN57" s="84"/>
      <c r="WFO57" s="84"/>
      <c r="WFP57" s="84"/>
      <c r="WFQ57" s="84"/>
      <c r="WFR57" s="84"/>
      <c r="WFS57" s="84"/>
      <c r="WFT57" s="84"/>
      <c r="WFU57" s="84"/>
      <c r="WFV57" s="84"/>
      <c r="WFW57" s="84"/>
      <c r="WFX57" s="84"/>
      <c r="WFY57" s="84"/>
      <c r="WFZ57" s="84"/>
      <c r="WGA57" s="84"/>
      <c r="WGB57" s="84"/>
      <c r="WGC57" s="84"/>
      <c r="WGD57" s="84"/>
      <c r="WGE57" s="84"/>
      <c r="WGF57" s="84"/>
      <c r="WGG57" s="84"/>
      <c r="WGH57" s="84"/>
      <c r="WGI57" s="84"/>
      <c r="WGJ57" s="84"/>
      <c r="WGK57" s="84"/>
      <c r="WGL57" s="84"/>
      <c r="WGM57" s="84"/>
      <c r="WGN57" s="84"/>
      <c r="WGO57" s="84"/>
      <c r="WGP57" s="84"/>
      <c r="WGQ57" s="84"/>
      <c r="WGR57" s="84"/>
      <c r="WGS57" s="84"/>
      <c r="WGT57" s="84"/>
      <c r="WGU57" s="84"/>
      <c r="WGV57" s="84"/>
      <c r="WGW57" s="84"/>
      <c r="WGX57" s="84"/>
      <c r="WGY57" s="84"/>
      <c r="WGZ57" s="84"/>
      <c r="WHA57" s="84"/>
      <c r="WHB57" s="84"/>
      <c r="WHC57" s="84"/>
      <c r="WHD57" s="84"/>
      <c r="WHE57" s="84"/>
      <c r="WHF57" s="84"/>
      <c r="WHG57" s="84"/>
      <c r="WHH57" s="84"/>
      <c r="WHI57" s="84"/>
      <c r="WHJ57" s="84"/>
      <c r="WHK57" s="84"/>
      <c r="WHL57" s="84"/>
      <c r="WHM57" s="84"/>
      <c r="WHN57" s="84"/>
      <c r="WHO57" s="84"/>
      <c r="WHP57" s="84"/>
      <c r="WHQ57" s="84"/>
      <c r="WHR57" s="84"/>
      <c r="WHS57" s="84"/>
      <c r="WHT57" s="84"/>
      <c r="WHU57" s="84"/>
      <c r="WHV57" s="84"/>
      <c r="WHW57" s="84"/>
      <c r="WHX57" s="84"/>
      <c r="WHY57" s="84"/>
      <c r="WHZ57" s="84"/>
      <c r="WIA57" s="84"/>
      <c r="WIB57" s="84"/>
      <c r="WIC57" s="84"/>
      <c r="WID57" s="84"/>
      <c r="WIE57" s="84"/>
      <c r="WIF57" s="84"/>
      <c r="WIG57" s="84"/>
      <c r="WIH57" s="84"/>
      <c r="WII57" s="84"/>
      <c r="WIJ57" s="84"/>
      <c r="WIK57" s="84"/>
      <c r="WIL57" s="84"/>
      <c r="WIM57" s="84"/>
      <c r="WIN57" s="84"/>
      <c r="WIO57" s="84"/>
      <c r="WIP57" s="84"/>
      <c r="WIQ57" s="84"/>
      <c r="WIR57" s="84"/>
      <c r="WIS57" s="84"/>
      <c r="WIT57" s="84"/>
      <c r="WIU57" s="84"/>
      <c r="WIV57" s="84"/>
      <c r="WIW57" s="84"/>
      <c r="WIX57" s="84"/>
      <c r="WIY57" s="84"/>
      <c r="WIZ57" s="84"/>
      <c r="WJA57" s="84"/>
      <c r="WJB57" s="84"/>
      <c r="WJC57" s="84"/>
      <c r="WJD57" s="84"/>
      <c r="WJE57" s="84"/>
      <c r="WJF57" s="84"/>
      <c r="WJG57" s="84"/>
      <c r="WJH57" s="84"/>
      <c r="WJI57" s="84"/>
      <c r="WJJ57" s="84"/>
      <c r="WJK57" s="84"/>
      <c r="WJL57" s="84"/>
      <c r="WJM57" s="84"/>
      <c r="WJN57" s="84"/>
      <c r="WJO57" s="84"/>
      <c r="WJP57" s="84"/>
      <c r="WJQ57" s="84"/>
      <c r="WJR57" s="84"/>
      <c r="WJS57" s="84"/>
      <c r="WJT57" s="84"/>
      <c r="WJU57" s="84"/>
      <c r="WJV57" s="84"/>
      <c r="WJW57" s="84"/>
      <c r="WJX57" s="84"/>
      <c r="WJY57" s="84"/>
      <c r="WJZ57" s="84"/>
      <c r="WKA57" s="84"/>
      <c r="WKB57" s="84"/>
      <c r="WKC57" s="84"/>
      <c r="WKD57" s="84"/>
      <c r="WKE57" s="84"/>
      <c r="WKF57" s="84"/>
      <c r="WKG57" s="84"/>
      <c r="WKH57" s="84"/>
      <c r="WKI57" s="84"/>
      <c r="WKJ57" s="84"/>
      <c r="WKK57" s="84"/>
      <c r="WKL57" s="84"/>
      <c r="WKM57" s="84"/>
      <c r="WKN57" s="84"/>
      <c r="WKO57" s="84"/>
      <c r="WKP57" s="84"/>
      <c r="WKQ57" s="84"/>
      <c r="WKR57" s="84"/>
      <c r="WKS57" s="84"/>
      <c r="WKT57" s="84"/>
      <c r="WKU57" s="84"/>
      <c r="WKV57" s="84"/>
      <c r="WKW57" s="84"/>
      <c r="WKX57" s="84"/>
      <c r="WKY57" s="84"/>
      <c r="WKZ57" s="84"/>
      <c r="WLA57" s="84"/>
      <c r="WLB57" s="84"/>
      <c r="WLC57" s="84"/>
      <c r="WLD57" s="84"/>
      <c r="WLE57" s="84"/>
      <c r="WLF57" s="84"/>
      <c r="WLG57" s="84"/>
      <c r="WLH57" s="84"/>
      <c r="WLI57" s="84"/>
      <c r="WLJ57" s="84"/>
      <c r="WLK57" s="84"/>
      <c r="WLL57" s="84"/>
      <c r="WLM57" s="84"/>
      <c r="WLN57" s="84"/>
      <c r="WLO57" s="84"/>
      <c r="WLP57" s="84"/>
      <c r="WLQ57" s="84"/>
      <c r="WLR57" s="84"/>
      <c r="WLS57" s="84"/>
      <c r="WLT57" s="84"/>
      <c r="WLU57" s="84"/>
      <c r="WLV57" s="84"/>
      <c r="WLW57" s="84"/>
      <c r="WLX57" s="84"/>
      <c r="WLY57" s="84"/>
      <c r="WLZ57" s="84"/>
      <c r="WMA57" s="84"/>
      <c r="WMB57" s="84"/>
      <c r="WMC57" s="84"/>
      <c r="WMD57" s="84"/>
      <c r="WME57" s="84"/>
      <c r="WMF57" s="84"/>
      <c r="WMG57" s="84"/>
      <c r="WMH57" s="84"/>
      <c r="WMI57" s="84"/>
      <c r="WMJ57" s="84"/>
      <c r="WMK57" s="84"/>
      <c r="WML57" s="84"/>
      <c r="WMM57" s="84"/>
      <c r="WMN57" s="84"/>
      <c r="WMO57" s="84"/>
      <c r="WMP57" s="84"/>
      <c r="WMQ57" s="84"/>
      <c r="WMR57" s="84"/>
      <c r="WMS57" s="84"/>
      <c r="WMT57" s="84"/>
      <c r="WMU57" s="84"/>
      <c r="WMV57" s="84"/>
      <c r="WMW57" s="84"/>
      <c r="WMX57" s="84"/>
      <c r="WMY57" s="84"/>
      <c r="WMZ57" s="84"/>
      <c r="WNA57" s="84"/>
      <c r="WNB57" s="84"/>
      <c r="WNC57" s="84"/>
      <c r="WND57" s="84"/>
      <c r="WNE57" s="84"/>
      <c r="WNF57" s="84"/>
      <c r="WNG57" s="84"/>
      <c r="WNH57" s="84"/>
      <c r="WNI57" s="84"/>
      <c r="WNJ57" s="84"/>
      <c r="WNK57" s="84"/>
      <c r="WNL57" s="84"/>
      <c r="WNM57" s="84"/>
      <c r="WNN57" s="84"/>
      <c r="WNO57" s="84"/>
      <c r="WNP57" s="84"/>
      <c r="WNQ57" s="84"/>
      <c r="WNR57" s="84"/>
      <c r="WNS57" s="84"/>
      <c r="WNT57" s="84"/>
      <c r="WNU57" s="84"/>
      <c r="WNV57" s="84"/>
      <c r="WNW57" s="84"/>
      <c r="WNX57" s="84"/>
      <c r="WNY57" s="84"/>
      <c r="WNZ57" s="84"/>
      <c r="WOA57" s="84"/>
      <c r="WOB57" s="84"/>
      <c r="WOC57" s="84"/>
      <c r="WOD57" s="84"/>
      <c r="WOE57" s="84"/>
      <c r="WOF57" s="84"/>
      <c r="WOG57" s="84"/>
      <c r="WOH57" s="84"/>
      <c r="WOI57" s="84"/>
      <c r="WOJ57" s="84"/>
      <c r="WOK57" s="84"/>
      <c r="WOL57" s="84"/>
      <c r="WOM57" s="84"/>
      <c r="WON57" s="84"/>
      <c r="WOO57" s="84"/>
      <c r="WOP57" s="84"/>
      <c r="WOQ57" s="84"/>
      <c r="WOR57" s="84"/>
      <c r="WOS57" s="84"/>
      <c r="WOT57" s="84"/>
      <c r="WOU57" s="84"/>
      <c r="WOV57" s="84"/>
      <c r="WOW57" s="84"/>
      <c r="WOX57" s="84"/>
      <c r="WOY57" s="84"/>
      <c r="WOZ57" s="84"/>
      <c r="WPA57" s="84"/>
      <c r="WPB57" s="84"/>
      <c r="WPC57" s="84"/>
      <c r="WPD57" s="84"/>
      <c r="WPE57" s="84"/>
      <c r="WPF57" s="84"/>
      <c r="WPG57" s="84"/>
      <c r="WPH57" s="84"/>
      <c r="WPI57" s="84"/>
      <c r="WPJ57" s="84"/>
      <c r="WPK57" s="84"/>
      <c r="WPL57" s="84"/>
      <c r="WPM57" s="84"/>
      <c r="WPN57" s="84"/>
      <c r="WPO57" s="84"/>
      <c r="WPP57" s="84"/>
      <c r="WPQ57" s="84"/>
      <c r="WPR57" s="84"/>
      <c r="WPS57" s="84"/>
      <c r="WPT57" s="84"/>
      <c r="WPU57" s="84"/>
      <c r="WPV57" s="84"/>
      <c r="WPW57" s="84"/>
      <c r="WPX57" s="84"/>
      <c r="WPY57" s="84"/>
      <c r="WPZ57" s="84"/>
      <c r="WQA57" s="84"/>
      <c r="WQB57" s="84"/>
      <c r="WQC57" s="84"/>
      <c r="WQD57" s="84"/>
      <c r="WQE57" s="84"/>
      <c r="WQF57" s="84"/>
      <c r="WQG57" s="84"/>
      <c r="WQH57" s="84"/>
      <c r="WQI57" s="84"/>
      <c r="WQJ57" s="84"/>
      <c r="WQK57" s="84"/>
      <c r="WQL57" s="84"/>
      <c r="WQM57" s="84"/>
      <c r="WQN57" s="84"/>
      <c r="WQO57" s="84"/>
      <c r="WQP57" s="84"/>
      <c r="WQQ57" s="84"/>
      <c r="WQR57" s="84"/>
      <c r="WQS57" s="84"/>
      <c r="WQT57" s="84"/>
      <c r="WQU57" s="84"/>
      <c r="WQV57" s="84"/>
      <c r="WQW57" s="84"/>
      <c r="WQX57" s="84"/>
      <c r="WQY57" s="84"/>
      <c r="WQZ57" s="84"/>
      <c r="WRA57" s="84"/>
      <c r="WRB57" s="84"/>
      <c r="WRC57" s="84"/>
      <c r="WRD57" s="84"/>
      <c r="WRE57" s="84"/>
      <c r="WRF57" s="84"/>
      <c r="WRG57" s="84"/>
      <c r="WRH57" s="84"/>
      <c r="WRI57" s="84"/>
      <c r="WRJ57" s="84"/>
      <c r="WRK57" s="84"/>
      <c r="WRL57" s="84"/>
      <c r="WRM57" s="84"/>
      <c r="WRN57" s="84"/>
      <c r="WRO57" s="84"/>
      <c r="WRP57" s="84"/>
      <c r="WRQ57" s="84"/>
      <c r="WRR57" s="84"/>
      <c r="WRS57" s="84"/>
      <c r="WRT57" s="84"/>
      <c r="WRU57" s="84"/>
      <c r="WRV57" s="84"/>
      <c r="WRW57" s="84"/>
      <c r="WRX57" s="84"/>
      <c r="WRY57" s="84"/>
      <c r="WRZ57" s="84"/>
      <c r="WSA57" s="84"/>
      <c r="WSB57" s="84"/>
      <c r="WSC57" s="84"/>
      <c r="WSD57" s="84"/>
      <c r="WSE57" s="84"/>
      <c r="WSF57" s="84"/>
      <c r="WSG57" s="84"/>
      <c r="WSH57" s="84"/>
      <c r="WSI57" s="84"/>
      <c r="WSJ57" s="84"/>
      <c r="WSK57" s="84"/>
      <c r="WSL57" s="84"/>
      <c r="WSM57" s="84"/>
      <c r="WSN57" s="84"/>
      <c r="WSO57" s="84"/>
      <c r="WSP57" s="84"/>
      <c r="WSQ57" s="84"/>
      <c r="WSR57" s="84"/>
      <c r="WSS57" s="84"/>
      <c r="WST57" s="84"/>
      <c r="WSU57" s="84"/>
      <c r="WSV57" s="84"/>
      <c r="WSW57" s="84"/>
      <c r="WSX57" s="84"/>
      <c r="WSY57" s="84"/>
      <c r="WSZ57" s="84"/>
      <c r="WTA57" s="84"/>
      <c r="WTB57" s="84"/>
      <c r="WTC57" s="84"/>
      <c r="WTD57" s="84"/>
      <c r="WTE57" s="84"/>
      <c r="WTF57" s="84"/>
      <c r="WTG57" s="84"/>
      <c r="WTH57" s="84"/>
      <c r="WTI57" s="84"/>
      <c r="WTJ57" s="84"/>
      <c r="WTK57" s="84"/>
      <c r="WTL57" s="84"/>
      <c r="WTM57" s="84"/>
      <c r="WTN57" s="84"/>
      <c r="WTO57" s="84"/>
      <c r="WTP57" s="84"/>
      <c r="WTQ57" s="84"/>
      <c r="WTR57" s="84"/>
      <c r="WTS57" s="84"/>
      <c r="WTT57" s="84"/>
      <c r="WTU57" s="84"/>
      <c r="WTV57" s="84"/>
      <c r="WTW57" s="84"/>
      <c r="WTX57" s="84"/>
      <c r="WTY57" s="84"/>
      <c r="WTZ57" s="84"/>
      <c r="WUA57" s="84"/>
      <c r="WUB57" s="84"/>
      <c r="WUC57" s="84"/>
      <c r="WUD57" s="84"/>
      <c r="WUE57" s="84"/>
      <c r="WUF57" s="84"/>
      <c r="WUG57" s="84"/>
      <c r="WUH57" s="84"/>
      <c r="WUI57" s="84"/>
      <c r="WUJ57" s="84"/>
      <c r="WUK57" s="84"/>
      <c r="WUL57" s="84"/>
      <c r="WUM57" s="84"/>
      <c r="WUN57" s="84"/>
      <c r="WUO57" s="84"/>
      <c r="WUP57" s="84"/>
      <c r="WUQ57" s="84"/>
      <c r="WUR57" s="84"/>
      <c r="WUS57" s="84"/>
      <c r="WUT57" s="84"/>
      <c r="WUU57" s="84"/>
      <c r="WUV57" s="84"/>
      <c r="WUW57" s="84"/>
      <c r="WUX57" s="84"/>
      <c r="WUY57" s="84"/>
      <c r="WUZ57" s="84"/>
      <c r="WVA57" s="84"/>
      <c r="WVB57" s="84"/>
      <c r="WVC57" s="84"/>
      <c r="WVD57" s="84"/>
      <c r="WVE57" s="84"/>
      <c r="WVF57" s="84"/>
      <c r="WVG57" s="84"/>
      <c r="WVH57" s="84"/>
      <c r="WVI57" s="84"/>
      <c r="WVJ57" s="84"/>
      <c r="WVK57" s="84"/>
      <c r="WVL57" s="84"/>
      <c r="WVM57" s="84"/>
      <c r="WVN57" s="84"/>
      <c r="WVO57" s="84"/>
      <c r="WVP57" s="84"/>
      <c r="WVQ57" s="84"/>
      <c r="WVR57" s="84"/>
      <c r="WVS57" s="84"/>
      <c r="WVT57" s="84"/>
      <c r="WVU57" s="84"/>
      <c r="WVV57" s="84"/>
      <c r="WVW57" s="84"/>
      <c r="WVX57" s="84"/>
      <c r="WVY57" s="84"/>
      <c r="WVZ57" s="84"/>
      <c r="WWA57" s="84"/>
      <c r="WWB57" s="84"/>
      <c r="WWC57" s="84"/>
      <c r="WWD57" s="84"/>
      <c r="WWE57" s="84"/>
      <c r="WWF57" s="84"/>
      <c r="WWG57" s="84"/>
      <c r="WWH57" s="84"/>
      <c r="WWI57" s="84"/>
      <c r="WWJ57" s="84"/>
      <c r="WWK57" s="84"/>
      <c r="WWL57" s="84"/>
      <c r="WWM57" s="84"/>
      <c r="WWN57" s="84"/>
      <c r="WWO57" s="84"/>
      <c r="WWP57" s="84"/>
      <c r="WWQ57" s="84"/>
      <c r="WWR57" s="84"/>
      <c r="WWS57" s="84"/>
      <c r="WWT57" s="84"/>
      <c r="WWU57" s="84"/>
      <c r="WWV57" s="84"/>
      <c r="WWW57" s="84"/>
      <c r="WWX57" s="84"/>
      <c r="WWY57" s="84"/>
      <c r="WWZ57" s="84"/>
      <c r="WXA57" s="84"/>
      <c r="WXB57" s="84"/>
      <c r="WXC57" s="84"/>
      <c r="WXD57" s="84"/>
      <c r="WXE57" s="84"/>
      <c r="WXF57" s="84"/>
      <c r="WXG57" s="84"/>
      <c r="WXH57" s="84"/>
      <c r="WXI57" s="84"/>
      <c r="WXJ57" s="84"/>
      <c r="WXK57" s="84"/>
      <c r="WXL57" s="84"/>
      <c r="WXM57" s="84"/>
      <c r="WXN57" s="84"/>
      <c r="WXO57" s="84"/>
      <c r="WXP57" s="84"/>
      <c r="WXQ57" s="84"/>
      <c r="WXR57" s="84"/>
      <c r="WXS57" s="84"/>
      <c r="WXT57" s="84"/>
      <c r="WXU57" s="84"/>
      <c r="WXV57" s="84"/>
      <c r="WXW57" s="84"/>
      <c r="WXX57" s="84"/>
      <c r="WXY57" s="84"/>
      <c r="WXZ57" s="84"/>
      <c r="WYA57" s="84"/>
      <c r="WYB57" s="84"/>
      <c r="WYC57" s="84"/>
      <c r="WYD57" s="84"/>
      <c r="WYE57" s="84"/>
      <c r="WYF57" s="84"/>
      <c r="WYG57" s="84"/>
      <c r="WYH57" s="84"/>
      <c r="WYI57" s="84"/>
      <c r="WYJ57" s="84"/>
      <c r="WYK57" s="84"/>
      <c r="WYL57" s="84"/>
      <c r="WYM57" s="84"/>
      <c r="WYN57" s="84"/>
      <c r="WYO57" s="84"/>
      <c r="WYP57" s="84"/>
      <c r="WYQ57" s="84"/>
      <c r="WYR57" s="84"/>
      <c r="WYS57" s="84"/>
      <c r="WYT57" s="84"/>
      <c r="WYU57" s="84"/>
      <c r="WYV57" s="84"/>
      <c r="WYW57" s="84"/>
      <c r="WYX57" s="84"/>
      <c r="WYY57" s="84"/>
      <c r="WYZ57" s="84"/>
      <c r="WZA57" s="84"/>
      <c r="WZB57" s="84"/>
      <c r="WZC57" s="84"/>
      <c r="WZD57" s="84"/>
      <c r="WZE57" s="84"/>
      <c r="WZF57" s="84"/>
      <c r="WZG57" s="84"/>
      <c r="WZH57" s="84"/>
      <c r="WZI57" s="84"/>
      <c r="WZJ57" s="84"/>
      <c r="WZK57" s="84"/>
      <c r="WZL57" s="84"/>
      <c r="WZM57" s="84"/>
      <c r="WZN57" s="84"/>
      <c r="WZO57" s="84"/>
      <c r="WZP57" s="84"/>
      <c r="WZQ57" s="84"/>
      <c r="WZR57" s="84"/>
      <c r="WZS57" s="84"/>
      <c r="WZT57" s="84"/>
      <c r="WZU57" s="84"/>
      <c r="WZV57" s="84"/>
      <c r="WZW57" s="84"/>
      <c r="WZX57" s="84"/>
      <c r="WZY57" s="84"/>
      <c r="WZZ57" s="84"/>
      <c r="XAA57" s="84"/>
      <c r="XAB57" s="84"/>
      <c r="XAC57" s="84"/>
      <c r="XAD57" s="84"/>
      <c r="XAE57" s="84"/>
      <c r="XAF57" s="84"/>
      <c r="XAG57" s="84"/>
      <c r="XAH57" s="84"/>
      <c r="XAI57" s="84"/>
      <c r="XAJ57" s="84"/>
      <c r="XAK57" s="84"/>
      <c r="XAL57" s="84"/>
      <c r="XAM57" s="84"/>
      <c r="XAN57" s="84"/>
      <c r="XAO57" s="84"/>
      <c r="XAP57" s="84"/>
      <c r="XAQ57" s="84"/>
      <c r="XAR57" s="84"/>
      <c r="XAS57" s="84"/>
      <c r="XAT57" s="84"/>
      <c r="XAU57" s="84"/>
      <c r="XAV57" s="84"/>
      <c r="XAW57" s="84"/>
      <c r="XAX57" s="84"/>
      <c r="XAY57" s="84"/>
      <c r="XAZ57" s="84"/>
      <c r="XBA57" s="84"/>
      <c r="XBB57" s="84"/>
      <c r="XBC57" s="84"/>
      <c r="XBD57" s="84"/>
      <c r="XBE57" s="84"/>
      <c r="XBF57" s="84"/>
      <c r="XBG57" s="84"/>
      <c r="XBH57" s="84"/>
      <c r="XBI57" s="84"/>
      <c r="XBJ57" s="84"/>
      <c r="XBK57" s="84"/>
      <c r="XBL57" s="84"/>
      <c r="XBM57" s="84"/>
      <c r="XBN57" s="84"/>
      <c r="XBO57" s="84"/>
      <c r="XBP57" s="84"/>
      <c r="XBQ57" s="84"/>
      <c r="XBR57" s="84"/>
      <c r="XBS57" s="84"/>
      <c r="XBT57" s="84"/>
      <c r="XBU57" s="84"/>
      <c r="XBV57" s="84"/>
      <c r="XBW57" s="84"/>
      <c r="XBX57" s="84"/>
      <c r="XBY57" s="84"/>
      <c r="XBZ57" s="84"/>
      <c r="XCA57" s="84"/>
      <c r="XCB57" s="84"/>
      <c r="XCC57" s="84"/>
      <c r="XCD57" s="84"/>
      <c r="XCE57" s="84"/>
      <c r="XCF57" s="84"/>
      <c r="XCG57" s="84"/>
      <c r="XCH57" s="84"/>
      <c r="XCI57" s="84"/>
      <c r="XCJ57" s="84"/>
      <c r="XCK57" s="84"/>
      <c r="XCL57" s="84"/>
      <c r="XCM57" s="84"/>
      <c r="XCN57" s="84"/>
      <c r="XCO57" s="84"/>
      <c r="XCP57" s="84"/>
      <c r="XCQ57" s="84"/>
      <c r="XCR57" s="84"/>
      <c r="XCS57" s="84"/>
      <c r="XCT57" s="84"/>
      <c r="XCU57" s="84"/>
      <c r="XCV57" s="84"/>
      <c r="XCW57" s="84"/>
      <c r="XCX57" s="84"/>
      <c r="XCY57" s="84"/>
      <c r="XCZ57" s="84"/>
      <c r="XDA57" s="84"/>
      <c r="XDB57" s="84"/>
      <c r="XDC57" s="84"/>
      <c r="XDD57" s="84"/>
      <c r="XDE57" s="84"/>
      <c r="XDF57" s="84"/>
      <c r="XDG57" s="84"/>
      <c r="XDH57" s="84"/>
      <c r="XDI57" s="84"/>
      <c r="XDJ57" s="84"/>
      <c r="XDK57" s="84"/>
      <c r="XDL57" s="84"/>
      <c r="XDM57" s="84"/>
      <c r="XDN57" s="84"/>
      <c r="XDO57" s="84"/>
      <c r="XDP57" s="84"/>
      <c r="XDQ57" s="84"/>
      <c r="XDR57" s="84"/>
      <c r="XDS57" s="84"/>
      <c r="XDT57" s="84"/>
      <c r="XDU57" s="84"/>
      <c r="XDV57" s="84"/>
      <c r="XDW57" s="84"/>
      <c r="XDX57" s="84"/>
      <c r="XDY57" s="84"/>
      <c r="XDZ57" s="84"/>
      <c r="XEA57" s="84"/>
      <c r="XEB57" s="84"/>
      <c r="XEC57" s="84"/>
      <c r="XED57" s="84"/>
      <c r="XEE57" s="84"/>
      <c r="XEF57" s="84"/>
      <c r="XEG57" s="84"/>
      <c r="XEH57" s="84"/>
      <c r="XEI57" s="84"/>
      <c r="XEJ57" s="84"/>
      <c r="XEK57" s="84"/>
      <c r="XEL57" s="84"/>
      <c r="XEM57" s="84"/>
      <c r="XEN57" s="84"/>
      <c r="XEO57" s="84"/>
      <c r="XEP57" s="84"/>
      <c r="XEQ57" s="84"/>
      <c r="XER57" s="84"/>
      <c r="XES57" s="84"/>
      <c r="XET57" s="84"/>
      <c r="XEU57" s="84"/>
      <c r="XEV57" s="84"/>
      <c r="XEW57" s="84"/>
      <c r="XEX57" s="84"/>
      <c r="XEY57" s="84"/>
      <c r="XEZ57" s="84"/>
      <c r="XFA57" s="84"/>
      <c r="XFB57" s="84"/>
      <c r="XFC57" s="84"/>
      <c r="XFD57" s="84"/>
    </row>
    <row r="58" spans="1:16384" s="186" customFormat="1" ht="21.75" customHeight="1">
      <c r="A58" s="67"/>
      <c r="B58" s="565"/>
      <c r="C58" s="175"/>
      <c r="D58" s="175"/>
      <c r="E58" s="181"/>
      <c r="F58" s="137"/>
      <c r="G58" s="137"/>
      <c r="H58" s="137"/>
      <c r="I58" s="137"/>
      <c r="J58" s="175"/>
    </row>
    <row r="59" spans="1:16384" s="186" customFormat="1" ht="38.25" customHeight="1">
      <c r="A59" s="67"/>
      <c r="B59" s="565"/>
      <c r="C59" s="175"/>
      <c r="D59" s="175"/>
      <c r="E59" s="181"/>
      <c r="F59" s="137"/>
      <c r="G59" s="137"/>
      <c r="H59" s="137"/>
      <c r="I59" s="137"/>
      <c r="J59" s="175"/>
    </row>
    <row r="60" spans="1:16384" s="186" customFormat="1" ht="38.25" customHeight="1">
      <c r="A60" s="67"/>
      <c r="B60" s="565"/>
      <c r="C60" s="175"/>
      <c r="D60" s="175"/>
      <c r="E60" s="181"/>
      <c r="F60" s="137"/>
      <c r="G60" s="137"/>
      <c r="H60" s="137"/>
      <c r="I60" s="137"/>
      <c r="J60" s="175"/>
    </row>
    <row r="61" spans="1:16384" s="186" customFormat="1" ht="26.25" customHeight="1">
      <c r="A61" s="67"/>
      <c r="B61" s="565"/>
      <c r="C61" s="175"/>
      <c r="D61" s="175"/>
      <c r="E61" s="181"/>
      <c r="F61" s="137"/>
      <c r="G61" s="137"/>
      <c r="H61" s="137"/>
      <c r="I61" s="137"/>
      <c r="J61" s="175"/>
    </row>
    <row r="62" spans="1:16384" s="186" customFormat="1" ht="26.25" customHeight="1">
      <c r="A62" s="67"/>
      <c r="B62" s="565"/>
      <c r="C62" s="175"/>
      <c r="D62" s="175"/>
      <c r="E62" s="181"/>
      <c r="F62" s="137"/>
      <c r="G62" s="137"/>
      <c r="H62" s="137"/>
      <c r="I62" s="137"/>
      <c r="J62" s="175"/>
    </row>
    <row r="63" spans="1:16384" s="186" customFormat="1">
      <c r="A63" s="67"/>
      <c r="B63" s="565"/>
      <c r="C63" s="175"/>
      <c r="D63" s="276"/>
      <c r="E63" s="181"/>
      <c r="F63" s="137"/>
      <c r="G63" s="137"/>
      <c r="H63" s="137"/>
      <c r="I63" s="137"/>
      <c r="J63" s="175"/>
    </row>
    <row r="64" spans="1:16384" s="186" customFormat="1">
      <c r="A64" s="67"/>
      <c r="B64" s="565"/>
      <c r="C64" s="175"/>
      <c r="D64" s="276"/>
      <c r="E64" s="181"/>
      <c r="F64" s="137"/>
      <c r="G64" s="137"/>
      <c r="H64" s="137"/>
      <c r="I64" s="137"/>
      <c r="J64" s="175"/>
    </row>
    <row r="65" spans="1:10" s="186" customFormat="1">
      <c r="A65" s="67"/>
      <c r="B65" s="565"/>
      <c r="C65" s="175"/>
      <c r="D65" s="175"/>
      <c r="E65" s="181"/>
      <c r="F65" s="137"/>
      <c r="G65" s="137"/>
      <c r="H65" s="137"/>
      <c r="I65" s="137"/>
      <c r="J65" s="366"/>
    </row>
    <row r="66" spans="1:10" s="186" customFormat="1" ht="40.5" customHeight="1">
      <c r="A66" s="243"/>
      <c r="B66" s="243"/>
      <c r="C66" s="217"/>
      <c r="D66" s="71"/>
      <c r="E66" s="181"/>
      <c r="F66" s="67"/>
      <c r="G66" s="67"/>
      <c r="H66" s="67"/>
      <c r="I66" s="67"/>
      <c r="J66" s="366"/>
    </row>
    <row r="67" spans="1:10" s="186" customFormat="1">
      <c r="A67" s="77"/>
      <c r="B67" s="565"/>
      <c r="C67" s="217"/>
      <c r="D67" s="593"/>
      <c r="E67" s="181"/>
      <c r="F67" s="67"/>
      <c r="G67" s="67"/>
      <c r="H67" s="67"/>
      <c r="I67" s="67"/>
      <c r="J67" s="594"/>
    </row>
    <row r="68" spans="1:10" s="186" customFormat="1" ht="24" customHeight="1">
      <c r="A68" s="77"/>
      <c r="B68" s="565"/>
      <c r="C68" s="217"/>
      <c r="D68" s="71"/>
      <c r="E68" s="181"/>
      <c r="F68" s="67"/>
      <c r="G68" s="67"/>
      <c r="H68" s="67"/>
      <c r="I68" s="67"/>
      <c r="J68" s="594"/>
    </row>
    <row r="69" spans="1:10" s="583" customFormat="1">
      <c r="C69" s="579"/>
      <c r="D69" s="580"/>
      <c r="E69" s="596"/>
      <c r="F69" s="596"/>
      <c r="G69" s="596"/>
      <c r="H69" s="596"/>
      <c r="I69" s="596"/>
    </row>
    <row r="70" spans="1:10" s="186" customFormat="1">
      <c r="A70" s="80"/>
      <c r="B70" s="565"/>
      <c r="C70" s="79"/>
      <c r="D70" s="79"/>
      <c r="E70" s="181"/>
      <c r="F70" s="80"/>
      <c r="G70" s="80"/>
      <c r="H70" s="181"/>
      <c r="I70" s="79"/>
      <c r="J70" s="79"/>
    </row>
    <row r="71" spans="1:10" s="583" customFormat="1">
      <c r="E71" s="595"/>
      <c r="F71" s="595"/>
      <c r="G71" s="595"/>
      <c r="H71" s="595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55118110236220474" bottom="0.35433070866141736" header="0.31496062992125984" footer="0.31496062992125984"/>
  <pageSetup paperSize="5"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63"/>
  <sheetViews>
    <sheetView workbookViewId="0">
      <selection activeCell="F47" sqref="F47"/>
    </sheetView>
  </sheetViews>
  <sheetFormatPr defaultColWidth="9.140625" defaultRowHeight="21"/>
  <cols>
    <col min="1" max="1" width="5.7109375" style="9" customWidth="1"/>
    <col min="2" max="2" width="44.28515625" style="9" customWidth="1"/>
    <col min="3" max="3" width="23" style="9" customWidth="1"/>
    <col min="4" max="4" width="18.28515625" style="9" customWidth="1"/>
    <col min="5" max="5" width="17" style="9" customWidth="1"/>
    <col min="6" max="6" width="16.28515625" style="9" customWidth="1"/>
    <col min="7" max="7" width="19.42578125" style="9" customWidth="1"/>
    <col min="8" max="8" width="15.7109375" style="9" customWidth="1"/>
    <col min="9" max="9" width="14.140625" style="9" customWidth="1"/>
    <col min="10" max="10" width="18.28515625" style="133" customWidth="1"/>
    <col min="11" max="16384" width="9.140625" style="9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21" customHeight="1">
      <c r="A2" s="27"/>
      <c r="B2" s="42" t="s">
        <v>28</v>
      </c>
      <c r="C2" s="162" t="s">
        <v>545</v>
      </c>
      <c r="D2" s="163" t="s">
        <v>31</v>
      </c>
      <c r="E2" s="164"/>
      <c r="F2" s="165" t="s">
        <v>32</v>
      </c>
      <c r="G2" s="164"/>
      <c r="H2" s="165" t="s">
        <v>29</v>
      </c>
      <c r="I2" s="972"/>
    </row>
    <row r="3" spans="1:18" ht="21" customHeight="1">
      <c r="A3" s="27"/>
      <c r="B3" s="42" t="s">
        <v>50</v>
      </c>
      <c r="C3" s="162" t="s">
        <v>206</v>
      </c>
      <c r="D3" s="167"/>
      <c r="F3" s="133"/>
      <c r="G3" s="133"/>
      <c r="H3" s="133"/>
    </row>
    <row r="4" spans="1:18" ht="21" customHeight="1">
      <c r="A4" s="27"/>
      <c r="B4" s="42" t="s">
        <v>204</v>
      </c>
      <c r="C4" s="1572" t="s">
        <v>2331</v>
      </c>
      <c r="D4" s="167"/>
      <c r="E4" s="133"/>
      <c r="F4" s="133"/>
      <c r="G4" s="133"/>
    </row>
    <row r="5" spans="1:18" ht="21" customHeight="1">
      <c r="A5" s="27"/>
      <c r="B5" s="42" t="s">
        <v>21</v>
      </c>
      <c r="C5" s="168" t="s">
        <v>30</v>
      </c>
      <c r="D5" s="169" t="s">
        <v>51</v>
      </c>
      <c r="E5" s="168"/>
      <c r="F5" s="168" t="s">
        <v>52</v>
      </c>
      <c r="G5" s="168" t="s">
        <v>548</v>
      </c>
      <c r="H5" s="168" t="s">
        <v>56</v>
      </c>
      <c r="I5" s="168" t="s">
        <v>54</v>
      </c>
      <c r="J5" s="132" t="s">
        <v>55</v>
      </c>
      <c r="K5" s="170"/>
      <c r="O5" s="167"/>
    </row>
    <row r="6" spans="1:18" ht="21" customHeight="1">
      <c r="A6" s="27"/>
      <c r="B6" s="171" t="s">
        <v>36</v>
      </c>
      <c r="D6" s="1570" t="s">
        <v>2332</v>
      </c>
      <c r="F6" s="167"/>
      <c r="H6" s="167"/>
      <c r="J6" s="131"/>
      <c r="K6" s="167"/>
      <c r="M6" s="167"/>
      <c r="O6" s="167"/>
      <c r="P6" s="167"/>
      <c r="R6" s="167"/>
    </row>
    <row r="7" spans="1:18" ht="21" customHeight="1">
      <c r="A7" s="27"/>
      <c r="B7" s="171"/>
      <c r="D7" s="1570" t="s">
        <v>2333</v>
      </c>
      <c r="F7" s="167"/>
      <c r="H7" s="167"/>
      <c r="K7" s="167"/>
      <c r="M7" s="167"/>
      <c r="O7" s="167"/>
      <c r="P7" s="167"/>
      <c r="R7" s="167"/>
    </row>
    <row r="8" spans="1:18" ht="21" customHeight="1">
      <c r="A8" s="27"/>
      <c r="B8" s="171"/>
      <c r="D8" s="1570" t="s">
        <v>2334</v>
      </c>
      <c r="F8" s="167"/>
      <c r="H8" s="167"/>
      <c r="K8" s="167"/>
      <c r="M8" s="167"/>
      <c r="O8" s="167"/>
      <c r="P8" s="167"/>
      <c r="R8" s="167"/>
    </row>
    <row r="9" spans="1:18" ht="21" customHeight="1">
      <c r="A9" s="27"/>
      <c r="B9" s="171"/>
      <c r="D9" s="1570" t="s">
        <v>2335</v>
      </c>
      <c r="F9" s="167"/>
      <c r="H9" s="167"/>
      <c r="K9" s="167"/>
      <c r="M9" s="167"/>
      <c r="O9" s="167"/>
      <c r="P9" s="167"/>
      <c r="R9" s="167"/>
    </row>
    <row r="10" spans="1:18" ht="21" customHeight="1">
      <c r="A10" s="27"/>
      <c r="B10" s="171"/>
      <c r="D10" s="1570" t="s">
        <v>2336</v>
      </c>
      <c r="F10" s="167"/>
      <c r="H10" s="167"/>
      <c r="K10" s="167"/>
      <c r="M10" s="167"/>
      <c r="O10" s="167"/>
      <c r="P10" s="167"/>
      <c r="R10" s="167"/>
    </row>
    <row r="11" spans="1:18" ht="21" customHeight="1">
      <c r="A11" s="27"/>
      <c r="B11" s="171" t="s">
        <v>37</v>
      </c>
      <c r="D11" s="1577" t="s">
        <v>2337</v>
      </c>
      <c r="E11" s="1573"/>
      <c r="F11" s="1574"/>
      <c r="G11" s="1574"/>
      <c r="H11" s="133"/>
    </row>
    <row r="12" spans="1:18" ht="21" customHeight="1">
      <c r="A12" s="27"/>
      <c r="B12" s="171" t="s">
        <v>332</v>
      </c>
      <c r="D12" s="1578" t="s">
        <v>2338</v>
      </c>
      <c r="E12" s="1576"/>
      <c r="F12" s="1576"/>
      <c r="G12" s="1576"/>
      <c r="H12" s="133"/>
    </row>
    <row r="13" spans="1:18" ht="21" customHeight="1">
      <c r="A13" s="27"/>
      <c r="B13" s="171" t="s">
        <v>334</v>
      </c>
      <c r="D13" s="1579" t="s">
        <v>2339</v>
      </c>
      <c r="E13" s="1575"/>
      <c r="F13" s="1575"/>
      <c r="G13" s="1575"/>
      <c r="H13" s="133"/>
    </row>
    <row r="14" spans="1:18" ht="21" customHeight="1">
      <c r="A14" s="27"/>
      <c r="B14" s="171"/>
      <c r="E14" s="133"/>
      <c r="F14" s="133"/>
      <c r="G14" s="133"/>
      <c r="H14" s="133"/>
    </row>
    <row r="15" spans="1:18" ht="21" customHeight="1">
      <c r="A15" s="1748" t="s">
        <v>0</v>
      </c>
      <c r="B15" s="1748" t="s">
        <v>33</v>
      </c>
      <c r="C15" s="970" t="s">
        <v>23</v>
      </c>
      <c r="D15" s="970" t="s">
        <v>24</v>
      </c>
      <c r="E15" s="1759" t="s">
        <v>1</v>
      </c>
      <c r="F15" s="1760"/>
      <c r="G15" s="1760"/>
      <c r="H15" s="1760"/>
      <c r="I15" s="1761"/>
      <c r="J15" s="1762" t="s">
        <v>13</v>
      </c>
    </row>
    <row r="16" spans="1:18">
      <c r="A16" s="1749"/>
      <c r="B16" s="1749"/>
      <c r="C16" s="971"/>
      <c r="D16" s="971" t="s">
        <v>25</v>
      </c>
      <c r="E16" s="28" t="s">
        <v>5</v>
      </c>
      <c r="F16" s="28" t="s">
        <v>6</v>
      </c>
      <c r="G16" s="28" t="s">
        <v>174</v>
      </c>
      <c r="H16" s="29" t="s">
        <v>26</v>
      </c>
      <c r="I16" s="29" t="s">
        <v>27</v>
      </c>
      <c r="J16" s="1763"/>
    </row>
    <row r="17" spans="1:10">
      <c r="A17" s="733">
        <v>21</v>
      </c>
      <c r="B17" s="1080" t="s">
        <v>233</v>
      </c>
      <c r="C17" s="727"/>
      <c r="D17" s="727"/>
      <c r="E17" s="545">
        <f t="shared" ref="E17:E45" si="0">F17+G17+H17+I17</f>
        <v>0</v>
      </c>
      <c r="F17" s="728"/>
      <c r="G17" s="728"/>
      <c r="H17" s="728"/>
      <c r="I17" s="728"/>
      <c r="J17" s="727"/>
    </row>
    <row r="18" spans="1:10" s="861" customFormat="1" ht="63">
      <c r="A18" s="654"/>
      <c r="B18" s="654" t="s">
        <v>1051</v>
      </c>
      <c r="C18" s="655"/>
      <c r="D18" s="655"/>
      <c r="E18" s="181">
        <f t="shared" si="0"/>
        <v>0</v>
      </c>
      <c r="F18" s="655"/>
      <c r="G18" s="655"/>
      <c r="H18" s="655"/>
      <c r="I18" s="655"/>
      <c r="J18" s="655" t="s">
        <v>348</v>
      </c>
    </row>
    <row r="19" spans="1:10" s="861" customFormat="1" ht="63">
      <c r="A19" s="654"/>
      <c r="B19" s="654" t="s">
        <v>1861</v>
      </c>
      <c r="C19" s="655" t="s">
        <v>1862</v>
      </c>
      <c r="D19" s="655" t="s">
        <v>1052</v>
      </c>
      <c r="E19" s="181">
        <f t="shared" si="0"/>
        <v>0</v>
      </c>
      <c r="F19" s="655"/>
      <c r="G19" s="655"/>
      <c r="H19" s="655"/>
      <c r="I19" s="655"/>
      <c r="J19" s="655" t="s">
        <v>348</v>
      </c>
    </row>
    <row r="20" spans="1:10" s="861" customFormat="1" ht="42">
      <c r="A20" s="654"/>
      <c r="B20" s="654" t="s">
        <v>1053</v>
      </c>
      <c r="C20" s="655" t="s">
        <v>1054</v>
      </c>
      <c r="D20" s="655" t="s">
        <v>710</v>
      </c>
      <c r="E20" s="181">
        <f t="shared" si="0"/>
        <v>0</v>
      </c>
      <c r="F20" s="655"/>
      <c r="G20" s="655"/>
      <c r="H20" s="655"/>
      <c r="I20" s="655"/>
      <c r="J20" s="655" t="s">
        <v>348</v>
      </c>
    </row>
    <row r="21" spans="1:10" s="861" customFormat="1" ht="42">
      <c r="A21" s="654"/>
      <c r="B21" s="654" t="s">
        <v>1055</v>
      </c>
      <c r="C21" s="655" t="s">
        <v>1054</v>
      </c>
      <c r="D21" s="655" t="s">
        <v>1056</v>
      </c>
      <c r="E21" s="181">
        <f t="shared" si="0"/>
        <v>0</v>
      </c>
      <c r="F21" s="655"/>
      <c r="G21" s="655"/>
      <c r="H21" s="655"/>
      <c r="I21" s="655"/>
      <c r="J21" s="655" t="s">
        <v>348</v>
      </c>
    </row>
    <row r="22" spans="1:10" s="688" customFormat="1" ht="40.5" customHeight="1">
      <c r="A22" s="686"/>
      <c r="B22" s="1058" t="s">
        <v>1057</v>
      </c>
      <c r="C22" s="716" t="s">
        <v>1058</v>
      </c>
      <c r="D22" s="687" t="s">
        <v>1059</v>
      </c>
      <c r="E22" s="181">
        <f t="shared" si="0"/>
        <v>0</v>
      </c>
      <c r="F22" s="716">
        <v>0</v>
      </c>
      <c r="G22" s="687"/>
      <c r="H22" s="687"/>
      <c r="I22" s="687"/>
      <c r="J22" s="687" t="s">
        <v>1060</v>
      </c>
    </row>
    <row r="23" spans="1:10" s="688" customFormat="1" ht="42">
      <c r="A23" s="687"/>
      <c r="B23" s="691" t="s">
        <v>1065</v>
      </c>
      <c r="C23" s="687" t="s">
        <v>1061</v>
      </c>
      <c r="D23" s="687" t="s">
        <v>1062</v>
      </c>
      <c r="E23" s="181">
        <f t="shared" si="0"/>
        <v>0</v>
      </c>
      <c r="F23" s="687">
        <v>0</v>
      </c>
      <c r="G23" s="687"/>
      <c r="H23" s="687"/>
      <c r="I23" s="687"/>
      <c r="J23" s="687" t="s">
        <v>1060</v>
      </c>
    </row>
    <row r="24" spans="1:10" s="688" customFormat="1" ht="42">
      <c r="A24" s="687"/>
      <c r="B24" s="686" t="s">
        <v>1063</v>
      </c>
      <c r="C24" s="687" t="s">
        <v>1064</v>
      </c>
      <c r="D24" s="687" t="s">
        <v>1059</v>
      </c>
      <c r="E24" s="181">
        <f t="shared" si="0"/>
        <v>0</v>
      </c>
      <c r="F24" s="687">
        <v>0</v>
      </c>
      <c r="G24" s="687"/>
      <c r="H24" s="687"/>
      <c r="I24" s="687"/>
      <c r="J24" s="687" t="s">
        <v>1060</v>
      </c>
    </row>
    <row r="25" spans="1:10" s="814" customFormat="1" ht="42">
      <c r="A25" s="744"/>
      <c r="B25" s="1048" t="s">
        <v>1863</v>
      </c>
      <c r="C25" s="996" t="s">
        <v>1572</v>
      </c>
      <c r="D25" s="687" t="s">
        <v>1573</v>
      </c>
      <c r="E25" s="181">
        <f t="shared" si="0"/>
        <v>0</v>
      </c>
      <c r="F25" s="687"/>
      <c r="G25" s="687"/>
      <c r="H25" s="687"/>
      <c r="I25" s="687"/>
      <c r="J25" s="996" t="s">
        <v>1574</v>
      </c>
    </row>
    <row r="26" spans="1:10" s="814" customFormat="1" ht="63">
      <c r="A26" s="744"/>
      <c r="B26" s="1048" t="s">
        <v>2105</v>
      </c>
      <c r="C26" s="687" t="s">
        <v>2100</v>
      </c>
      <c r="D26" s="687" t="s">
        <v>1581</v>
      </c>
      <c r="E26" s="181">
        <f t="shared" si="0"/>
        <v>0</v>
      </c>
      <c r="F26" s="716"/>
      <c r="G26" s="716"/>
      <c r="H26" s="716"/>
      <c r="I26" s="1077"/>
      <c r="J26" s="996" t="s">
        <v>1374</v>
      </c>
    </row>
    <row r="27" spans="1:10" s="814" customFormat="1">
      <c r="A27" s="686"/>
      <c r="B27" s="1048" t="s">
        <v>1576</v>
      </c>
      <c r="C27" s="687" t="s">
        <v>1340</v>
      </c>
      <c r="D27" s="767">
        <v>22647</v>
      </c>
      <c r="E27" s="181">
        <f t="shared" si="0"/>
        <v>20000</v>
      </c>
      <c r="F27" s="716"/>
      <c r="G27" s="716">
        <v>20000</v>
      </c>
      <c r="H27" s="716"/>
      <c r="I27" s="716"/>
      <c r="J27" s="996" t="s">
        <v>1374</v>
      </c>
    </row>
    <row r="28" spans="1:10" s="814" customFormat="1" ht="53.25" customHeight="1">
      <c r="A28" s="686"/>
      <c r="B28" s="1075" t="s">
        <v>1577</v>
      </c>
      <c r="C28" s="687" t="s">
        <v>1499</v>
      </c>
      <c r="D28" s="687" t="s">
        <v>1500</v>
      </c>
      <c r="E28" s="181">
        <f t="shared" si="0"/>
        <v>0</v>
      </c>
      <c r="F28" s="687"/>
      <c r="G28" s="687"/>
      <c r="H28" s="687"/>
      <c r="I28" s="687"/>
      <c r="J28" s="996" t="s">
        <v>1374</v>
      </c>
    </row>
    <row r="29" spans="1:10" s="814" customFormat="1" ht="44.25" customHeight="1">
      <c r="A29" s="686"/>
      <c r="B29" s="1075" t="s">
        <v>1502</v>
      </c>
      <c r="C29" s="687" t="s">
        <v>1864</v>
      </c>
      <c r="D29" s="687" t="s">
        <v>1503</v>
      </c>
      <c r="E29" s="181">
        <f t="shared" si="0"/>
        <v>0</v>
      </c>
      <c r="F29" s="687"/>
      <c r="G29" s="687"/>
      <c r="H29" s="687"/>
      <c r="I29" s="687"/>
      <c r="J29" s="996" t="s">
        <v>1374</v>
      </c>
    </row>
    <row r="30" spans="1:10" s="814" customFormat="1" ht="42">
      <c r="A30" s="686"/>
      <c r="B30" s="1081" t="s">
        <v>1504</v>
      </c>
      <c r="C30" s="887" t="s">
        <v>2104</v>
      </c>
      <c r="D30" s="812" t="s">
        <v>1461</v>
      </c>
      <c r="E30" s="181">
        <f t="shared" si="0"/>
        <v>25000</v>
      </c>
      <c r="F30" s="716"/>
      <c r="G30" s="716"/>
      <c r="H30" s="716">
        <v>25000</v>
      </c>
      <c r="I30" s="716"/>
      <c r="J30" s="996" t="s">
        <v>1374</v>
      </c>
    </row>
    <row r="31" spans="1:10" ht="42">
      <c r="A31" s="57">
        <v>22</v>
      </c>
      <c r="B31" s="243" t="s">
        <v>234</v>
      </c>
      <c r="C31" s="217"/>
      <c r="D31" s="60"/>
      <c r="E31" s="181">
        <f t="shared" si="0"/>
        <v>0</v>
      </c>
      <c r="F31" s="57"/>
      <c r="G31" s="57"/>
      <c r="H31" s="57"/>
      <c r="I31" s="57"/>
      <c r="J31" s="57"/>
    </row>
    <row r="32" spans="1:10" ht="42">
      <c r="A32" s="57"/>
      <c r="B32" s="1083" t="s">
        <v>1066</v>
      </c>
      <c r="C32" s="659" t="s">
        <v>1067</v>
      </c>
      <c r="D32" s="925" t="s">
        <v>1046</v>
      </c>
      <c r="E32" s="181">
        <f t="shared" si="0"/>
        <v>0</v>
      </c>
      <c r="F32" s="925">
        <v>0</v>
      </c>
      <c r="G32" s="925"/>
      <c r="H32" s="982"/>
      <c r="I32" s="925"/>
      <c r="J32" s="925" t="s">
        <v>1068</v>
      </c>
    </row>
    <row r="33" spans="1:10" ht="42">
      <c r="A33" s="57"/>
      <c r="B33" s="1084" t="s">
        <v>1865</v>
      </c>
      <c r="C33" s="659" t="s">
        <v>1069</v>
      </c>
      <c r="D33" s="927" t="s">
        <v>858</v>
      </c>
      <c r="E33" s="181">
        <f t="shared" si="0"/>
        <v>0</v>
      </c>
      <c r="F33" s="871">
        <v>0</v>
      </c>
      <c r="G33" s="871">
        <v>0</v>
      </c>
      <c r="H33" s="871"/>
      <c r="I33" s="871"/>
      <c r="J33" s="871" t="s">
        <v>1070</v>
      </c>
    </row>
    <row r="34" spans="1:10" s="985" customFormat="1" ht="42">
      <c r="A34" s="744"/>
      <c r="B34" s="747" t="s">
        <v>2106</v>
      </c>
      <c r="C34" s="820" t="s">
        <v>2107</v>
      </c>
      <c r="D34" s="1078" t="s">
        <v>1580</v>
      </c>
      <c r="E34" s="181">
        <f t="shared" si="0"/>
        <v>0</v>
      </c>
      <c r="F34" s="1079"/>
      <c r="G34" s="1079"/>
      <c r="H34" s="1079"/>
      <c r="I34" s="1079"/>
      <c r="J34" s="996" t="s">
        <v>1374</v>
      </c>
    </row>
    <row r="35" spans="1:10" s="985" customFormat="1">
      <c r="A35" s="744"/>
      <c r="B35" s="747" t="s">
        <v>1578</v>
      </c>
      <c r="C35" s="820"/>
      <c r="D35" s="838"/>
      <c r="E35" s="181">
        <f t="shared" si="0"/>
        <v>0</v>
      </c>
      <c r="F35" s="1079"/>
      <c r="G35" s="1079"/>
      <c r="H35" s="1079"/>
      <c r="I35" s="1079"/>
      <c r="J35" s="996" t="s">
        <v>1374</v>
      </c>
    </row>
    <row r="36" spans="1:10" s="985" customFormat="1">
      <c r="A36" s="744"/>
      <c r="B36" s="747" t="s">
        <v>1579</v>
      </c>
      <c r="C36" s="820"/>
      <c r="D36" s="838"/>
      <c r="E36" s="181">
        <f t="shared" si="0"/>
        <v>0</v>
      </c>
      <c r="F36" s="1079"/>
      <c r="G36" s="1079"/>
      <c r="H36" s="1079"/>
      <c r="I36" s="1079"/>
      <c r="J36" s="996" t="s">
        <v>1374</v>
      </c>
    </row>
    <row r="37" spans="1:10" s="985" customFormat="1">
      <c r="A37" s="744"/>
      <c r="B37" s="1140" t="s">
        <v>1732</v>
      </c>
      <c r="C37" s="820" t="s">
        <v>1733</v>
      </c>
      <c r="D37" s="1078" t="s">
        <v>1734</v>
      </c>
      <c r="E37" s="181">
        <f t="shared" si="0"/>
        <v>0</v>
      </c>
      <c r="F37" s="1079"/>
      <c r="G37" s="1079"/>
      <c r="H37" s="1079"/>
      <c r="I37" s="1079"/>
      <c r="J37" s="996" t="s">
        <v>1374</v>
      </c>
    </row>
    <row r="38" spans="1:10" s="985" customFormat="1" ht="42">
      <c r="A38" s="744"/>
      <c r="B38" s="1140" t="s">
        <v>1735</v>
      </c>
      <c r="C38" s="820"/>
      <c r="D38" s="838"/>
      <c r="E38" s="181">
        <f t="shared" si="0"/>
        <v>0</v>
      </c>
      <c r="F38" s="1079"/>
      <c r="G38" s="1079"/>
      <c r="H38" s="1079"/>
      <c r="I38" s="1079"/>
      <c r="J38" s="996" t="s">
        <v>1374</v>
      </c>
    </row>
    <row r="39" spans="1:10" s="985" customFormat="1">
      <c r="A39" s="744"/>
      <c r="B39" s="1140" t="s">
        <v>2109</v>
      </c>
      <c r="C39" s="820" t="s">
        <v>1611</v>
      </c>
      <c r="D39" s="1078" t="s">
        <v>1017</v>
      </c>
      <c r="E39" s="181">
        <f t="shared" si="0"/>
        <v>0</v>
      </c>
      <c r="F39" s="1079"/>
      <c r="G39" s="1079"/>
      <c r="H39" s="1079"/>
      <c r="I39" s="1079"/>
      <c r="J39" s="996" t="s">
        <v>1374</v>
      </c>
    </row>
    <row r="40" spans="1:10" s="1" customFormat="1">
      <c r="A40" s="57"/>
      <c r="B40" s="62" t="s">
        <v>2111</v>
      </c>
      <c r="C40" s="1350" t="s">
        <v>2108</v>
      </c>
      <c r="D40" s="1078" t="s">
        <v>1017</v>
      </c>
      <c r="E40" s="181">
        <f t="shared" si="0"/>
        <v>85000</v>
      </c>
      <c r="F40" s="76"/>
      <c r="G40" s="76"/>
      <c r="H40" s="110">
        <v>85000</v>
      </c>
      <c r="I40" s="3"/>
      <c r="J40" s="996" t="s">
        <v>1374</v>
      </c>
    </row>
    <row r="41" spans="1:10" s="985" customFormat="1" ht="42">
      <c r="A41" s="744"/>
      <c r="B41" s="747" t="s">
        <v>2110</v>
      </c>
      <c r="C41" s="986"/>
      <c r="D41" s="1141"/>
      <c r="E41" s="181">
        <f t="shared" si="0"/>
        <v>0</v>
      </c>
      <c r="F41" s="1079"/>
      <c r="G41" s="1079"/>
      <c r="H41" s="1079"/>
      <c r="I41" s="1079"/>
      <c r="J41" s="996" t="s">
        <v>1374</v>
      </c>
    </row>
    <row r="42" spans="1:10">
      <c r="A42" s="57">
        <v>23</v>
      </c>
      <c r="B42" s="243" t="s">
        <v>193</v>
      </c>
      <c r="C42" s="217"/>
      <c r="D42" s="60"/>
      <c r="E42" s="181">
        <f t="shared" si="0"/>
        <v>0</v>
      </c>
      <c r="F42" s="57"/>
      <c r="G42" s="57"/>
      <c r="H42" s="57"/>
      <c r="I42" s="57"/>
      <c r="J42" s="57"/>
    </row>
    <row r="43" spans="1:10" s="693" customFormat="1" ht="42">
      <c r="A43" s="743"/>
      <c r="B43" s="1065" t="s">
        <v>1866</v>
      </c>
      <c r="C43" s="820" t="s">
        <v>1582</v>
      </c>
      <c r="D43" s="920" t="s">
        <v>1503</v>
      </c>
      <c r="E43" s="181">
        <f t="shared" si="0"/>
        <v>0</v>
      </c>
      <c r="F43" s="729"/>
      <c r="G43" s="729"/>
      <c r="H43" s="729"/>
      <c r="I43" s="729"/>
      <c r="J43" s="1014" t="s">
        <v>1575</v>
      </c>
    </row>
    <row r="44" spans="1:10" ht="65.25" customHeight="1">
      <c r="A44" s="57">
        <v>24</v>
      </c>
      <c r="B44" s="62" t="s">
        <v>235</v>
      </c>
      <c r="C44" s="217"/>
      <c r="D44" s="60"/>
      <c r="E44" s="181">
        <f t="shared" si="0"/>
        <v>0</v>
      </c>
      <c r="F44" s="57"/>
      <c r="G44" s="57"/>
      <c r="H44" s="57"/>
      <c r="I44" s="57"/>
      <c r="J44" s="57"/>
    </row>
    <row r="45" spans="1:10" s="693" customFormat="1" ht="23.25">
      <c r="A45" s="707"/>
      <c r="B45" s="1076" t="s">
        <v>1583</v>
      </c>
      <c r="C45" s="996" t="s">
        <v>2112</v>
      </c>
      <c r="D45" s="767">
        <v>22647</v>
      </c>
      <c r="E45" s="181">
        <f t="shared" si="0"/>
        <v>0</v>
      </c>
      <c r="F45" s="745"/>
      <c r="G45" s="745"/>
      <c r="H45" s="1085"/>
      <c r="I45" s="745"/>
      <c r="J45" s="996" t="s">
        <v>1374</v>
      </c>
    </row>
    <row r="46" spans="1:10" s="1" customFormat="1">
      <c r="A46" s="85"/>
      <c r="B46" s="214" t="s">
        <v>2113</v>
      </c>
      <c r="C46" s="1357" t="s">
        <v>1195</v>
      </c>
      <c r="D46" s="215"/>
      <c r="E46" s="215"/>
      <c r="F46" s="215"/>
      <c r="G46" s="215"/>
      <c r="H46" s="215"/>
      <c r="I46" s="85"/>
      <c r="J46" s="996" t="s">
        <v>1374</v>
      </c>
    </row>
    <row r="47" spans="1:10" ht="23.25">
      <c r="A47" s="63"/>
      <c r="B47" s="315"/>
      <c r="C47" s="220"/>
      <c r="D47" s="220"/>
      <c r="E47" s="265">
        <f>F47+G47+H47+I47</f>
        <v>0</v>
      </c>
      <c r="F47" s="265"/>
      <c r="G47" s="265"/>
      <c r="H47" s="275"/>
      <c r="I47" s="265"/>
      <c r="J47" s="220"/>
    </row>
    <row r="48" spans="1:10">
      <c r="C48" s="133"/>
      <c r="D48" s="133"/>
      <c r="E48" s="174">
        <f>SUM(E17:E47)</f>
        <v>130000</v>
      </c>
      <c r="F48" s="174">
        <f>SUM(F17:F47)</f>
        <v>0</v>
      </c>
      <c r="G48" s="174">
        <f>SUM(G17:G47)</f>
        <v>20000</v>
      </c>
      <c r="H48" s="174">
        <f>SUM(H17:H47)</f>
        <v>110000</v>
      </c>
      <c r="I48" s="174">
        <f>SUM(I17:I47)</f>
        <v>0</v>
      </c>
      <c r="J48" s="191">
        <f>F48+G48+H48+I48</f>
        <v>130000</v>
      </c>
    </row>
    <row r="49" spans="1:10" s="299" customFormat="1">
      <c r="B49" s="299" t="s">
        <v>601</v>
      </c>
    </row>
    <row r="50" spans="1:10">
      <c r="A50" s="57"/>
      <c r="B50" s="243"/>
      <c r="C50" s="217"/>
      <c r="D50" s="60"/>
      <c r="E50" s="184"/>
      <c r="F50" s="57"/>
      <c r="G50" s="57"/>
      <c r="H50" s="57"/>
      <c r="I50" s="57"/>
      <c r="J50" s="79"/>
    </row>
    <row r="52" spans="1:10">
      <c r="B52" s="299" t="s">
        <v>658</v>
      </c>
      <c r="F52" s="133"/>
      <c r="J52" s="9"/>
    </row>
    <row r="53" spans="1:10" s="186" customFormat="1">
      <c r="A53" s="67"/>
      <c r="B53" s="565"/>
      <c r="C53" s="79"/>
      <c r="D53" s="79"/>
      <c r="E53" s="181"/>
      <c r="F53" s="181"/>
      <c r="G53" s="181"/>
      <c r="H53" s="181"/>
      <c r="I53" s="270"/>
      <c r="J53" s="79"/>
    </row>
    <row r="54" spans="1:10" s="186" customFormat="1" ht="27" customHeight="1">
      <c r="A54" s="80"/>
      <c r="B54" s="565"/>
      <c r="C54" s="79"/>
      <c r="D54" s="79"/>
      <c r="E54" s="181"/>
      <c r="F54" s="181"/>
      <c r="G54" s="181"/>
      <c r="H54" s="181"/>
      <c r="I54" s="181"/>
      <c r="J54" s="220"/>
    </row>
    <row r="55" spans="1:10" s="186" customFormat="1">
      <c r="A55" s="67"/>
      <c r="B55" s="565"/>
      <c r="C55" s="217"/>
      <c r="D55" s="69"/>
      <c r="E55" s="181"/>
      <c r="F55" s="67"/>
      <c r="G55" s="67"/>
      <c r="H55" s="67"/>
      <c r="I55" s="67"/>
      <c r="J55" s="67"/>
    </row>
    <row r="56" spans="1:10" s="186" customFormat="1">
      <c r="A56" s="67"/>
      <c r="B56" s="565"/>
      <c r="C56" s="217"/>
      <c r="D56" s="71"/>
      <c r="E56" s="181"/>
      <c r="F56" s="67"/>
      <c r="G56" s="67"/>
      <c r="H56" s="67"/>
      <c r="I56" s="67"/>
      <c r="J56" s="79"/>
    </row>
    <row r="57" spans="1:10" s="186" customFormat="1">
      <c r="A57" s="243"/>
      <c r="B57" s="565"/>
      <c r="C57" s="217"/>
      <c r="D57" s="593"/>
      <c r="E57" s="181"/>
      <c r="F57" s="67"/>
      <c r="G57" s="67"/>
      <c r="H57" s="67"/>
      <c r="I57" s="67"/>
      <c r="J57" s="67"/>
    </row>
    <row r="58" spans="1:10" s="186" customFormat="1">
      <c r="A58" s="67"/>
      <c r="B58" s="243"/>
      <c r="C58" s="217"/>
      <c r="D58" s="71"/>
      <c r="E58" s="181"/>
      <c r="F58" s="67"/>
      <c r="G58" s="67"/>
      <c r="H58" s="67"/>
      <c r="I58" s="67"/>
      <c r="J58" s="79"/>
    </row>
    <row r="59" spans="1:10" s="186" customFormat="1" ht="23.25">
      <c r="A59" s="63"/>
      <c r="B59" s="315"/>
      <c r="C59" s="220"/>
      <c r="D59" s="220"/>
      <c r="E59" s="265"/>
      <c r="F59" s="265"/>
      <c r="G59" s="265"/>
      <c r="H59" s="275"/>
      <c r="I59" s="265"/>
      <c r="J59" s="220"/>
    </row>
    <row r="60" spans="1:10" s="595" customFormat="1">
      <c r="C60" s="566"/>
      <c r="D60" s="571"/>
      <c r="E60" s="596"/>
      <c r="F60" s="596"/>
      <c r="G60" s="596"/>
      <c r="H60" s="596"/>
      <c r="I60" s="596"/>
    </row>
    <row r="61" spans="1:10" s="186" customFormat="1" ht="28.15" customHeight="1">
      <c r="A61" s="67"/>
      <c r="B61" s="565"/>
      <c r="C61" s="79"/>
      <c r="D61" s="79"/>
      <c r="E61" s="181"/>
      <c r="F61" s="181"/>
      <c r="G61" s="181"/>
      <c r="H61" s="181"/>
      <c r="I61" s="79"/>
      <c r="J61" s="79"/>
    </row>
    <row r="62" spans="1:10" s="186" customFormat="1">
      <c r="A62" s="67"/>
      <c r="B62" s="565"/>
      <c r="C62" s="262"/>
      <c r="D62" s="597"/>
      <c r="E62" s="545"/>
      <c r="F62" s="598"/>
      <c r="G62" s="598"/>
      <c r="H62" s="598"/>
      <c r="I62" s="599"/>
      <c r="J62" s="544"/>
    </row>
    <row r="63" spans="1:10" s="583" customFormat="1">
      <c r="C63" s="563"/>
      <c r="D63" s="600"/>
      <c r="E63" s="601"/>
      <c r="F63" s="601"/>
      <c r="G63" s="601"/>
      <c r="H63" s="601"/>
      <c r="I63" s="601"/>
      <c r="J63" s="602"/>
    </row>
  </sheetData>
  <mergeCells count="5">
    <mergeCell ref="A15:A16"/>
    <mergeCell ref="B15:B16"/>
    <mergeCell ref="E15:I15"/>
    <mergeCell ref="J15:J16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R42"/>
  <sheetViews>
    <sheetView zoomScale="90" zoomScaleNormal="90" workbookViewId="0">
      <pane xSplit="2" ySplit="12" topLeftCell="C25" activePane="bottomRight" state="frozen"/>
      <selection activeCell="F23" sqref="F23"/>
      <selection pane="topRight" activeCell="F23" sqref="F23"/>
      <selection pane="bottomLeft" activeCell="F23" sqref="F23"/>
      <selection pane="bottomRight" activeCell="A27" sqref="A27:XFD30"/>
    </sheetView>
  </sheetViews>
  <sheetFormatPr defaultColWidth="9.140625" defaultRowHeight="21"/>
  <cols>
    <col min="1" max="1" width="5.7109375" style="1" customWidth="1"/>
    <col min="2" max="2" width="40.7109375" style="1" customWidth="1"/>
    <col min="3" max="3" width="23" style="1" customWidth="1"/>
    <col min="4" max="4" width="18.28515625" style="1" customWidth="1"/>
    <col min="5" max="5" width="17" style="1" customWidth="1"/>
    <col min="6" max="6" width="16.42578125" style="1" customWidth="1"/>
    <col min="7" max="7" width="20" style="1" customWidth="1"/>
    <col min="8" max="8" width="15.5703125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545</v>
      </c>
      <c r="D3" s="73" t="s">
        <v>31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34" t="s">
        <v>189</v>
      </c>
      <c r="D4" s="25"/>
      <c r="F4" s="2"/>
      <c r="G4" s="2"/>
      <c r="H4" s="2"/>
    </row>
    <row r="5" spans="1:18" ht="21" customHeight="1">
      <c r="A5" s="27"/>
      <c r="B5" s="42" t="s">
        <v>204</v>
      </c>
      <c r="C5" s="34" t="s">
        <v>194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45" t="s">
        <v>51</v>
      </c>
      <c r="E6" s="44"/>
      <c r="F6" s="44" t="s">
        <v>52</v>
      </c>
      <c r="G6" s="44" t="s">
        <v>53</v>
      </c>
      <c r="H6" s="44" t="s">
        <v>549</v>
      </c>
      <c r="I6" s="44" t="s">
        <v>54</v>
      </c>
      <c r="J6" s="44" t="s">
        <v>55</v>
      </c>
      <c r="K6" s="30"/>
      <c r="O6" s="25"/>
    </row>
    <row r="7" spans="1:18" ht="21" customHeight="1">
      <c r="A7" s="27"/>
      <c r="B7" s="32" t="s">
        <v>36</v>
      </c>
      <c r="D7" s="1" t="s">
        <v>239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37</v>
      </c>
      <c r="D9" s="1" t="s">
        <v>195</v>
      </c>
      <c r="E9" s="25"/>
      <c r="F9" s="2"/>
      <c r="G9" s="2"/>
      <c r="H9" s="2"/>
    </row>
    <row r="10" spans="1:18" ht="21" customHeight="1">
      <c r="A10" s="27"/>
      <c r="B10" s="32" t="s">
        <v>335</v>
      </c>
      <c r="E10" s="2"/>
      <c r="F10" s="2"/>
      <c r="G10" s="2"/>
      <c r="H10" s="2"/>
    </row>
    <row r="11" spans="1:18" ht="21" customHeight="1">
      <c r="A11" s="1757" t="s">
        <v>0</v>
      </c>
      <c r="B11" s="1757" t="s">
        <v>33</v>
      </c>
      <c r="C11" s="204" t="s">
        <v>23</v>
      </c>
      <c r="D11" s="208" t="s">
        <v>24</v>
      </c>
      <c r="E11" s="1752" t="s">
        <v>1</v>
      </c>
      <c r="F11" s="1753"/>
      <c r="G11" s="1753"/>
      <c r="H11" s="1753"/>
      <c r="I11" s="1754"/>
      <c r="J11" s="1755" t="s">
        <v>13</v>
      </c>
    </row>
    <row r="12" spans="1:18">
      <c r="A12" s="1758"/>
      <c r="B12" s="1758"/>
      <c r="C12" s="205"/>
      <c r="D12" s="209" t="s">
        <v>25</v>
      </c>
      <c r="E12" s="28" t="s">
        <v>5</v>
      </c>
      <c r="F12" s="28" t="s">
        <v>6</v>
      </c>
      <c r="G12" s="28" t="s">
        <v>174</v>
      </c>
      <c r="H12" s="28" t="s">
        <v>26</v>
      </c>
      <c r="I12" s="28" t="s">
        <v>27</v>
      </c>
      <c r="J12" s="1756"/>
    </row>
    <row r="13" spans="1:18" s="9" customFormat="1" ht="42">
      <c r="A13" s="316">
        <v>32</v>
      </c>
      <c r="B13" s="317" t="s">
        <v>236</v>
      </c>
      <c r="C13" s="92"/>
      <c r="D13" s="92"/>
      <c r="E13" s="181">
        <f t="shared" ref="E13:E31" si="0">F13+G13+H13+I13</f>
        <v>0</v>
      </c>
      <c r="F13" s="301"/>
      <c r="G13" s="301"/>
      <c r="H13" s="301"/>
      <c r="I13" s="301"/>
      <c r="J13" s="92"/>
    </row>
    <row r="14" spans="1:18" s="688" customFormat="1">
      <c r="A14" s="745"/>
      <c r="B14" s="815" t="s">
        <v>874</v>
      </c>
      <c r="C14" s="745"/>
      <c r="D14" s="745"/>
      <c r="E14" s="181">
        <f t="shared" si="0"/>
        <v>0</v>
      </c>
      <c r="F14" s="745"/>
      <c r="G14" s="745"/>
      <c r="H14" s="745"/>
      <c r="I14" s="745"/>
      <c r="J14" s="745"/>
    </row>
    <row r="15" spans="1:18" s="688" customFormat="1" ht="42">
      <c r="A15" s="744"/>
      <c r="B15" s="686" t="s">
        <v>875</v>
      </c>
      <c r="C15" s="687" t="s">
        <v>876</v>
      </c>
      <c r="D15" s="816" t="s">
        <v>877</v>
      </c>
      <c r="E15" s="181">
        <f t="shared" si="0"/>
        <v>0</v>
      </c>
      <c r="F15" s="707"/>
      <c r="G15" s="745"/>
      <c r="H15" s="745"/>
      <c r="I15" s="745"/>
      <c r="J15" s="1067" t="s">
        <v>2114</v>
      </c>
    </row>
    <row r="16" spans="1:18" s="688" customFormat="1" ht="37.5">
      <c r="A16" s="691"/>
      <c r="B16" s="817" t="s">
        <v>878</v>
      </c>
      <c r="C16" s="687" t="s">
        <v>879</v>
      </c>
      <c r="D16" s="816" t="s">
        <v>877</v>
      </c>
      <c r="E16" s="181">
        <f t="shared" si="0"/>
        <v>0</v>
      </c>
      <c r="F16" s="717"/>
      <c r="G16" s="718"/>
      <c r="H16" s="718"/>
      <c r="I16" s="718"/>
      <c r="J16" s="1067" t="s">
        <v>2114</v>
      </c>
    </row>
    <row r="17" spans="1:10" s="688" customFormat="1" ht="42">
      <c r="A17" s="744"/>
      <c r="B17" s="721" t="s">
        <v>1584</v>
      </c>
      <c r="C17" s="1086" t="s">
        <v>1585</v>
      </c>
      <c r="D17" s="1087">
        <v>22555</v>
      </c>
      <c r="E17" s="181">
        <f t="shared" si="0"/>
        <v>0</v>
      </c>
      <c r="F17" s="751"/>
      <c r="G17" s="718"/>
      <c r="H17" s="751"/>
      <c r="I17" s="1088"/>
      <c r="J17" s="1067" t="s">
        <v>2114</v>
      </c>
    </row>
    <row r="18" spans="1:10" s="688" customFormat="1" ht="42">
      <c r="A18" s="745"/>
      <c r="B18" s="817" t="s">
        <v>1586</v>
      </c>
      <c r="C18" s="920" t="s">
        <v>1587</v>
      </c>
      <c r="D18" s="1066">
        <v>22586</v>
      </c>
      <c r="E18" s="181">
        <f t="shared" si="0"/>
        <v>0</v>
      </c>
      <c r="F18" s="708"/>
      <c r="G18" s="745"/>
      <c r="H18" s="745"/>
      <c r="I18" s="745"/>
      <c r="J18" s="1067" t="s">
        <v>2114</v>
      </c>
    </row>
    <row r="19" spans="1:10">
      <c r="A19" s="598">
        <v>33</v>
      </c>
      <c r="B19" s="819" t="s">
        <v>178</v>
      </c>
      <c r="C19" s="544"/>
      <c r="D19" s="544"/>
      <c r="E19" s="181">
        <f t="shared" si="0"/>
        <v>0</v>
      </c>
      <c r="F19" s="545"/>
      <c r="G19" s="545"/>
      <c r="H19" s="545"/>
      <c r="I19" s="545"/>
      <c r="J19" s="544"/>
    </row>
    <row r="20" spans="1:10" s="730" customFormat="1" ht="42">
      <c r="A20" s="707"/>
      <c r="B20" s="818" t="s">
        <v>880</v>
      </c>
      <c r="C20" s="692"/>
      <c r="E20" s="181">
        <f t="shared" si="0"/>
        <v>0</v>
      </c>
      <c r="F20" s="692"/>
      <c r="G20" s="692"/>
      <c r="H20" s="692"/>
      <c r="I20" s="692"/>
      <c r="J20" s="1067" t="s">
        <v>2114</v>
      </c>
    </row>
    <row r="21" spans="1:10" s="730" customFormat="1">
      <c r="A21" s="707"/>
      <c r="B21" s="818" t="s">
        <v>881</v>
      </c>
      <c r="C21" s="695" t="s">
        <v>882</v>
      </c>
      <c r="D21" s="816" t="s">
        <v>883</v>
      </c>
      <c r="E21" s="181">
        <f t="shared" si="0"/>
        <v>0</v>
      </c>
      <c r="F21" s="692"/>
      <c r="G21" s="692"/>
      <c r="H21" s="692"/>
      <c r="I21" s="692"/>
      <c r="J21" s="745"/>
    </row>
    <row r="22" spans="1:10" s="730" customFormat="1" ht="37.5">
      <c r="A22" s="692"/>
      <c r="B22" s="747" t="s">
        <v>884</v>
      </c>
      <c r="C22" s="820" t="s">
        <v>885</v>
      </c>
      <c r="D22" s="816" t="s">
        <v>886</v>
      </c>
      <c r="E22" s="181">
        <f t="shared" si="0"/>
        <v>0</v>
      </c>
      <c r="F22" s="692"/>
      <c r="G22" s="692"/>
      <c r="H22" s="692"/>
      <c r="I22" s="692"/>
      <c r="J22" s="1067" t="s">
        <v>2114</v>
      </c>
    </row>
    <row r="23" spans="1:10" s="693" customFormat="1" ht="27" customHeight="1">
      <c r="A23" s="691"/>
      <c r="B23" s="691" t="s">
        <v>1588</v>
      </c>
      <c r="C23" s="691" t="s">
        <v>1161</v>
      </c>
      <c r="D23" s="692"/>
      <c r="E23" s="181">
        <f t="shared" si="0"/>
        <v>0</v>
      </c>
      <c r="F23" s="692"/>
      <c r="G23" s="692"/>
      <c r="H23" s="692"/>
      <c r="I23" s="692"/>
      <c r="J23" s="1067" t="s">
        <v>2114</v>
      </c>
    </row>
    <row r="24" spans="1:10" ht="42">
      <c r="A24" s="67">
        <v>34</v>
      </c>
      <c r="B24" s="68" t="s">
        <v>237</v>
      </c>
      <c r="C24" s="217"/>
      <c r="D24" s="60"/>
      <c r="E24" s="181">
        <f t="shared" si="0"/>
        <v>0</v>
      </c>
      <c r="F24" s="57"/>
      <c r="G24" s="57"/>
      <c r="H24" s="57"/>
      <c r="I24" s="57"/>
      <c r="J24" s="60"/>
    </row>
    <row r="25" spans="1:10" s="693" customFormat="1" ht="37.5">
      <c r="A25" s="707"/>
      <c r="B25" s="747" t="s">
        <v>1589</v>
      </c>
      <c r="C25" s="1358" t="s">
        <v>2115</v>
      </c>
      <c r="D25" s="692"/>
      <c r="E25" s="181">
        <f t="shared" si="0"/>
        <v>0</v>
      </c>
      <c r="F25" s="692"/>
      <c r="G25" s="692"/>
      <c r="H25" s="692"/>
      <c r="I25" s="692"/>
      <c r="J25" s="1067" t="s">
        <v>2114</v>
      </c>
    </row>
    <row r="26" spans="1:10" ht="42">
      <c r="A26" s="598">
        <v>35</v>
      </c>
      <c r="B26" s="821" t="s">
        <v>238</v>
      </c>
      <c r="C26" s="262"/>
      <c r="D26" s="188"/>
      <c r="E26" s="181">
        <f t="shared" si="0"/>
        <v>0</v>
      </c>
      <c r="F26" s="176"/>
      <c r="G26" s="176"/>
      <c r="H26" s="176"/>
      <c r="I26" s="176"/>
      <c r="J26" s="188"/>
    </row>
    <row r="27" spans="1:10" s="693" customFormat="1" ht="42">
      <c r="A27" s="707"/>
      <c r="B27" s="818" t="s">
        <v>887</v>
      </c>
      <c r="C27" s="692"/>
      <c r="D27" s="730"/>
      <c r="E27" s="181">
        <f t="shared" si="0"/>
        <v>0</v>
      </c>
      <c r="F27" s="692"/>
      <c r="G27" s="692"/>
      <c r="H27" s="692"/>
      <c r="I27" s="692"/>
      <c r="J27" s="1067" t="s">
        <v>2114</v>
      </c>
    </row>
    <row r="28" spans="1:10" s="693" customFormat="1" ht="42">
      <c r="A28" s="692"/>
      <c r="B28" s="747" t="s">
        <v>888</v>
      </c>
      <c r="C28" s="820" t="s">
        <v>889</v>
      </c>
      <c r="D28" s="816" t="s">
        <v>886</v>
      </c>
      <c r="E28" s="181">
        <f t="shared" si="0"/>
        <v>0</v>
      </c>
      <c r="F28" s="692"/>
      <c r="G28" s="692"/>
      <c r="H28" s="692"/>
      <c r="I28" s="692"/>
      <c r="J28" s="1067" t="s">
        <v>2114</v>
      </c>
    </row>
    <row r="29" spans="1:10" s="693" customFormat="1" ht="42">
      <c r="A29" s="692"/>
      <c r="B29" s="753" t="s">
        <v>890</v>
      </c>
      <c r="C29" s="820" t="s">
        <v>2116</v>
      </c>
      <c r="D29" s="816" t="s">
        <v>886</v>
      </c>
      <c r="E29" s="181">
        <f t="shared" si="0"/>
        <v>0</v>
      </c>
      <c r="F29" s="692"/>
      <c r="G29" s="692"/>
      <c r="H29" s="692"/>
      <c r="I29" s="692"/>
      <c r="J29" s="1067" t="s">
        <v>2114</v>
      </c>
    </row>
    <row r="30" spans="1:10">
      <c r="A30" s="3"/>
      <c r="B30" s="8" t="s">
        <v>2117</v>
      </c>
      <c r="C30" s="1350" t="s">
        <v>2118</v>
      </c>
      <c r="D30" s="216" t="s">
        <v>2119</v>
      </c>
      <c r="E30" s="3"/>
      <c r="F30" s="3"/>
      <c r="G30" s="3"/>
      <c r="H30" s="3"/>
      <c r="I30" s="3"/>
      <c r="J30" s="93" t="s">
        <v>2045</v>
      </c>
    </row>
    <row r="31" spans="1:10">
      <c r="A31" s="63"/>
      <c r="B31" s="263"/>
      <c r="C31" s="264"/>
      <c r="D31" s="318"/>
      <c r="E31" s="265">
        <f t="shared" si="0"/>
        <v>0</v>
      </c>
      <c r="F31" s="98"/>
      <c r="G31" s="98"/>
      <c r="H31" s="98"/>
      <c r="I31" s="98"/>
      <c r="J31" s="220"/>
    </row>
    <row r="32" spans="1:10">
      <c r="B32" s="4"/>
      <c r="C32" s="133"/>
      <c r="D32" s="133"/>
      <c r="E32" s="174">
        <f>SUM(E13:E31)</f>
        <v>0</v>
      </c>
      <c r="F32" s="174">
        <f>SUM(F13:F31)</f>
        <v>0</v>
      </c>
      <c r="G32" s="174">
        <f>SUM(G13:G31)</f>
        <v>0</v>
      </c>
      <c r="H32" s="174">
        <f>SUM(H13:H31)</f>
        <v>0</v>
      </c>
      <c r="I32" s="174">
        <f>SUM(I13:I31)</f>
        <v>0</v>
      </c>
      <c r="J32" s="191">
        <f>F32+G32+H32+I32</f>
        <v>0</v>
      </c>
    </row>
    <row r="36" spans="1:10" s="298" customFormat="1">
      <c r="B36" s="298" t="s">
        <v>601</v>
      </c>
    </row>
    <row r="39" spans="1:10">
      <c r="B39" s="298" t="s">
        <v>658</v>
      </c>
      <c r="F39" s="2"/>
    </row>
    <row r="40" spans="1:10" s="186" customFormat="1">
      <c r="A40" s="80"/>
      <c r="B40" s="93"/>
      <c r="C40" s="79"/>
      <c r="D40" s="190"/>
      <c r="E40" s="181"/>
      <c r="F40" s="181"/>
      <c r="G40" s="181"/>
      <c r="H40" s="181"/>
      <c r="I40" s="181"/>
      <c r="J40" s="79"/>
    </row>
    <row r="41" spans="1:10" s="230" customFormat="1">
      <c r="A41" s="271"/>
      <c r="B41" s="565"/>
      <c r="C41" s="79"/>
      <c r="D41" s="190"/>
      <c r="E41" s="181"/>
      <c r="F41" s="181"/>
      <c r="G41" s="181"/>
      <c r="H41" s="181"/>
      <c r="I41" s="67"/>
      <c r="J41" s="79"/>
    </row>
    <row r="42" spans="1:10" s="569" customFormat="1">
      <c r="C42" s="566"/>
      <c r="D42" s="571"/>
      <c r="E42" s="572"/>
      <c r="F42" s="572"/>
      <c r="G42" s="572"/>
      <c r="H42" s="572"/>
      <c r="I42" s="572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74803149606299213" header="0.31496062992125984" footer="0.31496062992125984"/>
  <pageSetup paperSize="5"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51"/>
  <sheetViews>
    <sheetView workbookViewId="0">
      <selection activeCell="H21" sqref="H21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20.71093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545</v>
      </c>
      <c r="D3" s="73" t="s">
        <v>31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34" t="s">
        <v>206</v>
      </c>
      <c r="D4" s="25"/>
      <c r="F4" s="2"/>
      <c r="G4" s="2"/>
      <c r="H4" s="2"/>
    </row>
    <row r="5" spans="1:18" ht="21" customHeight="1">
      <c r="A5" s="27"/>
      <c r="B5" s="42" t="s">
        <v>204</v>
      </c>
      <c r="C5" s="1572" t="s">
        <v>2340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45" t="s">
        <v>51</v>
      </c>
      <c r="E6" s="44"/>
      <c r="F6" s="44" t="s">
        <v>52</v>
      </c>
      <c r="G6" s="44" t="s">
        <v>53</v>
      </c>
      <c r="H6" s="44" t="s">
        <v>549</v>
      </c>
      <c r="I6" s="44" t="s">
        <v>54</v>
      </c>
      <c r="J6" s="44" t="s">
        <v>55</v>
      </c>
      <c r="K6" s="30"/>
      <c r="O6" s="25"/>
    </row>
    <row r="7" spans="1:18" ht="21" customHeight="1">
      <c r="A7" s="27"/>
      <c r="B7" s="32" t="s">
        <v>36</v>
      </c>
      <c r="D7" s="1570" t="s">
        <v>2341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D8" s="1570" t="s">
        <v>2342</v>
      </c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37</v>
      </c>
      <c r="D9" s="1571" t="s">
        <v>2343</v>
      </c>
      <c r="E9" s="25"/>
      <c r="F9" s="2"/>
      <c r="G9" s="2"/>
      <c r="H9" s="2"/>
    </row>
    <row r="10" spans="1:18" ht="21" customHeight="1">
      <c r="A10" s="27"/>
      <c r="B10" s="32" t="s">
        <v>336</v>
      </c>
      <c r="E10" s="2"/>
      <c r="F10" s="2"/>
      <c r="G10" s="2"/>
      <c r="H10" s="2"/>
    </row>
    <row r="11" spans="1:18" ht="21" customHeight="1">
      <c r="A11" s="1757" t="s">
        <v>0</v>
      </c>
      <c r="B11" s="1757" t="s">
        <v>33</v>
      </c>
      <c r="C11" s="204" t="s">
        <v>23</v>
      </c>
      <c r="D11" s="208" t="s">
        <v>24</v>
      </c>
      <c r="E11" s="1752" t="s">
        <v>1</v>
      </c>
      <c r="F11" s="1753"/>
      <c r="G11" s="1753"/>
      <c r="H11" s="1753"/>
      <c r="I11" s="1754"/>
      <c r="J11" s="1755" t="s">
        <v>13</v>
      </c>
    </row>
    <row r="12" spans="1:18">
      <c r="A12" s="1758"/>
      <c r="B12" s="1758"/>
      <c r="C12" s="205"/>
      <c r="D12" s="209" t="s">
        <v>25</v>
      </c>
      <c r="E12" s="28" t="s">
        <v>5</v>
      </c>
      <c r="F12" s="28" t="s">
        <v>6</v>
      </c>
      <c r="G12" s="28" t="s">
        <v>174</v>
      </c>
      <c r="H12" s="29" t="s">
        <v>26</v>
      </c>
      <c r="I12" s="29" t="s">
        <v>27</v>
      </c>
      <c r="J12" s="1756"/>
    </row>
    <row r="13" spans="1:18" s="9" customFormat="1" ht="63">
      <c r="A13" s="319">
        <v>25</v>
      </c>
      <c r="B13" s="317" t="s">
        <v>240</v>
      </c>
      <c r="C13" s="310"/>
      <c r="D13" s="310"/>
      <c r="E13" s="181">
        <f t="shared" ref="E13:E42" si="0">F13+G13+H13+I13</f>
        <v>0</v>
      </c>
      <c r="F13" s="311"/>
      <c r="G13" s="311"/>
      <c r="H13" s="311"/>
      <c r="I13" s="311"/>
      <c r="J13" s="310"/>
    </row>
    <row r="14" spans="1:18" s="688" customFormat="1" ht="42.75" customHeight="1">
      <c r="A14" s="687"/>
      <c r="B14" s="719" t="s">
        <v>891</v>
      </c>
      <c r="C14" s="686"/>
      <c r="D14" s="686"/>
      <c r="E14" s="181">
        <f t="shared" si="0"/>
        <v>0</v>
      </c>
      <c r="F14" s="686"/>
      <c r="G14" s="686"/>
      <c r="H14" s="686"/>
      <c r="I14" s="686"/>
      <c r="J14" s="686"/>
    </row>
    <row r="15" spans="1:18" s="688" customFormat="1" ht="43.5" customHeight="1">
      <c r="A15" s="687"/>
      <c r="B15" s="686" t="s">
        <v>1867</v>
      </c>
      <c r="C15" s="687" t="s">
        <v>892</v>
      </c>
      <c r="D15" s="687" t="s">
        <v>893</v>
      </c>
      <c r="E15" s="181">
        <f t="shared" si="0"/>
        <v>0</v>
      </c>
      <c r="F15" s="686"/>
      <c r="G15" s="686"/>
      <c r="H15" s="686"/>
      <c r="I15" s="686"/>
      <c r="J15" s="1360" t="s">
        <v>2114</v>
      </c>
    </row>
    <row r="16" spans="1:18" s="693" customFormat="1" ht="42">
      <c r="A16" s="695"/>
      <c r="B16" s="691" t="s">
        <v>1869</v>
      </c>
      <c r="C16" s="687" t="s">
        <v>892</v>
      </c>
      <c r="D16" s="687" t="s">
        <v>893</v>
      </c>
      <c r="E16" s="181">
        <f t="shared" si="0"/>
        <v>0</v>
      </c>
      <c r="F16" s="692"/>
      <c r="G16" s="692"/>
      <c r="H16" s="692"/>
      <c r="I16" s="692"/>
      <c r="J16" s="1360" t="s">
        <v>2114</v>
      </c>
    </row>
    <row r="17" spans="1:10" s="693" customFormat="1" ht="42">
      <c r="A17" s="695"/>
      <c r="B17" s="691" t="s">
        <v>1868</v>
      </c>
      <c r="C17" s="687" t="s">
        <v>892</v>
      </c>
      <c r="D17" s="687" t="s">
        <v>893</v>
      </c>
      <c r="E17" s="181">
        <f t="shared" si="0"/>
        <v>0</v>
      </c>
      <c r="F17" s="692"/>
      <c r="G17" s="692"/>
      <c r="H17" s="692"/>
      <c r="I17" s="692"/>
      <c r="J17" s="1360" t="s">
        <v>2114</v>
      </c>
    </row>
    <row r="18" spans="1:10" s="693" customFormat="1">
      <c r="A18" s="695"/>
      <c r="B18" s="691" t="s">
        <v>1870</v>
      </c>
      <c r="C18" s="687" t="s">
        <v>894</v>
      </c>
      <c r="D18" s="767">
        <v>241944</v>
      </c>
      <c r="E18" s="181">
        <f t="shared" si="0"/>
        <v>0</v>
      </c>
      <c r="F18" s="692"/>
      <c r="G18" s="692"/>
      <c r="H18" s="723"/>
      <c r="I18" s="692"/>
      <c r="J18" s="1360" t="s">
        <v>2114</v>
      </c>
    </row>
    <row r="19" spans="1:10" s="693" customFormat="1" ht="42">
      <c r="A19" s="695"/>
      <c r="B19" s="822" t="s">
        <v>1871</v>
      </c>
      <c r="C19" s="696" t="s">
        <v>895</v>
      </c>
      <c r="D19" s="687" t="s">
        <v>893</v>
      </c>
      <c r="E19" s="181">
        <f t="shared" si="0"/>
        <v>0</v>
      </c>
      <c r="F19" s="692"/>
      <c r="G19" s="692"/>
      <c r="H19" s="723"/>
      <c r="I19" s="692"/>
      <c r="J19" s="1360" t="s">
        <v>2114</v>
      </c>
    </row>
    <row r="20" spans="1:10" s="693" customFormat="1" ht="63">
      <c r="A20" s="695"/>
      <c r="B20" s="822" t="s">
        <v>1872</v>
      </c>
      <c r="C20" s="696" t="s">
        <v>896</v>
      </c>
      <c r="D20" s="687" t="s">
        <v>893</v>
      </c>
      <c r="E20" s="181">
        <f t="shared" si="0"/>
        <v>0</v>
      </c>
      <c r="F20" s="692"/>
      <c r="G20" s="692"/>
      <c r="H20" s="723"/>
      <c r="I20" s="692"/>
      <c r="J20" s="1360" t="s">
        <v>2114</v>
      </c>
    </row>
    <row r="21" spans="1:10" s="9" customFormat="1" ht="42">
      <c r="A21" s="1580">
        <v>26</v>
      </c>
      <c r="B21" s="1581" t="s">
        <v>236</v>
      </c>
      <c r="C21" s="80"/>
      <c r="D21" s="80"/>
      <c r="E21" s="181">
        <f t="shared" si="0"/>
        <v>0</v>
      </c>
      <c r="F21" s="80"/>
      <c r="G21" s="80"/>
      <c r="H21" s="80"/>
      <c r="I21" s="80"/>
      <c r="J21" s="80"/>
    </row>
    <row r="22" spans="1:10" s="688" customFormat="1">
      <c r="A22" s="745"/>
      <c r="B22" s="815" t="s">
        <v>874</v>
      </c>
      <c r="C22" s="745"/>
      <c r="D22" s="745"/>
      <c r="E22" s="181">
        <f t="shared" si="0"/>
        <v>0</v>
      </c>
      <c r="F22" s="745"/>
      <c r="G22" s="745"/>
      <c r="H22" s="745"/>
      <c r="I22" s="745"/>
      <c r="J22" s="745"/>
    </row>
    <row r="23" spans="1:10" s="688" customFormat="1" ht="63">
      <c r="A23" s="744"/>
      <c r="B23" s="686" t="s">
        <v>875</v>
      </c>
      <c r="C23" s="687" t="s">
        <v>876</v>
      </c>
      <c r="D23" s="816" t="s">
        <v>877</v>
      </c>
      <c r="E23" s="181">
        <f t="shared" si="0"/>
        <v>0</v>
      </c>
      <c r="F23" s="707"/>
      <c r="G23" s="745"/>
      <c r="H23" s="745"/>
      <c r="I23" s="745"/>
      <c r="J23" s="1067" t="s">
        <v>2114</v>
      </c>
    </row>
    <row r="24" spans="1:10" s="688" customFormat="1" ht="42">
      <c r="A24" s="691"/>
      <c r="B24" s="817" t="s">
        <v>878</v>
      </c>
      <c r="C24" s="687" t="s">
        <v>879</v>
      </c>
      <c r="D24" s="816" t="s">
        <v>877</v>
      </c>
      <c r="E24" s="181">
        <f t="shared" si="0"/>
        <v>0</v>
      </c>
      <c r="F24" s="717"/>
      <c r="G24" s="718"/>
      <c r="H24" s="718"/>
      <c r="I24" s="718"/>
      <c r="J24" s="1067" t="s">
        <v>2114</v>
      </c>
    </row>
    <row r="25" spans="1:10" s="688" customFormat="1" ht="63">
      <c r="A25" s="744"/>
      <c r="B25" s="721" t="s">
        <v>1584</v>
      </c>
      <c r="C25" s="1086" t="s">
        <v>1585</v>
      </c>
      <c r="D25" s="1087">
        <v>22555</v>
      </c>
      <c r="E25" s="181">
        <f t="shared" si="0"/>
        <v>0</v>
      </c>
      <c r="F25" s="751"/>
      <c r="G25" s="718"/>
      <c r="H25" s="751"/>
      <c r="I25" s="1088"/>
      <c r="J25" s="1067" t="s">
        <v>2114</v>
      </c>
    </row>
    <row r="26" spans="1:10" s="688" customFormat="1" ht="63">
      <c r="A26" s="745"/>
      <c r="B26" s="817" t="s">
        <v>1586</v>
      </c>
      <c r="C26" s="920" t="s">
        <v>1587</v>
      </c>
      <c r="D26" s="1066">
        <v>22586</v>
      </c>
      <c r="E26" s="181">
        <f t="shared" si="0"/>
        <v>0</v>
      </c>
      <c r="F26" s="708"/>
      <c r="G26" s="745"/>
      <c r="H26" s="745"/>
      <c r="I26" s="745"/>
      <c r="J26" s="1067" t="s">
        <v>2114</v>
      </c>
    </row>
    <row r="27" spans="1:10" ht="42">
      <c r="A27" s="65">
        <v>27</v>
      </c>
      <c r="B27" s="243" t="s">
        <v>241</v>
      </c>
      <c r="C27" s="217"/>
      <c r="D27" s="60"/>
      <c r="E27" s="181">
        <f t="shared" si="0"/>
        <v>0</v>
      </c>
      <c r="F27" s="57"/>
      <c r="G27" s="57"/>
      <c r="H27" s="57"/>
      <c r="I27" s="57"/>
      <c r="J27" s="60"/>
    </row>
    <row r="28" spans="1:10" s="693" customFormat="1" ht="42">
      <c r="A28" s="687"/>
      <c r="B28" s="1361" t="s">
        <v>897</v>
      </c>
      <c r="C28" s="695"/>
      <c r="D28" s="692"/>
      <c r="E28" s="181">
        <f t="shared" si="0"/>
        <v>0</v>
      </c>
      <c r="F28" s="692"/>
      <c r="G28" s="692"/>
      <c r="H28" s="692"/>
      <c r="I28" s="692"/>
      <c r="J28" s="1360" t="s">
        <v>2114</v>
      </c>
    </row>
    <row r="29" spans="1:10" s="693" customFormat="1" ht="43.5" customHeight="1">
      <c r="A29" s="687"/>
      <c r="B29" s="753" t="s">
        <v>898</v>
      </c>
      <c r="C29" s="820" t="s">
        <v>899</v>
      </c>
      <c r="D29" s="732" t="s">
        <v>893</v>
      </c>
      <c r="E29" s="181">
        <f t="shared" si="0"/>
        <v>0</v>
      </c>
      <c r="F29" s="692"/>
      <c r="G29" s="692"/>
      <c r="H29" s="692"/>
      <c r="I29" s="692"/>
      <c r="J29" s="1360" t="s">
        <v>2114</v>
      </c>
    </row>
    <row r="30" spans="1:10">
      <c r="A30" s="65">
        <v>28</v>
      </c>
      <c r="B30" s="302" t="s">
        <v>178</v>
      </c>
      <c r="C30" s="217"/>
      <c r="D30" s="60"/>
      <c r="E30" s="181">
        <f t="shared" si="0"/>
        <v>0</v>
      </c>
      <c r="F30" s="57"/>
      <c r="G30" s="57"/>
      <c r="H30" s="57"/>
      <c r="I30" s="57"/>
      <c r="J30" s="60"/>
    </row>
    <row r="31" spans="1:10" ht="63">
      <c r="A31" s="65">
        <v>29</v>
      </c>
      <c r="B31" s="243" t="s">
        <v>242</v>
      </c>
      <c r="C31" s="217"/>
      <c r="D31" s="60"/>
      <c r="E31" s="181">
        <f t="shared" si="0"/>
        <v>0</v>
      </c>
      <c r="F31" s="57"/>
      <c r="G31" s="57"/>
      <c r="H31" s="57"/>
      <c r="I31" s="57"/>
      <c r="J31" s="60"/>
    </row>
    <row r="32" spans="1:10" s="693" customFormat="1" ht="42">
      <c r="A32" s="687"/>
      <c r="B32" s="818" t="s">
        <v>900</v>
      </c>
      <c r="C32" s="695"/>
      <c r="D32" s="730"/>
      <c r="E32" s="716">
        <f t="shared" si="0"/>
        <v>0</v>
      </c>
      <c r="F32" s="695">
        <v>0</v>
      </c>
      <c r="G32" s="692"/>
      <c r="H32" s="692"/>
      <c r="I32" s="692"/>
      <c r="J32" s="1360" t="s">
        <v>2114</v>
      </c>
    </row>
    <row r="33" spans="1:10" s="693" customFormat="1" ht="43.5" customHeight="1">
      <c r="A33" s="692"/>
      <c r="B33" s="747" t="s">
        <v>901</v>
      </c>
      <c r="C33" s="820" t="s">
        <v>889</v>
      </c>
      <c r="D33" s="816" t="s">
        <v>902</v>
      </c>
      <c r="E33" s="716">
        <f t="shared" si="0"/>
        <v>0</v>
      </c>
      <c r="F33" s="695">
        <v>0</v>
      </c>
      <c r="G33" s="692"/>
      <c r="H33" s="692"/>
      <c r="I33" s="692"/>
      <c r="J33" s="1360" t="s">
        <v>2114</v>
      </c>
    </row>
    <row r="34" spans="1:10" s="693" customFormat="1" ht="44.25" customHeight="1">
      <c r="A34" s="692"/>
      <c r="B34" s="747" t="s">
        <v>903</v>
      </c>
      <c r="C34" s="820" t="s">
        <v>904</v>
      </c>
      <c r="D34" s="816" t="s">
        <v>902</v>
      </c>
      <c r="E34" s="716">
        <f t="shared" si="0"/>
        <v>0</v>
      </c>
      <c r="F34" s="695">
        <v>0</v>
      </c>
      <c r="G34" s="692"/>
      <c r="H34" s="692"/>
      <c r="I34" s="692"/>
      <c r="J34" s="1360" t="s">
        <v>2114</v>
      </c>
    </row>
    <row r="35" spans="1:10" s="693" customFormat="1" ht="42">
      <c r="A35" s="692"/>
      <c r="B35" s="1361" t="s">
        <v>905</v>
      </c>
      <c r="C35" s="695"/>
      <c r="D35" s="692"/>
      <c r="E35" s="716">
        <f t="shared" si="0"/>
        <v>0</v>
      </c>
      <c r="F35" s="695"/>
      <c r="G35" s="692"/>
      <c r="H35" s="692"/>
      <c r="I35" s="692"/>
      <c r="J35" s="1360" t="s">
        <v>2114</v>
      </c>
    </row>
    <row r="36" spans="1:10" s="693" customFormat="1" ht="42">
      <c r="A36" s="692"/>
      <c r="B36" s="1361" t="s">
        <v>906</v>
      </c>
      <c r="C36" s="695" t="s">
        <v>907</v>
      </c>
      <c r="D36" s="816" t="s">
        <v>902</v>
      </c>
      <c r="E36" s="716">
        <f t="shared" si="0"/>
        <v>0</v>
      </c>
      <c r="F36" s="692"/>
      <c r="G36" s="692"/>
      <c r="H36" s="692"/>
      <c r="I36" s="692"/>
      <c r="J36" s="1360" t="s">
        <v>2114</v>
      </c>
    </row>
    <row r="37" spans="1:10" s="693" customFormat="1">
      <c r="A37" s="692"/>
      <c r="B37" s="692" t="s">
        <v>908</v>
      </c>
      <c r="C37" s="695" t="s">
        <v>907</v>
      </c>
      <c r="D37" s="816" t="s">
        <v>902</v>
      </c>
      <c r="E37" s="716">
        <f t="shared" si="0"/>
        <v>5000</v>
      </c>
      <c r="F37" s="824"/>
      <c r="G37" s="824">
        <v>5000</v>
      </c>
      <c r="H37" s="692"/>
      <c r="I37" s="692"/>
      <c r="J37" s="1360" t="s">
        <v>2114</v>
      </c>
    </row>
    <row r="38" spans="1:10" s="693" customFormat="1" ht="42">
      <c r="A38" s="707"/>
      <c r="B38" s="818" t="s">
        <v>887</v>
      </c>
      <c r="C38" s="692"/>
      <c r="D38" s="730"/>
      <c r="E38" s="181">
        <f t="shared" si="0"/>
        <v>0</v>
      </c>
      <c r="F38" s="692"/>
      <c r="G38" s="692"/>
      <c r="H38" s="692"/>
      <c r="I38" s="692"/>
      <c r="J38" s="1067" t="s">
        <v>2114</v>
      </c>
    </row>
    <row r="39" spans="1:10" s="693" customFormat="1" ht="42">
      <c r="A39" s="692"/>
      <c r="B39" s="747" t="s">
        <v>888</v>
      </c>
      <c r="C39" s="820" t="s">
        <v>889</v>
      </c>
      <c r="D39" s="816" t="s">
        <v>886</v>
      </c>
      <c r="E39" s="181">
        <f t="shared" si="0"/>
        <v>0</v>
      </c>
      <c r="F39" s="692"/>
      <c r="G39" s="692"/>
      <c r="H39" s="692"/>
      <c r="I39" s="692"/>
      <c r="J39" s="1067" t="s">
        <v>2114</v>
      </c>
    </row>
    <row r="40" spans="1:10" s="693" customFormat="1" ht="42">
      <c r="A40" s="692"/>
      <c r="B40" s="753" t="s">
        <v>890</v>
      </c>
      <c r="C40" s="820" t="s">
        <v>2116</v>
      </c>
      <c r="D40" s="816" t="s">
        <v>886</v>
      </c>
      <c r="E40" s="181">
        <f t="shared" si="0"/>
        <v>0</v>
      </c>
      <c r="F40" s="692"/>
      <c r="G40" s="692"/>
      <c r="H40" s="692"/>
      <c r="I40" s="692"/>
      <c r="J40" s="1067" t="s">
        <v>2114</v>
      </c>
    </row>
    <row r="41" spans="1:10">
      <c r="A41" s="3"/>
      <c r="B41" s="8" t="s">
        <v>2117</v>
      </c>
      <c r="C41" s="1350" t="s">
        <v>2118</v>
      </c>
      <c r="D41" s="216" t="s">
        <v>2119</v>
      </c>
      <c r="E41" s="3"/>
      <c r="F41" s="3"/>
      <c r="G41" s="3"/>
      <c r="H41" s="3"/>
      <c r="I41" s="3"/>
      <c r="J41" s="93" t="s">
        <v>2045</v>
      </c>
    </row>
    <row r="42" spans="1:10">
      <c r="A42" s="329"/>
      <c r="B42" s="330"/>
      <c r="C42" s="331"/>
      <c r="D42" s="182"/>
      <c r="E42" s="184">
        <f t="shared" si="0"/>
        <v>0</v>
      </c>
      <c r="F42" s="183"/>
      <c r="G42" s="183"/>
      <c r="H42" s="183"/>
      <c r="I42" s="183"/>
      <c r="J42" s="182"/>
    </row>
    <row r="43" spans="1:10">
      <c r="A43" s="26"/>
      <c r="B43" s="26"/>
      <c r="C43" s="178"/>
      <c r="D43" s="178"/>
      <c r="E43" s="149">
        <f>SUM(E27:E42)</f>
        <v>5000</v>
      </c>
      <c r="F43" s="149">
        <f>SUM(F27:F42)</f>
        <v>0</v>
      </c>
      <c r="G43" s="149">
        <f>SUM(G27:G42)</f>
        <v>5000</v>
      </c>
      <c r="H43" s="149">
        <f>SUM(H27:H42)</f>
        <v>0</v>
      </c>
      <c r="I43" s="149">
        <f>SUM(I27:I42)</f>
        <v>0</v>
      </c>
      <c r="J43" s="172">
        <f>F43+G43+H43+I43</f>
        <v>5000</v>
      </c>
    </row>
    <row r="44" spans="1:10">
      <c r="B44" s="4"/>
    </row>
    <row r="47" spans="1:10" s="298" customFormat="1">
      <c r="B47" s="298" t="s">
        <v>601</v>
      </c>
    </row>
    <row r="50" spans="1:10">
      <c r="B50" s="298" t="s">
        <v>658</v>
      </c>
      <c r="F50" s="2"/>
    </row>
    <row r="51" spans="1:10">
      <c r="A51" s="3"/>
      <c r="B51" s="3"/>
      <c r="C51" s="60"/>
      <c r="D51" s="288"/>
      <c r="E51" s="181"/>
      <c r="F51" s="60"/>
      <c r="G51" s="60"/>
      <c r="H51" s="60"/>
      <c r="I51" s="60"/>
      <c r="J51" s="79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43"/>
  <sheetViews>
    <sheetView topLeftCell="A22" zoomScale="90" zoomScaleNormal="90" workbookViewId="0">
      <selection activeCell="I20" sqref="I19:I20"/>
    </sheetView>
  </sheetViews>
  <sheetFormatPr defaultColWidth="9.140625" defaultRowHeight="21"/>
  <cols>
    <col min="1" max="1" width="7.42578125" style="1" customWidth="1"/>
    <col min="2" max="2" width="45" style="1" customWidth="1"/>
    <col min="3" max="3" width="30" style="1" customWidth="1"/>
    <col min="4" max="4" width="21.140625" style="2" customWidth="1"/>
    <col min="5" max="5" width="14.5703125" style="1" customWidth="1"/>
    <col min="6" max="7" width="11.5703125" style="1" customWidth="1"/>
    <col min="8" max="8" width="14.5703125" style="1" customWidth="1"/>
    <col min="9" max="9" width="14" style="1" customWidth="1"/>
    <col min="10" max="10" width="23.8554687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545</v>
      </c>
      <c r="D3" s="73" t="s">
        <v>31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34" t="s">
        <v>207</v>
      </c>
      <c r="D4" s="87"/>
      <c r="F4" s="2"/>
      <c r="G4" s="2"/>
      <c r="H4" s="2"/>
    </row>
    <row r="5" spans="1:18" ht="21" customHeight="1">
      <c r="A5" s="27"/>
      <c r="B5" s="42" t="s">
        <v>204</v>
      </c>
      <c r="C5" s="1572" t="s">
        <v>2344</v>
      </c>
      <c r="D5" s="87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81" t="s">
        <v>51</v>
      </c>
      <c r="E6" s="44"/>
      <c r="F6" s="44" t="s">
        <v>544</v>
      </c>
      <c r="G6" s="44" t="s">
        <v>53</v>
      </c>
      <c r="H6" s="44" t="s">
        <v>56</v>
      </c>
      <c r="I6" s="44" t="s">
        <v>54</v>
      </c>
      <c r="J6" s="44" t="s">
        <v>55</v>
      </c>
      <c r="K6" s="30"/>
      <c r="O6" s="25"/>
    </row>
    <row r="7" spans="1:18" ht="21" customHeight="1">
      <c r="A7" s="27"/>
      <c r="B7" s="32" t="s">
        <v>36</v>
      </c>
      <c r="C7" s="1570" t="s">
        <v>2345</v>
      </c>
      <c r="D7" s="2" t="s">
        <v>245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 t="s">
        <v>37</v>
      </c>
      <c r="C8" s="1570" t="s">
        <v>2346</v>
      </c>
      <c r="E8" s="25"/>
      <c r="F8" s="2"/>
      <c r="G8" s="2"/>
      <c r="H8" s="2"/>
    </row>
    <row r="9" spans="1:18" ht="21" customHeight="1">
      <c r="A9" s="27"/>
      <c r="B9" s="32" t="s">
        <v>337</v>
      </c>
      <c r="C9" s="1586" t="s">
        <v>2347</v>
      </c>
      <c r="D9" s="1584"/>
      <c r="E9" s="1583"/>
      <c r="F9" s="2"/>
      <c r="G9" s="2"/>
      <c r="H9" s="2"/>
    </row>
    <row r="10" spans="1:18" ht="21" customHeight="1">
      <c r="A10" s="27"/>
      <c r="B10" s="32"/>
      <c r="C10" s="1587" t="s">
        <v>2348</v>
      </c>
      <c r="D10" s="1585"/>
      <c r="E10" s="1585"/>
      <c r="F10" s="2"/>
      <c r="G10" s="2"/>
      <c r="H10" s="2"/>
    </row>
    <row r="11" spans="1:18" ht="21" customHeight="1">
      <c r="A11" s="1757" t="s">
        <v>0</v>
      </c>
      <c r="B11" s="1757" t="s">
        <v>33</v>
      </c>
      <c r="C11" s="204" t="s">
        <v>23</v>
      </c>
      <c r="D11" s="208" t="s">
        <v>24</v>
      </c>
      <c r="E11" s="1752" t="s">
        <v>1</v>
      </c>
      <c r="F11" s="1753"/>
      <c r="G11" s="1753"/>
      <c r="H11" s="1753"/>
      <c r="I11" s="1754"/>
      <c r="J11" s="1755" t="s">
        <v>13</v>
      </c>
    </row>
    <row r="12" spans="1:18">
      <c r="A12" s="1758"/>
      <c r="B12" s="1758"/>
      <c r="C12" s="205"/>
      <c r="D12" s="209" t="s">
        <v>25</v>
      </c>
      <c r="E12" s="28" t="s">
        <v>5</v>
      </c>
      <c r="F12" s="28" t="s">
        <v>6</v>
      </c>
      <c r="G12" s="28" t="s">
        <v>174</v>
      </c>
      <c r="H12" s="28" t="s">
        <v>26</v>
      </c>
      <c r="I12" s="28" t="s">
        <v>27</v>
      </c>
      <c r="J12" s="1756"/>
    </row>
    <row r="13" spans="1:18" s="9" customFormat="1" ht="61.5" customHeight="1">
      <c r="A13" s="56">
        <v>30</v>
      </c>
      <c r="B13" s="320" t="s">
        <v>243</v>
      </c>
      <c r="C13" s="310"/>
      <c r="D13" s="310"/>
      <c r="E13" s="181">
        <f t="shared" ref="E13:E35" si="0">F13+G13+H13+I13</f>
        <v>0</v>
      </c>
      <c r="F13" s="311"/>
      <c r="G13" s="311"/>
      <c r="H13" s="311"/>
      <c r="I13" s="311"/>
      <c r="J13" s="310"/>
    </row>
    <row r="14" spans="1:18" s="688" customFormat="1" ht="26.25" customHeight="1">
      <c r="A14" s="743"/>
      <c r="B14" s="753" t="s">
        <v>1590</v>
      </c>
      <c r="C14" s="687" t="s">
        <v>2120</v>
      </c>
      <c r="D14" s="687" t="s">
        <v>1591</v>
      </c>
      <c r="E14" s="181">
        <f t="shared" si="0"/>
        <v>0</v>
      </c>
      <c r="F14" s="687"/>
      <c r="G14" s="687"/>
      <c r="H14" s="687"/>
      <c r="I14" s="687"/>
      <c r="J14" s="887" t="s">
        <v>2123</v>
      </c>
    </row>
    <row r="15" spans="1:18" s="688" customFormat="1" ht="42">
      <c r="A15" s="743"/>
      <c r="B15" s="753" t="s">
        <v>1592</v>
      </c>
      <c r="C15" s="687"/>
      <c r="D15" s="767"/>
      <c r="E15" s="181">
        <f t="shared" si="0"/>
        <v>0</v>
      </c>
      <c r="F15" s="687"/>
      <c r="G15" s="687"/>
      <c r="H15" s="687"/>
      <c r="I15" s="687"/>
      <c r="J15" s="887" t="s">
        <v>2123</v>
      </c>
    </row>
    <row r="16" spans="1:18" s="186" customFormat="1" ht="40.5" customHeight="1">
      <c r="A16" s="93"/>
      <c r="B16" s="753" t="s">
        <v>2121</v>
      </c>
      <c r="C16" s="1068" t="s">
        <v>2122</v>
      </c>
      <c r="D16" s="812" t="s">
        <v>1351</v>
      </c>
      <c r="E16" s="181">
        <f t="shared" si="0"/>
        <v>0</v>
      </c>
      <c r="F16" s="71"/>
      <c r="G16" s="79"/>
      <c r="H16" s="79"/>
      <c r="I16" s="79"/>
      <c r="J16" s="887" t="s">
        <v>2123</v>
      </c>
    </row>
    <row r="17" spans="1:10" s="688" customFormat="1" ht="24.75" customHeight="1">
      <c r="A17" s="686"/>
      <c r="B17" s="686" t="s">
        <v>1593</v>
      </c>
      <c r="C17" s="711"/>
      <c r="D17" s="718"/>
      <c r="E17" s="181">
        <f t="shared" si="0"/>
        <v>0</v>
      </c>
      <c r="F17" s="711"/>
      <c r="G17" s="686"/>
      <c r="H17" s="686"/>
      <c r="I17" s="686"/>
      <c r="J17" s="887"/>
    </row>
    <row r="18" spans="1:10" s="688" customFormat="1">
      <c r="A18" s="686"/>
      <c r="B18" s="746" t="s">
        <v>1594</v>
      </c>
      <c r="C18" s="687" t="s">
        <v>740</v>
      </c>
      <c r="D18" s="687" t="s">
        <v>741</v>
      </c>
      <c r="E18" s="181">
        <f t="shared" si="0"/>
        <v>2500</v>
      </c>
      <c r="F18" s="716"/>
      <c r="G18" s="716">
        <v>2500</v>
      </c>
      <c r="H18" s="686"/>
      <c r="I18" s="686"/>
      <c r="J18" s="887" t="s">
        <v>743</v>
      </c>
    </row>
    <row r="19" spans="1:10" s="688" customFormat="1" ht="42">
      <c r="A19" s="686"/>
      <c r="B19" s="746" t="s">
        <v>742</v>
      </c>
      <c r="C19" s="687" t="s">
        <v>744</v>
      </c>
      <c r="D19" s="687" t="s">
        <v>741</v>
      </c>
      <c r="E19" s="181">
        <f t="shared" si="0"/>
        <v>0</v>
      </c>
      <c r="F19" s="716"/>
      <c r="G19" s="716"/>
      <c r="H19" s="686"/>
      <c r="I19" s="686"/>
      <c r="J19" s="887" t="s">
        <v>743</v>
      </c>
    </row>
    <row r="20" spans="1:10" s="814" customFormat="1">
      <c r="A20" s="744"/>
      <c r="B20" s="747" t="s">
        <v>1595</v>
      </c>
      <c r="C20" s="1089"/>
      <c r="D20" s="1090"/>
      <c r="E20" s="181">
        <f t="shared" si="0"/>
        <v>0</v>
      </c>
      <c r="F20" s="1091"/>
      <c r="G20" s="1091"/>
      <c r="H20" s="1091"/>
      <c r="I20" s="1091"/>
      <c r="J20" s="1362"/>
    </row>
    <row r="21" spans="1:10" s="688" customFormat="1" ht="42">
      <c r="A21" s="743"/>
      <c r="B21" s="720" t="s">
        <v>1596</v>
      </c>
      <c r="C21" s="686"/>
      <c r="D21" s="686"/>
      <c r="E21" s="181">
        <f t="shared" si="0"/>
        <v>0</v>
      </c>
      <c r="F21" s="716"/>
      <c r="G21" s="716"/>
      <c r="H21" s="686"/>
      <c r="I21" s="686"/>
      <c r="J21" s="887" t="s">
        <v>1740</v>
      </c>
    </row>
    <row r="22" spans="1:10" s="688" customFormat="1">
      <c r="A22" s="743"/>
      <c r="B22" s="1260" t="s">
        <v>1597</v>
      </c>
      <c r="C22" s="686"/>
      <c r="D22" s="686"/>
      <c r="E22" s="181">
        <f t="shared" si="0"/>
        <v>5000</v>
      </c>
      <c r="F22" s="716"/>
      <c r="G22" s="716">
        <v>5000</v>
      </c>
      <c r="H22" s="686"/>
      <c r="I22" s="686"/>
      <c r="J22" s="887" t="s">
        <v>1740</v>
      </c>
    </row>
    <row r="23" spans="1:10" s="688" customFormat="1" ht="42">
      <c r="A23" s="743"/>
      <c r="B23" s="1260" t="s">
        <v>861</v>
      </c>
      <c r="C23" s="718"/>
      <c r="D23" s="718"/>
      <c r="E23" s="181">
        <f t="shared" si="0"/>
        <v>0</v>
      </c>
      <c r="F23" s="718"/>
      <c r="G23" s="718"/>
      <c r="H23" s="718"/>
      <c r="I23" s="718"/>
      <c r="J23" s="887" t="s">
        <v>1740</v>
      </c>
    </row>
    <row r="24" spans="1:10" s="688" customFormat="1" ht="24" customHeight="1">
      <c r="A24" s="743"/>
      <c r="B24" s="721" t="s">
        <v>862</v>
      </c>
      <c r="C24" s="686"/>
      <c r="D24" s="686"/>
      <c r="E24" s="181">
        <f t="shared" si="0"/>
        <v>0</v>
      </c>
      <c r="F24" s="686"/>
      <c r="G24" s="686"/>
      <c r="H24" s="686"/>
      <c r="I24" s="686"/>
      <c r="J24" s="887" t="s">
        <v>1740</v>
      </c>
    </row>
    <row r="25" spans="1:10" s="688" customFormat="1" ht="39">
      <c r="A25" s="743"/>
      <c r="B25" s="1093" t="s">
        <v>863</v>
      </c>
      <c r="C25" s="686"/>
      <c r="D25" s="686"/>
      <c r="E25" s="181">
        <f t="shared" si="0"/>
        <v>0</v>
      </c>
      <c r="F25" s="686"/>
      <c r="G25" s="686"/>
      <c r="H25" s="686"/>
      <c r="I25" s="686"/>
      <c r="J25" s="887" t="s">
        <v>1740</v>
      </c>
    </row>
    <row r="26" spans="1:10" s="688" customFormat="1">
      <c r="A26" s="743"/>
      <c r="B26" s="721" t="s">
        <v>864</v>
      </c>
      <c r="C26" s="711"/>
      <c r="D26" s="686"/>
      <c r="E26" s="181">
        <f t="shared" si="0"/>
        <v>0</v>
      </c>
      <c r="F26" s="718"/>
      <c r="G26" s="718"/>
      <c r="H26" s="718"/>
      <c r="I26" s="718"/>
      <c r="J26" s="887" t="s">
        <v>1740</v>
      </c>
    </row>
    <row r="27" spans="1:10" s="688" customFormat="1" ht="42">
      <c r="A27" s="743"/>
      <c r="B27" s="721" t="s">
        <v>865</v>
      </c>
      <c r="C27" s="686"/>
      <c r="D27" s="686"/>
      <c r="E27" s="181">
        <f t="shared" si="0"/>
        <v>0</v>
      </c>
      <c r="F27" s="686"/>
      <c r="G27" s="686"/>
      <c r="H27" s="686"/>
      <c r="I27" s="686"/>
      <c r="J27" s="887" t="s">
        <v>1740</v>
      </c>
    </row>
    <row r="28" spans="1:10" s="9" customFormat="1">
      <c r="A28" s="57">
        <v>31</v>
      </c>
      <c r="B28" s="243" t="s">
        <v>244</v>
      </c>
      <c r="C28" s="175"/>
      <c r="D28" s="175"/>
      <c r="E28" s="181">
        <f t="shared" si="0"/>
        <v>0</v>
      </c>
      <c r="F28" s="137"/>
      <c r="G28" s="137"/>
      <c r="H28" s="137"/>
      <c r="I28" s="137"/>
      <c r="J28" s="1363"/>
    </row>
    <row r="29" spans="1:10" s="688" customFormat="1" ht="63">
      <c r="A29" s="691"/>
      <c r="B29" s="822" t="s">
        <v>1598</v>
      </c>
      <c r="C29" s="687" t="s">
        <v>2124</v>
      </c>
      <c r="D29" s="687" t="s">
        <v>1591</v>
      </c>
      <c r="E29" s="181">
        <f t="shared" si="0"/>
        <v>0</v>
      </c>
      <c r="F29" s="687"/>
      <c r="G29" s="687"/>
      <c r="H29" s="687"/>
      <c r="I29" s="687"/>
      <c r="J29" s="887" t="s">
        <v>2123</v>
      </c>
    </row>
    <row r="30" spans="1:10" s="9" customFormat="1">
      <c r="A30" s="57">
        <v>32</v>
      </c>
      <c r="B30" s="302" t="s">
        <v>178</v>
      </c>
      <c r="C30" s="217"/>
      <c r="D30" s="58"/>
      <c r="E30" s="181">
        <f t="shared" si="0"/>
        <v>0</v>
      </c>
      <c r="F30" s="57"/>
      <c r="G30" s="57"/>
      <c r="H30" s="57"/>
      <c r="I30" s="57"/>
      <c r="J30" s="1363"/>
    </row>
    <row r="31" spans="1:10" s="688" customFormat="1">
      <c r="A31" s="687"/>
      <c r="B31" s="747" t="s">
        <v>745</v>
      </c>
      <c r="C31" s="696" t="s">
        <v>746</v>
      </c>
      <c r="D31" s="1261"/>
      <c r="E31" s="181">
        <f t="shared" si="0"/>
        <v>10000</v>
      </c>
      <c r="F31" s="755"/>
      <c r="G31" s="755">
        <v>10000</v>
      </c>
      <c r="H31" s="718"/>
      <c r="I31" s="718"/>
      <c r="J31" s="887" t="s">
        <v>743</v>
      </c>
    </row>
    <row r="32" spans="1:10" s="9" customFormat="1" ht="63">
      <c r="A32" s="60">
        <v>33</v>
      </c>
      <c r="B32" s="68" t="s">
        <v>199</v>
      </c>
      <c r="C32" s="217"/>
      <c r="D32" s="60"/>
      <c r="E32" s="181">
        <f t="shared" si="0"/>
        <v>0</v>
      </c>
      <c r="F32" s="57"/>
      <c r="G32" s="57"/>
      <c r="H32" s="57"/>
      <c r="I32" s="57"/>
      <c r="J32" s="1363"/>
    </row>
    <row r="33" spans="1:10">
      <c r="A33" s="3"/>
      <c r="B33" s="8" t="s">
        <v>2125</v>
      </c>
      <c r="C33" s="696" t="s">
        <v>1374</v>
      </c>
      <c r="D33" s="3"/>
      <c r="E33" s="3"/>
      <c r="F33" s="3"/>
      <c r="G33" s="3"/>
      <c r="H33" s="3"/>
      <c r="I33" s="3"/>
      <c r="J33" s="887" t="s">
        <v>2123</v>
      </c>
    </row>
    <row r="34" spans="1:10" s="688" customFormat="1" ht="44.25" customHeight="1">
      <c r="A34" s="687"/>
      <c r="B34" s="691" t="s">
        <v>1599</v>
      </c>
      <c r="C34" s="696" t="s">
        <v>1374</v>
      </c>
      <c r="D34" s="767" t="s">
        <v>1600</v>
      </c>
      <c r="E34" s="181">
        <f t="shared" si="0"/>
        <v>0</v>
      </c>
      <c r="F34" s="717"/>
      <c r="G34" s="717"/>
      <c r="H34" s="717"/>
      <c r="I34" s="717"/>
      <c r="J34" s="887" t="s">
        <v>2123</v>
      </c>
    </row>
    <row r="35" spans="1:10" s="186" customFormat="1" ht="20.25" customHeight="1">
      <c r="A35" s="329"/>
      <c r="B35" s="1015"/>
      <c r="C35" s="331"/>
      <c r="D35" s="1092"/>
      <c r="E35" s="890">
        <f t="shared" si="0"/>
        <v>0</v>
      </c>
      <c r="F35" s="1051"/>
      <c r="G35" s="1051"/>
      <c r="H35" s="1051"/>
      <c r="I35" s="1051"/>
      <c r="J35" s="978"/>
    </row>
    <row r="36" spans="1:10">
      <c r="B36" s="4"/>
      <c r="C36" s="133"/>
      <c r="D36" s="133"/>
      <c r="E36" s="174">
        <f>SUM(E13:E35)</f>
        <v>17500</v>
      </c>
      <c r="F36" s="174">
        <f t="shared" ref="F36:I36" si="1">SUM(F13:F35)</f>
        <v>0</v>
      </c>
      <c r="G36" s="174">
        <f t="shared" si="1"/>
        <v>17500</v>
      </c>
      <c r="H36" s="174">
        <f t="shared" si="1"/>
        <v>0</v>
      </c>
      <c r="I36" s="174">
        <f t="shared" si="1"/>
        <v>0</v>
      </c>
      <c r="J36" s="191">
        <f>F36+G36+H36+I36</f>
        <v>17500</v>
      </c>
    </row>
    <row r="40" spans="1:10" s="298" customFormat="1">
      <c r="B40" s="298" t="s">
        <v>601</v>
      </c>
    </row>
    <row r="41" spans="1:10" s="230" customFormat="1">
      <c r="A41" s="77"/>
      <c r="B41" s="61"/>
      <c r="C41" s="217"/>
      <c r="D41" s="593"/>
      <c r="E41" s="184"/>
      <c r="F41" s="67"/>
      <c r="G41" s="67"/>
      <c r="H41" s="67"/>
      <c r="I41" s="67"/>
      <c r="J41" s="175"/>
    </row>
    <row r="42" spans="1:10" s="230" customFormat="1">
      <c r="A42" s="603"/>
      <c r="B42" s="61"/>
      <c r="C42" s="217"/>
      <c r="D42" s="71"/>
      <c r="E42" s="184"/>
      <c r="F42" s="67"/>
      <c r="G42" s="67"/>
      <c r="H42" s="67"/>
      <c r="I42" s="67"/>
      <c r="J42" s="175"/>
    </row>
    <row r="43" spans="1:10">
      <c r="E43" s="297">
        <f>SUM(E41:E42)</f>
        <v>0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31496062992125984" top="0.74803149606299213" bottom="0.55118110236220474" header="0.31496062992125984" footer="0.31496062992125984"/>
  <pageSetup paperSize="5" scale="8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0"/>
  <sheetViews>
    <sheetView topLeftCell="B1" zoomScale="80" zoomScaleNormal="80" workbookViewId="0">
      <selection activeCell="A25" sqref="A25"/>
    </sheetView>
  </sheetViews>
  <sheetFormatPr defaultColWidth="9.140625" defaultRowHeight="21"/>
  <cols>
    <col min="1" max="1" width="5.7109375" style="2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8" width="17.85546875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967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127"/>
      <c r="B3" s="42" t="s">
        <v>28</v>
      </c>
      <c r="C3" s="34" t="s">
        <v>545</v>
      </c>
      <c r="D3" s="73" t="s">
        <v>31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127"/>
      <c r="B4" s="42" t="s">
        <v>50</v>
      </c>
      <c r="C4" s="34" t="s">
        <v>207</v>
      </c>
      <c r="D4" s="25"/>
      <c r="F4" s="2"/>
      <c r="G4" s="2"/>
      <c r="H4" s="2"/>
    </row>
    <row r="5" spans="1:18" ht="21" customHeight="1">
      <c r="A5" s="127"/>
      <c r="B5" s="42" t="s">
        <v>204</v>
      </c>
      <c r="C5" s="1572" t="s">
        <v>2349</v>
      </c>
      <c r="D5" s="25"/>
      <c r="E5" s="2"/>
      <c r="F5" s="2"/>
      <c r="G5" s="2"/>
    </row>
    <row r="6" spans="1:18" ht="21" customHeight="1">
      <c r="A6" s="127"/>
      <c r="B6" s="42" t="s">
        <v>21</v>
      </c>
      <c r="C6" s="44" t="s">
        <v>30</v>
      </c>
      <c r="D6" s="45" t="s">
        <v>51</v>
      </c>
      <c r="E6" s="44"/>
      <c r="F6" s="44" t="s">
        <v>52</v>
      </c>
      <c r="G6" s="44" t="s">
        <v>548</v>
      </c>
      <c r="H6" s="44" t="s">
        <v>56</v>
      </c>
      <c r="I6" s="44" t="s">
        <v>54</v>
      </c>
      <c r="J6" s="44" t="s">
        <v>55</v>
      </c>
      <c r="K6" s="30"/>
      <c r="O6" s="25"/>
    </row>
    <row r="7" spans="1:18" ht="21" customHeight="1">
      <c r="A7" s="127"/>
      <c r="B7" s="32" t="s">
        <v>36</v>
      </c>
      <c r="D7" s="1570" t="s">
        <v>2350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127"/>
      <c r="B8" s="32"/>
      <c r="F8" s="25"/>
      <c r="H8" s="25"/>
      <c r="K8" s="25"/>
      <c r="M8" s="25"/>
      <c r="O8" s="25"/>
      <c r="P8" s="25"/>
      <c r="R8" s="25"/>
    </row>
    <row r="9" spans="1:18" ht="21" customHeight="1">
      <c r="A9" s="127"/>
      <c r="B9" s="32" t="s">
        <v>37</v>
      </c>
      <c r="D9" s="1570" t="s">
        <v>2351</v>
      </c>
      <c r="E9" s="25"/>
      <c r="F9" s="2"/>
      <c r="G9" s="2"/>
      <c r="H9" s="2"/>
    </row>
    <row r="10" spans="1:18" ht="21" customHeight="1">
      <c r="A10" s="127"/>
      <c r="B10" s="32" t="s">
        <v>338</v>
      </c>
      <c r="E10" s="2"/>
      <c r="F10" s="2"/>
      <c r="G10" s="2"/>
      <c r="H10" s="2"/>
    </row>
    <row r="11" spans="1:18" ht="21" customHeight="1">
      <c r="A11" s="1757" t="s">
        <v>0</v>
      </c>
      <c r="B11" s="1757" t="s">
        <v>33</v>
      </c>
      <c r="C11" s="204" t="s">
        <v>23</v>
      </c>
      <c r="D11" s="208" t="s">
        <v>24</v>
      </c>
      <c r="E11" s="1752" t="s">
        <v>1</v>
      </c>
      <c r="F11" s="1753"/>
      <c r="G11" s="1753"/>
      <c r="H11" s="1753"/>
      <c r="I11" s="1754"/>
      <c r="J11" s="1755" t="s">
        <v>13</v>
      </c>
    </row>
    <row r="12" spans="1:18">
      <c r="A12" s="1758"/>
      <c r="B12" s="1758"/>
      <c r="C12" s="205"/>
      <c r="D12" s="209" t="s">
        <v>25</v>
      </c>
      <c r="E12" s="28" t="s">
        <v>5</v>
      </c>
      <c r="F12" s="28" t="s">
        <v>6</v>
      </c>
      <c r="G12" s="28" t="s">
        <v>174</v>
      </c>
      <c r="H12" s="28" t="s">
        <v>26</v>
      </c>
      <c r="I12" s="28" t="s">
        <v>27</v>
      </c>
      <c r="J12" s="1756"/>
    </row>
    <row r="13" spans="1:18" s="9" customFormat="1">
      <c r="A13" s="56">
        <v>34</v>
      </c>
      <c r="B13" s="304" t="s">
        <v>246</v>
      </c>
      <c r="C13" s="305"/>
      <c r="D13" s="305"/>
      <c r="E13" s="181">
        <f t="shared" ref="E13:E25" si="0">F13+G13+H13+I13</f>
        <v>0</v>
      </c>
      <c r="F13" s="306"/>
      <c r="G13" s="306"/>
      <c r="H13" s="306"/>
      <c r="I13" s="306"/>
      <c r="J13" s="305"/>
    </row>
    <row r="14" spans="1:18" s="688" customFormat="1" ht="42">
      <c r="A14" s="743"/>
      <c r="B14" s="768" t="s">
        <v>1601</v>
      </c>
      <c r="C14" s="920" t="s">
        <v>2126</v>
      </c>
      <c r="D14" s="1066" t="s">
        <v>1602</v>
      </c>
      <c r="E14" s="181">
        <f t="shared" si="0"/>
        <v>0</v>
      </c>
      <c r="F14" s="1074"/>
      <c r="G14" s="1074"/>
      <c r="H14" s="1074"/>
      <c r="I14" s="1074"/>
      <c r="J14" s="887" t="s">
        <v>2123</v>
      </c>
    </row>
    <row r="15" spans="1:18" ht="42">
      <c r="A15" s="217">
        <v>35</v>
      </c>
      <c r="B15" s="62" t="s">
        <v>247</v>
      </c>
      <c r="C15" s="217"/>
      <c r="D15" s="58"/>
      <c r="E15" s="181">
        <f t="shared" si="0"/>
        <v>0</v>
      </c>
      <c r="F15" s="57"/>
      <c r="G15" s="57"/>
      <c r="H15" s="57"/>
      <c r="I15" s="57"/>
      <c r="J15" s="60"/>
    </row>
    <row r="16" spans="1:18" s="693" customFormat="1" ht="42">
      <c r="A16" s="696"/>
      <c r="B16" s="768" t="s">
        <v>1603</v>
      </c>
      <c r="C16" s="920"/>
      <c r="D16" s="710"/>
      <c r="E16" s="181">
        <f t="shared" si="0"/>
        <v>0</v>
      </c>
      <c r="F16" s="732"/>
      <c r="G16" s="732"/>
      <c r="H16" s="729"/>
      <c r="I16" s="732"/>
      <c r="J16" s="887" t="s">
        <v>2123</v>
      </c>
    </row>
    <row r="17" spans="1:10" s="693" customFormat="1" ht="42">
      <c r="A17" s="743"/>
      <c r="B17" s="747" t="s">
        <v>1604</v>
      </c>
      <c r="C17" s="920" t="s">
        <v>1605</v>
      </c>
      <c r="D17" s="710" t="s">
        <v>1606</v>
      </c>
      <c r="E17" s="181">
        <f t="shared" si="0"/>
        <v>0</v>
      </c>
      <c r="F17" s="732"/>
      <c r="G17" s="732"/>
      <c r="H17" s="732"/>
      <c r="I17" s="732"/>
      <c r="J17" s="887" t="s">
        <v>2123</v>
      </c>
    </row>
    <row r="18" spans="1:10" s="693" customFormat="1" ht="84">
      <c r="A18" s="743"/>
      <c r="B18" s="747" t="s">
        <v>1607</v>
      </c>
      <c r="C18" s="820"/>
      <c r="D18" s="732"/>
      <c r="E18" s="181">
        <f t="shared" si="0"/>
        <v>0</v>
      </c>
      <c r="F18" s="732"/>
      <c r="G18" s="732"/>
      <c r="H18" s="732"/>
      <c r="I18" s="732"/>
      <c r="J18" s="887" t="s">
        <v>2123</v>
      </c>
    </row>
    <row r="19" spans="1:10" s="693" customFormat="1" ht="63">
      <c r="A19" s="707"/>
      <c r="B19" s="747" t="s">
        <v>1608</v>
      </c>
      <c r="C19" s="820"/>
      <c r="D19" s="710" t="s">
        <v>1606</v>
      </c>
      <c r="E19" s="181">
        <f t="shared" si="0"/>
        <v>0</v>
      </c>
      <c r="F19" s="732"/>
      <c r="G19" s="732"/>
      <c r="H19" s="732"/>
      <c r="I19" s="732"/>
      <c r="J19" s="887" t="s">
        <v>2123</v>
      </c>
    </row>
    <row r="20" spans="1:10" s="693" customFormat="1" ht="42">
      <c r="A20" s="995"/>
      <c r="B20" s="691" t="s">
        <v>1609</v>
      </c>
      <c r="C20" s="820"/>
      <c r="D20" s="732"/>
      <c r="E20" s="181">
        <f t="shared" si="0"/>
        <v>0</v>
      </c>
      <c r="F20" s="732"/>
      <c r="G20" s="732"/>
      <c r="H20" s="732"/>
      <c r="I20" s="732"/>
      <c r="J20" s="887" t="s">
        <v>2123</v>
      </c>
    </row>
    <row r="21" spans="1:10" ht="63">
      <c r="A21" s="216">
        <v>36</v>
      </c>
      <c r="B21" s="243" t="s">
        <v>248</v>
      </c>
      <c r="C21" s="217"/>
      <c r="D21" s="60"/>
      <c r="E21" s="181">
        <f t="shared" si="0"/>
        <v>0</v>
      </c>
      <c r="F21" s="57"/>
      <c r="G21" s="57"/>
      <c r="H21" s="57"/>
      <c r="I21" s="57"/>
      <c r="J21" s="60"/>
    </row>
    <row r="22" spans="1:10" s="693" customFormat="1" ht="45.75" customHeight="1">
      <c r="A22" s="692"/>
      <c r="B22" s="691" t="s">
        <v>1794</v>
      </c>
      <c r="C22" s="691" t="s">
        <v>1795</v>
      </c>
      <c r="D22" s="717" t="s">
        <v>1796</v>
      </c>
      <c r="E22" s="716">
        <f t="shared" si="0"/>
        <v>0</v>
      </c>
      <c r="F22" s="692"/>
      <c r="G22" s="692"/>
      <c r="H22" s="692"/>
      <c r="I22" s="692"/>
      <c r="J22" s="692" t="s">
        <v>2127</v>
      </c>
    </row>
    <row r="23" spans="1:10" ht="63">
      <c r="A23" s="216">
        <v>37</v>
      </c>
      <c r="B23" s="72" t="s">
        <v>249</v>
      </c>
      <c r="C23" s="217"/>
      <c r="D23" s="60"/>
      <c r="E23" s="181">
        <f t="shared" si="0"/>
        <v>0</v>
      </c>
      <c r="F23" s="57"/>
      <c r="G23" s="57"/>
      <c r="H23" s="57"/>
      <c r="I23" s="57"/>
      <c r="J23" s="60"/>
    </row>
    <row r="24" spans="1:10" s="693" customFormat="1" ht="42">
      <c r="A24" s="743"/>
      <c r="B24" s="747" t="s">
        <v>1610</v>
      </c>
      <c r="C24" s="820" t="s">
        <v>2128</v>
      </c>
      <c r="D24" s="1087">
        <v>22586</v>
      </c>
      <c r="E24" s="181">
        <f t="shared" si="0"/>
        <v>0</v>
      </c>
      <c r="F24" s="692"/>
      <c r="G24" s="692"/>
      <c r="H24" s="692"/>
      <c r="I24" s="692"/>
      <c r="J24" s="692" t="s">
        <v>2127</v>
      </c>
    </row>
    <row r="25" spans="1:10" s="693" customFormat="1" ht="42">
      <c r="A25" s="1095"/>
      <c r="B25" s="809" t="s">
        <v>1612</v>
      </c>
      <c r="C25" s="859"/>
      <c r="D25" s="1094"/>
      <c r="E25" s="265">
        <f t="shared" si="0"/>
        <v>0</v>
      </c>
      <c r="F25" s="859"/>
      <c r="G25" s="859"/>
      <c r="H25" s="859"/>
      <c r="I25" s="859"/>
      <c r="J25" s="692" t="s">
        <v>2127</v>
      </c>
    </row>
    <row r="26" spans="1:10">
      <c r="C26" s="133"/>
      <c r="D26" s="133"/>
      <c r="E26" s="174">
        <f>SUM(E13:E25)</f>
        <v>0</v>
      </c>
      <c r="F26" s="174">
        <f t="shared" ref="F26:I26" si="1">SUM(F13:F25)</f>
        <v>0</v>
      </c>
      <c r="G26" s="174">
        <f t="shared" si="1"/>
        <v>0</v>
      </c>
      <c r="H26" s="174">
        <f t="shared" si="1"/>
        <v>0</v>
      </c>
      <c r="I26" s="174">
        <f t="shared" si="1"/>
        <v>0</v>
      </c>
      <c r="J26" s="191">
        <f>F26+G26+H26+I26</f>
        <v>0</v>
      </c>
    </row>
    <row r="30" spans="1:10" s="298" customFormat="1">
      <c r="A30" s="378"/>
      <c r="B30" s="298" t="s">
        <v>601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44"/>
  <sheetViews>
    <sheetView topLeftCell="A16" zoomScale="90" zoomScaleNormal="90" workbookViewId="0">
      <selection activeCell="H20" sqref="H20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2" customWidth="1"/>
    <col min="4" max="4" width="18.28515625" style="2" customWidth="1"/>
    <col min="5" max="5" width="17" style="1" customWidth="1"/>
    <col min="6" max="7" width="18.42578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967"/>
      <c r="D2" s="967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73" t="s">
        <v>39</v>
      </c>
      <c r="D3" s="73" t="s">
        <v>550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43" t="s">
        <v>208</v>
      </c>
      <c r="D4" s="87"/>
      <c r="F4" s="2"/>
      <c r="G4" s="2"/>
      <c r="H4" s="2"/>
    </row>
    <row r="5" spans="1:18" ht="21" customHeight="1">
      <c r="A5" s="27"/>
      <c r="B5" s="42" t="s">
        <v>204</v>
      </c>
      <c r="C5" s="1572" t="s">
        <v>2352</v>
      </c>
      <c r="D5" s="87"/>
      <c r="E5" s="2"/>
      <c r="F5" s="2"/>
      <c r="G5" s="2"/>
    </row>
    <row r="6" spans="1:18" ht="21" customHeight="1">
      <c r="A6" s="27"/>
      <c r="B6" s="42" t="s">
        <v>21</v>
      </c>
      <c r="C6" s="45" t="s">
        <v>551</v>
      </c>
      <c r="D6" s="45" t="s">
        <v>51</v>
      </c>
      <c r="E6" s="44"/>
      <c r="F6" s="44" t="s">
        <v>52</v>
      </c>
      <c r="G6" s="44" t="s">
        <v>53</v>
      </c>
      <c r="H6" s="44" t="s">
        <v>56</v>
      </c>
      <c r="I6" s="44" t="s">
        <v>54</v>
      </c>
      <c r="J6" s="44" t="s">
        <v>55</v>
      </c>
      <c r="K6" s="30"/>
      <c r="O6" s="25"/>
    </row>
    <row r="7" spans="1:18" ht="21" customHeight="1">
      <c r="A7" s="27"/>
      <c r="B7" s="32" t="s">
        <v>1874</v>
      </c>
      <c r="D7" s="1570" t="s">
        <v>2353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1875</v>
      </c>
      <c r="D9" s="1571" t="s">
        <v>2354</v>
      </c>
      <c r="E9" s="25"/>
      <c r="F9" s="2"/>
      <c r="G9" s="2"/>
      <c r="H9" s="2"/>
    </row>
    <row r="10" spans="1:18" ht="21" customHeight="1">
      <c r="A10" s="27"/>
      <c r="B10" s="32" t="s">
        <v>332</v>
      </c>
      <c r="E10" s="2"/>
      <c r="F10" s="2"/>
      <c r="G10" s="2"/>
      <c r="H10" s="2"/>
    </row>
    <row r="11" spans="1:18" ht="21" customHeight="1">
      <c r="A11" s="1757" t="s">
        <v>0</v>
      </c>
      <c r="B11" s="1757" t="s">
        <v>33</v>
      </c>
      <c r="C11" s="968" t="s">
        <v>23</v>
      </c>
      <c r="D11" s="973" t="s">
        <v>24</v>
      </c>
      <c r="E11" s="1752" t="s">
        <v>1</v>
      </c>
      <c r="F11" s="1753"/>
      <c r="G11" s="1753"/>
      <c r="H11" s="1753"/>
      <c r="I11" s="1754"/>
      <c r="J11" s="1755" t="s">
        <v>13</v>
      </c>
    </row>
    <row r="12" spans="1:18">
      <c r="A12" s="1758"/>
      <c r="B12" s="1758"/>
      <c r="C12" s="969"/>
      <c r="D12" s="974" t="s">
        <v>25</v>
      </c>
      <c r="E12" s="28" t="s">
        <v>5</v>
      </c>
      <c r="F12" s="28" t="s">
        <v>6</v>
      </c>
      <c r="G12" s="28" t="s">
        <v>174</v>
      </c>
      <c r="H12" s="28" t="s">
        <v>26</v>
      </c>
      <c r="I12" s="28" t="s">
        <v>27</v>
      </c>
      <c r="J12" s="1756"/>
    </row>
    <row r="13" spans="1:18" s="9" customFormat="1" ht="42">
      <c r="A13" s="725">
        <v>38</v>
      </c>
      <c r="B13" s="1100" t="s">
        <v>250</v>
      </c>
      <c r="C13" s="727"/>
      <c r="D13" s="727"/>
      <c r="E13" s="545">
        <f t="shared" ref="E13:E39" si="0">F13+G13+H13+I13</f>
        <v>0</v>
      </c>
      <c r="F13" s="728"/>
      <c r="G13" s="728"/>
      <c r="H13" s="728"/>
      <c r="I13" s="728"/>
      <c r="J13" s="727"/>
    </row>
    <row r="14" spans="1:18" s="998" customFormat="1" ht="42">
      <c r="A14" s="1005"/>
      <c r="B14" s="1019" t="s">
        <v>1613</v>
      </c>
      <c r="C14" s="1262" t="s">
        <v>2129</v>
      </c>
      <c r="D14" s="1046" t="s">
        <v>1614</v>
      </c>
      <c r="E14" s="181">
        <f t="shared" si="0"/>
        <v>0</v>
      </c>
      <c r="F14" s="1055"/>
      <c r="G14" s="1055"/>
      <c r="H14" s="1055"/>
      <c r="I14" s="1055"/>
      <c r="J14" s="1055" t="s">
        <v>1374</v>
      </c>
    </row>
    <row r="15" spans="1:18" s="1047" customFormat="1">
      <c r="A15" s="750"/>
      <c r="B15" s="768" t="s">
        <v>1616</v>
      </c>
      <c r="C15" s="749" t="s">
        <v>1617</v>
      </c>
      <c r="D15" s="1046" t="s">
        <v>1614</v>
      </c>
      <c r="E15" s="181">
        <f t="shared" si="0"/>
        <v>0</v>
      </c>
      <c r="F15" s="1044"/>
      <c r="G15" s="1044"/>
      <c r="H15" s="1044"/>
      <c r="I15" s="1044"/>
      <c r="J15" s="1055" t="s">
        <v>1374</v>
      </c>
    </row>
    <row r="16" spans="1:18" s="1047" customFormat="1">
      <c r="A16" s="750"/>
      <c r="B16" s="1096" t="s">
        <v>1618</v>
      </c>
      <c r="C16" s="749" t="s">
        <v>1617</v>
      </c>
      <c r="D16" s="1046" t="s">
        <v>1614</v>
      </c>
      <c r="E16" s="181">
        <f t="shared" si="0"/>
        <v>0</v>
      </c>
      <c r="F16" s="1044"/>
      <c r="G16" s="1044"/>
      <c r="H16" s="1044"/>
      <c r="I16" s="1044"/>
      <c r="J16" s="1055" t="s">
        <v>1374</v>
      </c>
    </row>
    <row r="17" spans="1:10" s="1047" customFormat="1">
      <c r="A17" s="750"/>
      <c r="B17" s="1097" t="s">
        <v>1619</v>
      </c>
      <c r="C17" s="749" t="s">
        <v>1617</v>
      </c>
      <c r="D17" s="1046" t="s">
        <v>1614</v>
      </c>
      <c r="E17" s="181">
        <f t="shared" si="0"/>
        <v>0</v>
      </c>
      <c r="F17" s="1044"/>
      <c r="G17" s="1044"/>
      <c r="H17" s="1044"/>
      <c r="I17" s="1044"/>
      <c r="J17" s="1055" t="s">
        <v>1374</v>
      </c>
    </row>
    <row r="18" spans="1:10" s="998" customFormat="1" ht="42">
      <c r="A18" s="1005"/>
      <c r="B18" s="1019" t="s">
        <v>1620</v>
      </c>
      <c r="C18" s="1262" t="s">
        <v>2129</v>
      </c>
      <c r="D18" s="1046" t="s">
        <v>1614</v>
      </c>
      <c r="E18" s="181">
        <f t="shared" si="0"/>
        <v>0</v>
      </c>
      <c r="F18" s="1055"/>
      <c r="G18" s="1055"/>
      <c r="H18" s="1055"/>
      <c r="I18" s="1055"/>
      <c r="J18" s="1055" t="s">
        <v>1374</v>
      </c>
    </row>
    <row r="19" spans="1:10" s="998" customFormat="1" ht="42">
      <c r="A19" s="1005"/>
      <c r="B19" s="1019" t="s">
        <v>1622</v>
      </c>
      <c r="C19" s="1262" t="s">
        <v>2129</v>
      </c>
      <c r="D19" s="1046" t="s">
        <v>1614</v>
      </c>
      <c r="E19" s="181">
        <f t="shared" si="0"/>
        <v>0</v>
      </c>
      <c r="F19" s="1055"/>
      <c r="G19" s="1055"/>
      <c r="H19" s="1055"/>
      <c r="I19" s="1055"/>
      <c r="J19" s="1055" t="s">
        <v>1374</v>
      </c>
    </row>
    <row r="20" spans="1:10" s="998" customFormat="1" ht="42">
      <c r="A20" s="1005"/>
      <c r="B20" s="1019" t="s">
        <v>1623</v>
      </c>
      <c r="C20" s="1262" t="s">
        <v>2129</v>
      </c>
      <c r="D20" s="1102" t="s">
        <v>1624</v>
      </c>
      <c r="E20" s="181">
        <f t="shared" si="0"/>
        <v>0</v>
      </c>
      <c r="F20" s="1055"/>
      <c r="G20" s="1055"/>
      <c r="H20" s="1055"/>
      <c r="I20" s="1055"/>
      <c r="J20" s="1055" t="s">
        <v>1374</v>
      </c>
    </row>
    <row r="21" spans="1:10" ht="42">
      <c r="A21" s="58">
        <v>39</v>
      </c>
      <c r="B21" s="68" t="s">
        <v>251</v>
      </c>
      <c r="C21" s="217"/>
      <c r="D21" s="58"/>
      <c r="E21" s="181">
        <f t="shared" si="0"/>
        <v>0</v>
      </c>
      <c r="F21" s="57"/>
      <c r="G21" s="57"/>
      <c r="H21" s="57"/>
      <c r="I21" s="57"/>
      <c r="J21" s="60"/>
    </row>
    <row r="22" spans="1:10" s="998" customFormat="1" ht="46.5" customHeight="1">
      <c r="A22" s="750"/>
      <c r="B22" s="1098" t="s">
        <v>1625</v>
      </c>
      <c r="C22" s="749" t="s">
        <v>1626</v>
      </c>
      <c r="D22" s="749" t="s">
        <v>1614</v>
      </c>
      <c r="E22" s="181">
        <f t="shared" si="0"/>
        <v>0</v>
      </c>
      <c r="F22" s="1055"/>
      <c r="G22" s="1055"/>
      <c r="H22" s="1055"/>
      <c r="I22" s="1055"/>
      <c r="J22" s="1055" t="s">
        <v>1615</v>
      </c>
    </row>
    <row r="23" spans="1:10" s="693" customFormat="1" ht="42">
      <c r="A23" s="713"/>
      <c r="B23" s="686" t="s">
        <v>1627</v>
      </c>
      <c r="C23" s="707"/>
      <c r="D23" s="707"/>
      <c r="E23" s="181">
        <f t="shared" si="0"/>
        <v>0</v>
      </c>
      <c r="F23" s="745"/>
      <c r="G23" s="745"/>
      <c r="H23" s="745"/>
      <c r="I23" s="745"/>
      <c r="J23" s="718" t="s">
        <v>1615</v>
      </c>
    </row>
    <row r="24" spans="1:10" s="693" customFormat="1" ht="42.75" customHeight="1">
      <c r="A24" s="713"/>
      <c r="B24" s="719" t="s">
        <v>1628</v>
      </c>
      <c r="C24" s="687" t="s">
        <v>377</v>
      </c>
      <c r="D24" s="687" t="s">
        <v>1629</v>
      </c>
      <c r="E24" s="181">
        <f t="shared" si="0"/>
        <v>0</v>
      </c>
      <c r="F24" s="745"/>
      <c r="G24" s="722"/>
      <c r="H24" s="745"/>
      <c r="I24" s="745"/>
      <c r="J24" s="718" t="s">
        <v>1615</v>
      </c>
    </row>
    <row r="25" spans="1:10" s="1047" customFormat="1" ht="42">
      <c r="A25" s="1005"/>
      <c r="B25" s="768" t="s">
        <v>1630</v>
      </c>
      <c r="C25" s="749" t="s">
        <v>1617</v>
      </c>
      <c r="D25" s="1046" t="s">
        <v>1614</v>
      </c>
      <c r="E25" s="181">
        <f t="shared" si="0"/>
        <v>0</v>
      </c>
      <c r="F25" s="1099"/>
      <c r="G25" s="1099"/>
      <c r="H25" s="1103"/>
      <c r="I25" s="1099"/>
      <c r="J25" s="1055" t="s">
        <v>1615</v>
      </c>
    </row>
    <row r="26" spans="1:10" s="998" customFormat="1" ht="41.25" customHeight="1">
      <c r="A26" s="1005"/>
      <c r="B26" s="1055" t="s">
        <v>1631</v>
      </c>
      <c r="C26" s="749" t="s">
        <v>1617</v>
      </c>
      <c r="D26" s="749" t="s">
        <v>1614</v>
      </c>
      <c r="E26" s="181">
        <f t="shared" si="0"/>
        <v>0</v>
      </c>
      <c r="F26" s="1055"/>
      <c r="G26" s="1055"/>
      <c r="H26" s="1055"/>
      <c r="I26" s="1055"/>
      <c r="J26" s="768" t="s">
        <v>1632</v>
      </c>
    </row>
    <row r="27" spans="1:10" s="1047" customFormat="1" ht="27" customHeight="1">
      <c r="A27" s="1005"/>
      <c r="B27" s="818" t="s">
        <v>1633</v>
      </c>
      <c r="C27" s="749" t="s">
        <v>1634</v>
      </c>
      <c r="D27" s="1046" t="s">
        <v>1635</v>
      </c>
      <c r="E27" s="181">
        <f t="shared" si="0"/>
        <v>0</v>
      </c>
      <c r="F27" s="1099"/>
      <c r="G27" s="1099"/>
      <c r="H27" s="1099"/>
      <c r="I27" s="1099"/>
      <c r="J27" s="1055" t="s">
        <v>1574</v>
      </c>
    </row>
    <row r="28" spans="1:10" s="1047" customFormat="1" ht="33.75" customHeight="1">
      <c r="A28" s="1005"/>
      <c r="B28" s="1104" t="s">
        <v>1636</v>
      </c>
      <c r="C28" s="1105" t="s">
        <v>1621</v>
      </c>
      <c r="D28" s="1046" t="s">
        <v>1635</v>
      </c>
      <c r="E28" s="181">
        <f t="shared" si="0"/>
        <v>0</v>
      </c>
      <c r="F28" s="1099"/>
      <c r="G28" s="1099"/>
      <c r="H28" s="1099"/>
      <c r="I28" s="1099"/>
      <c r="J28" s="1055" t="s">
        <v>1574</v>
      </c>
    </row>
    <row r="29" spans="1:10" s="1047" customFormat="1" ht="27" customHeight="1">
      <c r="A29" s="1005"/>
      <c r="B29" s="1104" t="s">
        <v>1637</v>
      </c>
      <c r="C29" s="749" t="s">
        <v>1638</v>
      </c>
      <c r="D29" s="1046" t="s">
        <v>1635</v>
      </c>
      <c r="E29" s="181">
        <f t="shared" si="0"/>
        <v>0</v>
      </c>
      <c r="F29" s="1099"/>
      <c r="G29" s="1099"/>
      <c r="H29" s="1099"/>
      <c r="I29" s="1099"/>
      <c r="J29" s="1055" t="s">
        <v>1574</v>
      </c>
    </row>
    <row r="30" spans="1:10">
      <c r="A30" s="58">
        <v>40</v>
      </c>
      <c r="B30" s="68" t="s">
        <v>200</v>
      </c>
      <c r="C30" s="217"/>
      <c r="D30" s="60"/>
      <c r="E30" s="181">
        <f t="shared" si="0"/>
        <v>0</v>
      </c>
      <c r="F30" s="57"/>
      <c r="G30" s="57"/>
      <c r="H30" s="57"/>
      <c r="I30" s="57"/>
      <c r="J30" s="60"/>
    </row>
    <row r="31" spans="1:10" s="1047" customFormat="1" ht="42">
      <c r="A31" s="750"/>
      <c r="B31" s="1106" t="s">
        <v>1639</v>
      </c>
      <c r="C31" s="1056" t="s">
        <v>1626</v>
      </c>
      <c r="D31" s="1056"/>
      <c r="E31" s="181">
        <f t="shared" si="0"/>
        <v>0</v>
      </c>
      <c r="F31" s="1099"/>
      <c r="G31" s="1099"/>
      <c r="H31" s="1099"/>
      <c r="I31" s="1099"/>
      <c r="J31" s="1055" t="s">
        <v>1615</v>
      </c>
    </row>
    <row r="32" spans="1:10" s="693" customFormat="1" ht="63">
      <c r="A32" s="713"/>
      <c r="B32" s="848" t="s">
        <v>1643</v>
      </c>
      <c r="C32" s="696"/>
      <c r="D32" s="695"/>
      <c r="E32" s="181">
        <f t="shared" si="0"/>
        <v>0</v>
      </c>
      <c r="F32" s="692"/>
      <c r="G32" s="692"/>
      <c r="H32" s="692"/>
      <c r="I32" s="692"/>
      <c r="J32" s="718" t="s">
        <v>1615</v>
      </c>
    </row>
    <row r="33" spans="1:10" s="1047" customFormat="1" ht="42">
      <c r="A33" s="1005"/>
      <c r="B33" s="750" t="s">
        <v>1640</v>
      </c>
      <c r="C33" s="1004"/>
      <c r="D33" s="1107" t="s">
        <v>1641</v>
      </c>
      <c r="E33" s="181">
        <f t="shared" si="0"/>
        <v>0</v>
      </c>
      <c r="F33" s="1099"/>
      <c r="G33" s="1099"/>
      <c r="H33" s="1099"/>
      <c r="I33" s="1099"/>
      <c r="J33" s="1055" t="s">
        <v>1615</v>
      </c>
    </row>
    <row r="34" spans="1:10" s="1047" customFormat="1">
      <c r="A34" s="1005"/>
      <c r="B34" s="768" t="s">
        <v>1642</v>
      </c>
      <c r="C34" s="1004"/>
      <c r="D34" s="1056"/>
      <c r="E34" s="181">
        <f t="shared" si="0"/>
        <v>0</v>
      </c>
      <c r="F34" s="1099"/>
      <c r="G34" s="1099"/>
      <c r="H34" s="1099"/>
      <c r="I34" s="1099"/>
      <c r="J34" s="1055" t="s">
        <v>1615</v>
      </c>
    </row>
    <row r="35" spans="1:10">
      <c r="A35" s="58"/>
      <c r="B35" s="1364" t="s">
        <v>2130</v>
      </c>
      <c r="C35" s="1359" t="s">
        <v>2131</v>
      </c>
      <c r="D35" s="3" t="s">
        <v>2132</v>
      </c>
      <c r="E35" s="181">
        <f t="shared" si="0"/>
        <v>5000</v>
      </c>
      <c r="F35" s="3"/>
      <c r="G35" s="3"/>
      <c r="H35" s="110">
        <v>5000</v>
      </c>
      <c r="I35" s="3"/>
      <c r="J35" s="1365" t="s">
        <v>2133</v>
      </c>
    </row>
    <row r="36" spans="1:10" ht="42">
      <c r="A36" s="58">
        <v>41</v>
      </c>
      <c r="B36" s="68" t="s">
        <v>252</v>
      </c>
      <c r="C36" s="217"/>
      <c r="D36" s="60"/>
      <c r="E36" s="181">
        <f t="shared" si="0"/>
        <v>0</v>
      </c>
      <c r="F36" s="57"/>
      <c r="G36" s="57"/>
      <c r="H36" s="57"/>
      <c r="I36" s="57"/>
      <c r="J36" s="60"/>
    </row>
    <row r="37" spans="1:10" s="998" customFormat="1" ht="43.5" customHeight="1">
      <c r="A37" s="750"/>
      <c r="B37" s="1003" t="s">
        <v>1644</v>
      </c>
      <c r="C37" s="1005" t="s">
        <v>1645</v>
      </c>
      <c r="D37" s="749" t="s">
        <v>1614</v>
      </c>
      <c r="E37" s="181">
        <f t="shared" si="0"/>
        <v>0</v>
      </c>
      <c r="F37" s="1044"/>
      <c r="G37" s="1044"/>
      <c r="H37" s="1044"/>
      <c r="I37" s="1044"/>
      <c r="J37" s="768" t="s">
        <v>1632</v>
      </c>
    </row>
    <row r="38" spans="1:10" s="688" customFormat="1" ht="42">
      <c r="A38" s="718"/>
      <c r="B38" s="887" t="s">
        <v>1646</v>
      </c>
      <c r="C38" s="687" t="s">
        <v>1647</v>
      </c>
      <c r="D38" s="687" t="s">
        <v>1522</v>
      </c>
      <c r="E38" s="181">
        <f t="shared" si="0"/>
        <v>0</v>
      </c>
      <c r="F38" s="686"/>
      <c r="G38" s="686"/>
      <c r="H38" s="686"/>
      <c r="I38" s="686"/>
      <c r="J38" s="721" t="s">
        <v>1648</v>
      </c>
    </row>
    <row r="39" spans="1:10">
      <c r="A39" s="83"/>
      <c r="B39" s="1101"/>
      <c r="C39" s="1057"/>
      <c r="D39" s="1057"/>
      <c r="E39" s="890">
        <f t="shared" si="0"/>
        <v>0</v>
      </c>
      <c r="F39" s="890"/>
      <c r="G39" s="890"/>
      <c r="H39" s="890"/>
      <c r="I39" s="890"/>
      <c r="J39" s="182"/>
    </row>
    <row r="40" spans="1:10">
      <c r="C40" s="133"/>
      <c r="D40" s="133"/>
      <c r="E40" s="174">
        <f>SUM(E13:E39)</f>
        <v>5000</v>
      </c>
      <c r="F40" s="174">
        <f t="shared" ref="F40:I40" si="1">SUM(F13:F39)</f>
        <v>0</v>
      </c>
      <c r="G40" s="174">
        <f t="shared" si="1"/>
        <v>0</v>
      </c>
      <c r="H40" s="174">
        <f t="shared" si="1"/>
        <v>5000</v>
      </c>
      <c r="I40" s="174">
        <f t="shared" si="1"/>
        <v>0</v>
      </c>
      <c r="J40" s="191">
        <f>F40+G40+H40+I40</f>
        <v>5000</v>
      </c>
    </row>
    <row r="44" spans="1:10" s="298" customFormat="1">
      <c r="B44" s="298" t="s">
        <v>601</v>
      </c>
      <c r="C44" s="378"/>
      <c r="D44" s="378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5"/>
  <sheetViews>
    <sheetView zoomScale="80" zoomScaleNormal="80" workbookViewId="0">
      <selection sqref="A1:XFD8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1406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s="234" customFormat="1" ht="21" customHeight="1">
      <c r="A2" s="385"/>
      <c r="B2" s="386" t="s">
        <v>28</v>
      </c>
      <c r="C2" s="239" t="s">
        <v>39</v>
      </c>
      <c r="D2" s="430" t="s">
        <v>31</v>
      </c>
      <c r="E2" s="397"/>
      <c r="F2" s="431" t="s">
        <v>553</v>
      </c>
      <c r="G2" s="397"/>
      <c r="H2" s="431" t="s">
        <v>29</v>
      </c>
      <c r="I2" s="360"/>
    </row>
    <row r="3" spans="1:18" s="234" customFormat="1" ht="21" customHeight="1">
      <c r="A3" s="385"/>
      <c r="B3" s="386" t="s">
        <v>50</v>
      </c>
      <c r="C3" s="239" t="s">
        <v>213</v>
      </c>
      <c r="D3" s="30"/>
      <c r="F3" s="240"/>
      <c r="G3" s="240"/>
      <c r="H3" s="240"/>
    </row>
    <row r="4" spans="1:18" s="234" customFormat="1" ht="21" customHeight="1">
      <c r="A4" s="385"/>
      <c r="B4" s="386" t="s">
        <v>204</v>
      </c>
      <c r="C4" s="1572" t="s">
        <v>2355</v>
      </c>
      <c r="D4" s="30"/>
      <c r="E4" s="240"/>
      <c r="F4" s="240"/>
      <c r="G4" s="240"/>
    </row>
    <row r="5" spans="1:18" s="234" customFormat="1" ht="21" customHeight="1">
      <c r="A5" s="385"/>
      <c r="B5" s="386" t="s">
        <v>21</v>
      </c>
      <c r="C5" s="239" t="s">
        <v>30</v>
      </c>
      <c r="D5" s="431" t="s">
        <v>547</v>
      </c>
      <c r="E5" s="239"/>
      <c r="F5" s="239" t="s">
        <v>52</v>
      </c>
      <c r="G5" s="239" t="s">
        <v>53</v>
      </c>
      <c r="H5" s="239" t="s">
        <v>56</v>
      </c>
      <c r="I5" s="239" t="s">
        <v>54</v>
      </c>
      <c r="J5" s="44" t="s">
        <v>55</v>
      </c>
      <c r="K5" s="30"/>
      <c r="O5" s="30"/>
    </row>
    <row r="6" spans="1:18" s="234" customFormat="1" ht="21" customHeight="1">
      <c r="A6" s="385"/>
      <c r="B6" s="397" t="s">
        <v>36</v>
      </c>
      <c r="D6" s="1570" t="s">
        <v>2356</v>
      </c>
      <c r="F6" s="30"/>
      <c r="H6" s="30"/>
      <c r="J6" s="30"/>
      <c r="K6" s="30"/>
      <c r="M6" s="30"/>
      <c r="O6" s="30"/>
      <c r="P6" s="30"/>
      <c r="R6" s="30"/>
    </row>
    <row r="7" spans="1:18" s="234" customFormat="1" ht="21" customHeight="1">
      <c r="A7" s="385"/>
      <c r="B7" s="397" t="s">
        <v>37</v>
      </c>
      <c r="D7" s="1571" t="s">
        <v>2357</v>
      </c>
      <c r="E7" s="30"/>
      <c r="F7" s="240"/>
      <c r="G7" s="240"/>
      <c r="H7" s="240"/>
    </row>
    <row r="8" spans="1:18" s="234" customFormat="1" ht="21" customHeight="1">
      <c r="A8" s="385"/>
      <c r="B8" s="397" t="s">
        <v>332</v>
      </c>
      <c r="E8" s="240"/>
      <c r="F8" s="240"/>
      <c r="G8" s="240"/>
      <c r="H8" s="240"/>
    </row>
    <row r="9" spans="1:18" s="234" customFormat="1" ht="21" customHeight="1">
      <c r="A9" s="1764" t="s">
        <v>0</v>
      </c>
      <c r="B9" s="1764" t="s">
        <v>33</v>
      </c>
      <c r="C9" s="432" t="s">
        <v>23</v>
      </c>
      <c r="D9" s="231" t="s">
        <v>24</v>
      </c>
      <c r="E9" s="1766" t="s">
        <v>1</v>
      </c>
      <c r="F9" s="1767"/>
      <c r="G9" s="1767"/>
      <c r="H9" s="1767"/>
      <c r="I9" s="1768"/>
      <c r="J9" s="1755" t="s">
        <v>13</v>
      </c>
    </row>
    <row r="10" spans="1:18" s="234" customFormat="1" ht="18.75">
      <c r="A10" s="1765"/>
      <c r="B10" s="1765"/>
      <c r="C10" s="433"/>
      <c r="D10" s="233" t="s">
        <v>25</v>
      </c>
      <c r="E10" s="434" t="s">
        <v>5</v>
      </c>
      <c r="F10" s="434" t="s">
        <v>6</v>
      </c>
      <c r="G10" s="434" t="s">
        <v>174</v>
      </c>
      <c r="H10" s="435" t="s">
        <v>26</v>
      </c>
      <c r="I10" s="435" t="s">
        <v>27</v>
      </c>
      <c r="J10" s="1756"/>
    </row>
    <row r="11" spans="1:18" s="427" customFormat="1" ht="37.5">
      <c r="A11" s="1371">
        <v>42</v>
      </c>
      <c r="B11" s="1372" t="s">
        <v>297</v>
      </c>
      <c r="C11" s="1135"/>
      <c r="D11" s="1135"/>
      <c r="E11" s="842">
        <f t="shared" ref="E11:E21" si="0">F11+G11+H11+I11</f>
        <v>0</v>
      </c>
      <c r="F11" s="1135"/>
      <c r="G11" s="1135"/>
      <c r="H11" s="1135"/>
      <c r="I11" s="1135"/>
      <c r="J11" s="1135"/>
    </row>
    <row r="12" spans="1:18" s="998" customFormat="1" ht="42">
      <c r="A12" s="1003"/>
      <c r="B12" s="768" t="s">
        <v>1681</v>
      </c>
      <c r="C12" s="769" t="s">
        <v>1682</v>
      </c>
      <c r="D12" s="769" t="s">
        <v>1683</v>
      </c>
      <c r="E12" s="415">
        <f t="shared" si="0"/>
        <v>0</v>
      </c>
      <c r="F12" s="1003"/>
      <c r="G12" s="1003"/>
      <c r="H12" s="1003"/>
      <c r="I12" s="1003"/>
      <c r="J12" s="1003" t="s">
        <v>1374</v>
      </c>
    </row>
    <row r="13" spans="1:18" s="998" customFormat="1" ht="42">
      <c r="A13" s="1003"/>
      <c r="B13" s="1016" t="s">
        <v>1684</v>
      </c>
      <c r="C13" s="769" t="s">
        <v>1682</v>
      </c>
      <c r="D13" s="769" t="s">
        <v>1685</v>
      </c>
      <c r="E13" s="415">
        <f t="shared" si="0"/>
        <v>0</v>
      </c>
      <c r="F13" s="1003"/>
      <c r="G13" s="1003"/>
      <c r="H13" s="1248"/>
      <c r="I13" s="1003"/>
      <c r="J13" s="1003" t="s">
        <v>1374</v>
      </c>
    </row>
    <row r="14" spans="1:18" s="234" customFormat="1" ht="18.75">
      <c r="A14" s="437">
        <v>43</v>
      </c>
      <c r="B14" s="417" t="s">
        <v>298</v>
      </c>
      <c r="C14" s="418"/>
      <c r="D14" s="103"/>
      <c r="E14" s="415">
        <f t="shared" si="0"/>
        <v>0</v>
      </c>
      <c r="F14" s="103"/>
      <c r="G14" s="103"/>
      <c r="H14" s="103"/>
      <c r="I14" s="103"/>
      <c r="J14" s="103"/>
    </row>
    <row r="15" spans="1:18" s="1047" customFormat="1" ht="42">
      <c r="A15" s="1099"/>
      <c r="B15" s="750" t="s">
        <v>1686</v>
      </c>
      <c r="C15" s="769" t="s">
        <v>1682</v>
      </c>
      <c r="D15" s="769" t="s">
        <v>1683</v>
      </c>
      <c r="E15" s="1103"/>
      <c r="F15" s="1099"/>
      <c r="G15" s="1099"/>
      <c r="H15" s="1103"/>
      <c r="I15" s="1099"/>
      <c r="J15" s="1003" t="s">
        <v>1374</v>
      </c>
    </row>
    <row r="16" spans="1:18" s="234" customFormat="1" ht="56.25">
      <c r="A16" s="437">
        <v>44</v>
      </c>
      <c r="B16" s="417" t="s">
        <v>299</v>
      </c>
      <c r="C16" s="418"/>
      <c r="D16" s="103"/>
      <c r="E16" s="415">
        <f t="shared" si="0"/>
        <v>0</v>
      </c>
      <c r="F16" s="103"/>
      <c r="G16" s="103"/>
      <c r="H16" s="103"/>
      <c r="I16" s="103"/>
      <c r="J16" s="103"/>
    </row>
    <row r="17" spans="1:10" s="1047" customFormat="1" ht="63">
      <c r="A17" s="1111"/>
      <c r="B17" s="818" t="s">
        <v>1687</v>
      </c>
      <c r="C17" s="1004" t="s">
        <v>1688</v>
      </c>
      <c r="D17" s="769" t="s">
        <v>1685</v>
      </c>
      <c r="E17" s="415">
        <f t="shared" si="0"/>
        <v>0</v>
      </c>
      <c r="F17" s="1099"/>
      <c r="G17" s="1099"/>
      <c r="H17" s="1099"/>
      <c r="I17" s="1099"/>
      <c r="J17" s="1003" t="s">
        <v>1374</v>
      </c>
    </row>
    <row r="18" spans="1:10" s="234" customFormat="1" ht="18.75">
      <c r="A18" s="437">
        <v>45</v>
      </c>
      <c r="B18" s="218" t="s">
        <v>300</v>
      </c>
      <c r="C18" s="418"/>
      <c r="D18" s="103"/>
      <c r="E18" s="415">
        <f t="shared" si="0"/>
        <v>0</v>
      </c>
      <c r="F18" s="103"/>
      <c r="G18" s="103"/>
      <c r="H18" s="103"/>
      <c r="I18" s="103"/>
      <c r="J18" s="103"/>
    </row>
    <row r="19" spans="1:10" s="1047" customFormat="1" ht="42">
      <c r="A19" s="1099"/>
      <c r="B19" s="750" t="s">
        <v>1689</v>
      </c>
      <c r="C19" s="1004" t="s">
        <v>1690</v>
      </c>
      <c r="D19" s="769" t="s">
        <v>1685</v>
      </c>
      <c r="E19" s="415">
        <f t="shared" si="0"/>
        <v>0</v>
      </c>
      <c r="F19" s="1099"/>
      <c r="G19" s="1099"/>
      <c r="H19" s="1099"/>
      <c r="I19" s="1099"/>
      <c r="J19" s="1003" t="s">
        <v>1374</v>
      </c>
    </row>
    <row r="20" spans="1:10" s="1047" customFormat="1">
      <c r="A20" s="1117"/>
      <c r="B20" s="1118" t="s">
        <v>1691</v>
      </c>
      <c r="C20" s="1120" t="s">
        <v>1692</v>
      </c>
      <c r="D20" s="1123" t="s">
        <v>1685</v>
      </c>
      <c r="E20" s="422">
        <f t="shared" si="0"/>
        <v>0</v>
      </c>
      <c r="F20" s="1119"/>
      <c r="G20" s="1119"/>
      <c r="H20" s="1119"/>
      <c r="I20" s="1119"/>
      <c r="J20" s="1003" t="s">
        <v>1374</v>
      </c>
    </row>
    <row r="21" spans="1:10" s="234" customFormat="1" ht="18.75">
      <c r="A21" s="438"/>
      <c r="B21" s="439"/>
      <c r="C21" s="421"/>
      <c r="D21" s="1121"/>
      <c r="E21" s="1122">
        <f t="shared" si="0"/>
        <v>0</v>
      </c>
      <c r="F21" s="395"/>
      <c r="G21" s="395"/>
      <c r="H21" s="395"/>
      <c r="I21" s="395"/>
      <c r="J21" s="212"/>
    </row>
    <row r="22" spans="1:10" s="234" customFormat="1" ht="18.75">
      <c r="B22" s="397"/>
      <c r="C22" s="440"/>
      <c r="D22" s="440"/>
      <c r="E22" s="441">
        <f>SUM(E12:E21)</f>
        <v>0</v>
      </c>
      <c r="F22" s="441">
        <f>SUM(F12:F21)</f>
        <v>0</v>
      </c>
      <c r="G22" s="441">
        <f>SUM(G12:G21)</f>
        <v>0</v>
      </c>
      <c r="H22" s="441">
        <f>SUM(H12:H21)</f>
        <v>0</v>
      </c>
      <c r="I22" s="441">
        <f>SUM(I12:I21)</f>
        <v>0</v>
      </c>
      <c r="J22" s="368">
        <f>F22+G22+H22+I22</f>
        <v>0</v>
      </c>
    </row>
    <row r="25" spans="1:10" s="298" customFormat="1">
      <c r="B25" s="298" t="s">
        <v>601</v>
      </c>
    </row>
  </sheetData>
  <mergeCells count="5">
    <mergeCell ref="A9:A10"/>
    <mergeCell ref="B9:B10"/>
    <mergeCell ref="E9:I9"/>
    <mergeCell ref="J9:J10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66"/>
  <sheetViews>
    <sheetView workbookViewId="0">
      <selection sqref="A1:XFD16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7" width="17.8554687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>
      <c r="A1" s="1730" t="s">
        <v>701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ht="12.75" customHeight="1">
      <c r="A2" s="129"/>
      <c r="B2" s="129"/>
      <c r="C2" s="129"/>
      <c r="D2" s="129"/>
      <c r="E2" s="1236"/>
      <c r="F2" s="129"/>
      <c r="G2" s="129"/>
      <c r="H2" s="129"/>
      <c r="I2" s="129"/>
    </row>
    <row r="3" spans="1:18" ht="21" customHeight="1">
      <c r="A3" s="27"/>
      <c r="B3" s="42" t="s">
        <v>28</v>
      </c>
      <c r="C3" s="162" t="s">
        <v>39</v>
      </c>
      <c r="D3" s="163" t="s">
        <v>550</v>
      </c>
      <c r="F3" s="165" t="s">
        <v>32</v>
      </c>
      <c r="G3" s="164"/>
      <c r="H3" s="165" t="s">
        <v>29</v>
      </c>
      <c r="I3" s="1211"/>
    </row>
    <row r="4" spans="1:18" ht="21" customHeight="1">
      <c r="A4" s="27"/>
      <c r="B4" s="42" t="s">
        <v>50</v>
      </c>
      <c r="C4" s="162" t="s">
        <v>209</v>
      </c>
      <c r="D4" s="167"/>
      <c r="F4" s="133"/>
      <c r="G4" s="133"/>
      <c r="H4" s="133"/>
    </row>
    <row r="5" spans="1:18" ht="21" customHeight="1">
      <c r="A5" s="27"/>
      <c r="B5" s="42" t="s">
        <v>204</v>
      </c>
      <c r="C5" s="1572" t="s">
        <v>2358</v>
      </c>
      <c r="D5" s="167"/>
      <c r="E5" s="133"/>
      <c r="F5" s="133"/>
      <c r="G5" s="133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263"/>
      <c r="F6" s="168" t="s">
        <v>52</v>
      </c>
      <c r="G6" s="168" t="s">
        <v>53</v>
      </c>
      <c r="H6" s="168" t="s">
        <v>56</v>
      </c>
      <c r="I6" s="168" t="s">
        <v>552</v>
      </c>
      <c r="J6" s="168" t="s">
        <v>55</v>
      </c>
      <c r="K6" s="170"/>
      <c r="O6" s="167"/>
    </row>
    <row r="7" spans="1:18" ht="21" customHeight="1">
      <c r="A7" s="27"/>
      <c r="B7" s="171" t="s">
        <v>36</v>
      </c>
      <c r="D7" s="1570" t="s">
        <v>2359</v>
      </c>
      <c r="F7" s="167"/>
      <c r="H7" s="167"/>
      <c r="J7" s="167"/>
      <c r="K7" s="167"/>
      <c r="M7" s="167"/>
      <c r="O7" s="167"/>
      <c r="P7" s="167"/>
      <c r="R7" s="167"/>
    </row>
    <row r="8" spans="1:18" ht="21" customHeight="1">
      <c r="A8" s="27"/>
      <c r="B8" s="171"/>
      <c r="D8" s="1570" t="s">
        <v>2360</v>
      </c>
      <c r="F8" s="167"/>
      <c r="H8" s="167"/>
      <c r="K8" s="167"/>
      <c r="M8" s="167"/>
      <c r="O8" s="167"/>
      <c r="P8" s="167"/>
      <c r="R8" s="167"/>
    </row>
    <row r="9" spans="1:18" ht="21" customHeight="1">
      <c r="A9" s="27"/>
      <c r="B9" s="171" t="s">
        <v>37</v>
      </c>
      <c r="D9" s="1571" t="s">
        <v>2368</v>
      </c>
      <c r="E9" s="167"/>
      <c r="F9" s="133"/>
      <c r="G9" s="133"/>
      <c r="H9" s="133"/>
    </row>
    <row r="10" spans="1:18" s="1570" customFormat="1" ht="21" customHeight="1">
      <c r="A10" s="27"/>
      <c r="B10" s="1588"/>
      <c r="C10" s="1589"/>
      <c r="D10" s="1769" t="s">
        <v>2361</v>
      </c>
      <c r="E10" s="1769"/>
      <c r="F10" s="1769"/>
      <c r="G10" s="1769"/>
      <c r="H10" s="1590"/>
      <c r="I10" s="1573"/>
      <c r="J10" s="1573"/>
    </row>
    <row r="11" spans="1:18" s="1570" customFormat="1" ht="21" customHeight="1">
      <c r="A11" s="27"/>
      <c r="B11" s="1588"/>
      <c r="C11" s="1589"/>
      <c r="D11" s="1769" t="s">
        <v>2362</v>
      </c>
      <c r="E11" s="1769"/>
      <c r="F11" s="1769"/>
      <c r="G11" s="1769"/>
      <c r="H11" s="1590"/>
      <c r="I11" s="1573"/>
      <c r="J11" s="1573"/>
    </row>
    <row r="12" spans="1:18" s="1570" customFormat="1" ht="21" customHeight="1">
      <c r="A12" s="27"/>
      <c r="B12" s="1588"/>
      <c r="C12" s="1589"/>
      <c r="D12" s="1769" t="s">
        <v>2363</v>
      </c>
      <c r="E12" s="1769"/>
      <c r="F12" s="1769"/>
      <c r="G12" s="1769"/>
      <c r="H12" s="1590"/>
      <c r="I12" s="1573"/>
      <c r="J12" s="1573"/>
    </row>
    <row r="13" spans="1:18" s="1570" customFormat="1" ht="21" customHeight="1">
      <c r="A13" s="27"/>
      <c r="B13" s="1588"/>
      <c r="C13" s="1589"/>
      <c r="D13" s="1769" t="s">
        <v>2364</v>
      </c>
      <c r="E13" s="1769"/>
      <c r="F13" s="1769"/>
      <c r="G13" s="1769"/>
      <c r="H13" s="1769"/>
      <c r="I13" s="1573"/>
      <c r="J13" s="1573"/>
    </row>
    <row r="14" spans="1:18" s="1570" customFormat="1" ht="21" customHeight="1">
      <c r="A14" s="27"/>
      <c r="B14" s="1588"/>
      <c r="C14" s="1589"/>
      <c r="D14" s="1769" t="s">
        <v>2365</v>
      </c>
      <c r="E14" s="1769"/>
      <c r="F14" s="1769"/>
      <c r="G14" s="1769"/>
      <c r="H14" s="1591"/>
      <c r="I14" s="1573"/>
      <c r="J14" s="1573"/>
    </row>
    <row r="15" spans="1:18" s="1570" customFormat="1" ht="21" customHeight="1">
      <c r="A15" s="27"/>
      <c r="B15" s="1588"/>
      <c r="C15" s="1589"/>
      <c r="D15" s="1769" t="s">
        <v>2366</v>
      </c>
      <c r="E15" s="1769"/>
      <c r="F15" s="1769"/>
      <c r="G15" s="1769"/>
      <c r="H15" s="1769"/>
      <c r="I15" s="1769"/>
      <c r="J15" s="1769"/>
    </row>
    <row r="16" spans="1:18" s="1570" customFormat="1" ht="21" customHeight="1">
      <c r="A16" s="27"/>
      <c r="B16" s="171" t="s">
        <v>339</v>
      </c>
      <c r="C16" s="1589"/>
      <c r="D16" s="1770" t="s">
        <v>2367</v>
      </c>
      <c r="E16" s="1770"/>
      <c r="F16" s="1770"/>
      <c r="G16" s="1770"/>
      <c r="H16" s="1770"/>
      <c r="I16" s="1770"/>
      <c r="J16" s="1571"/>
    </row>
    <row r="17" spans="1:10" ht="21" customHeight="1">
      <c r="A17" s="1748" t="s">
        <v>0</v>
      </c>
      <c r="B17" s="1748" t="s">
        <v>33</v>
      </c>
      <c r="C17" s="1209" t="s">
        <v>23</v>
      </c>
      <c r="D17" s="1209" t="s">
        <v>24</v>
      </c>
      <c r="E17" s="1759" t="s">
        <v>1</v>
      </c>
      <c r="F17" s="1760"/>
      <c r="G17" s="1760"/>
      <c r="H17" s="1760"/>
      <c r="I17" s="1761"/>
      <c r="J17" s="1762" t="s">
        <v>13</v>
      </c>
    </row>
    <row r="18" spans="1:10">
      <c r="A18" s="1749"/>
      <c r="B18" s="1749"/>
      <c r="C18" s="1210"/>
      <c r="D18" s="1210" t="s">
        <v>25</v>
      </c>
      <c r="E18" s="75" t="s">
        <v>5</v>
      </c>
      <c r="F18" s="28" t="s">
        <v>6</v>
      </c>
      <c r="G18" s="28" t="s">
        <v>174</v>
      </c>
      <c r="H18" s="28" t="s">
        <v>26</v>
      </c>
      <c r="I18" s="28" t="s">
        <v>27</v>
      </c>
      <c r="J18" s="1763"/>
    </row>
    <row r="19" spans="1:10" ht="42">
      <c r="A19" s="300">
        <v>46</v>
      </c>
      <c r="B19" s="317" t="s">
        <v>253</v>
      </c>
      <c r="C19" s="310"/>
      <c r="D19" s="310"/>
      <c r="E19" s="181">
        <f t="shared" ref="E19:E50" si="0">F19+G19+H19+I19</f>
        <v>0</v>
      </c>
      <c r="F19" s="311"/>
      <c r="G19" s="311"/>
      <c r="H19" s="311"/>
      <c r="I19" s="311"/>
      <c r="J19" s="311"/>
    </row>
    <row r="20" spans="1:10" s="688" customFormat="1">
      <c r="A20" s="713"/>
      <c r="B20" s="719" t="s">
        <v>1071</v>
      </c>
      <c r="C20" s="687"/>
      <c r="D20" s="687"/>
      <c r="E20" s="181">
        <f t="shared" si="0"/>
        <v>0</v>
      </c>
      <c r="F20" s="687"/>
      <c r="G20" s="687"/>
      <c r="H20" s="687"/>
      <c r="I20" s="687"/>
      <c r="J20" s="687"/>
    </row>
    <row r="21" spans="1:10" s="688" customFormat="1" ht="42">
      <c r="A21" s="686"/>
      <c r="B21" s="753" t="s">
        <v>1072</v>
      </c>
      <c r="C21" s="717" t="s">
        <v>1073</v>
      </c>
      <c r="D21" s="687" t="s">
        <v>1074</v>
      </c>
      <c r="E21" s="181">
        <f t="shared" si="0"/>
        <v>0</v>
      </c>
      <c r="F21" s="687"/>
      <c r="G21" s="687"/>
      <c r="H21" s="687"/>
      <c r="I21" s="687"/>
      <c r="J21" s="655" t="s">
        <v>2134</v>
      </c>
    </row>
    <row r="22" spans="1:10" s="688" customFormat="1" ht="42">
      <c r="A22" s="686"/>
      <c r="B22" s="753" t="s">
        <v>1075</v>
      </c>
      <c r="C22" s="717" t="s">
        <v>1076</v>
      </c>
      <c r="D22" s="687" t="s">
        <v>1077</v>
      </c>
      <c r="E22" s="181">
        <f t="shared" si="0"/>
        <v>0</v>
      </c>
      <c r="F22" s="687"/>
      <c r="G22" s="687"/>
      <c r="H22" s="687"/>
      <c r="I22" s="687"/>
      <c r="J22" s="655" t="s">
        <v>2134</v>
      </c>
    </row>
    <row r="23" spans="1:10" s="688" customFormat="1">
      <c r="A23" s="686"/>
      <c r="B23" s="1264" t="s">
        <v>1078</v>
      </c>
      <c r="C23" s="716" t="s">
        <v>1079</v>
      </c>
      <c r="D23" s="687" t="s">
        <v>1080</v>
      </c>
      <c r="E23" s="181">
        <f t="shared" si="0"/>
        <v>0</v>
      </c>
      <c r="F23" s="716"/>
      <c r="G23" s="687"/>
      <c r="H23" s="687"/>
      <c r="I23" s="687"/>
      <c r="J23" s="655" t="s">
        <v>2134</v>
      </c>
    </row>
    <row r="24" spans="1:10" s="688" customFormat="1" ht="42.75" customHeight="1">
      <c r="A24" s="686"/>
      <c r="B24" s="719" t="s">
        <v>1081</v>
      </c>
      <c r="C24" s="716" t="s">
        <v>1079</v>
      </c>
      <c r="D24" s="687" t="s">
        <v>1082</v>
      </c>
      <c r="E24" s="181">
        <f t="shared" si="0"/>
        <v>0</v>
      </c>
      <c r="F24" s="687"/>
      <c r="G24" s="687"/>
      <c r="H24" s="687"/>
      <c r="I24" s="687"/>
      <c r="J24" s="655" t="s">
        <v>2134</v>
      </c>
    </row>
    <row r="25" spans="1:10" s="688" customFormat="1" ht="42.75" customHeight="1">
      <c r="A25" s="686"/>
      <c r="B25" s="919" t="s">
        <v>1083</v>
      </c>
      <c r="C25" s="696" t="s">
        <v>1084</v>
      </c>
      <c r="D25" s="687" t="s">
        <v>858</v>
      </c>
      <c r="E25" s="181">
        <f t="shared" si="0"/>
        <v>5000</v>
      </c>
      <c r="F25" s="743"/>
      <c r="G25" s="743">
        <v>5000</v>
      </c>
      <c r="H25" s="687"/>
      <c r="I25" s="687"/>
      <c r="J25" s="655" t="s">
        <v>2134</v>
      </c>
    </row>
    <row r="26" spans="1:10" s="688" customFormat="1" ht="63">
      <c r="A26" s="686"/>
      <c r="B26" s="747" t="s">
        <v>1085</v>
      </c>
      <c r="C26" s="694" t="s">
        <v>1086</v>
      </c>
      <c r="D26" s="687" t="s">
        <v>1087</v>
      </c>
      <c r="E26" s="181">
        <f t="shared" si="0"/>
        <v>36000</v>
      </c>
      <c r="F26" s="743"/>
      <c r="G26" s="743">
        <v>36000</v>
      </c>
      <c r="H26" s="687"/>
      <c r="I26" s="687"/>
      <c r="J26" s="655" t="s">
        <v>2134</v>
      </c>
    </row>
    <row r="27" spans="1:10" s="688" customFormat="1" ht="42">
      <c r="A27" s="686"/>
      <c r="B27" s="753" t="s">
        <v>1088</v>
      </c>
      <c r="C27" s="717" t="s">
        <v>1089</v>
      </c>
      <c r="D27" s="687" t="s">
        <v>1074</v>
      </c>
      <c r="E27" s="181">
        <f t="shared" si="0"/>
        <v>0</v>
      </c>
      <c r="F27" s="687"/>
      <c r="G27" s="687"/>
      <c r="H27" s="687"/>
      <c r="I27" s="687"/>
      <c r="J27" s="687" t="s">
        <v>1060</v>
      </c>
    </row>
    <row r="28" spans="1:10" s="688" customFormat="1" ht="42">
      <c r="A28" s="686"/>
      <c r="B28" s="753" t="s">
        <v>1090</v>
      </c>
      <c r="C28" s="717" t="s">
        <v>376</v>
      </c>
      <c r="D28" s="687" t="s">
        <v>1091</v>
      </c>
      <c r="E28" s="181">
        <f t="shared" si="0"/>
        <v>0</v>
      </c>
      <c r="F28" s="687"/>
      <c r="G28" s="687"/>
      <c r="H28" s="687"/>
      <c r="I28" s="687"/>
      <c r="J28" s="687" t="s">
        <v>1060</v>
      </c>
    </row>
    <row r="29" spans="1:10" s="688" customFormat="1" ht="63">
      <c r="A29" s="686"/>
      <c r="B29" s="686" t="s">
        <v>1092</v>
      </c>
      <c r="C29" s="687" t="s">
        <v>1093</v>
      </c>
      <c r="D29" s="687" t="s">
        <v>1077</v>
      </c>
      <c r="E29" s="181">
        <f t="shared" si="0"/>
        <v>0</v>
      </c>
      <c r="F29" s="687"/>
      <c r="G29" s="687"/>
      <c r="H29" s="687"/>
      <c r="I29" s="687"/>
      <c r="J29" s="687" t="s">
        <v>1060</v>
      </c>
    </row>
    <row r="30" spans="1:10" ht="45" customHeight="1">
      <c r="A30" s="60">
        <v>47</v>
      </c>
      <c r="B30" s="68" t="s">
        <v>254</v>
      </c>
      <c r="C30" s="217"/>
      <c r="D30" s="60"/>
      <c r="E30" s="181">
        <f t="shared" si="0"/>
        <v>0</v>
      </c>
      <c r="F30" s="57"/>
      <c r="G30" s="57"/>
      <c r="H30" s="57"/>
      <c r="I30" s="57"/>
      <c r="J30" s="57"/>
    </row>
    <row r="31" spans="1:10" s="688" customFormat="1" ht="42.75" customHeight="1">
      <c r="A31" s="718"/>
      <c r="B31" s="691" t="s">
        <v>909</v>
      </c>
      <c r="C31" s="691" t="s">
        <v>1879</v>
      </c>
      <c r="D31" s="721"/>
      <c r="E31" s="181">
        <f t="shared" si="0"/>
        <v>0</v>
      </c>
      <c r="F31" s="718"/>
      <c r="G31" s="718"/>
      <c r="H31" s="751"/>
      <c r="I31" s="718"/>
      <c r="J31" s="686" t="s">
        <v>921</v>
      </c>
    </row>
    <row r="32" spans="1:10" s="688" customFormat="1">
      <c r="A32" s="765"/>
      <c r="B32" s="691" t="s">
        <v>1876</v>
      </c>
      <c r="D32" s="718"/>
      <c r="E32" s="181">
        <f t="shared" si="0"/>
        <v>2000</v>
      </c>
      <c r="G32" s="743">
        <v>2000</v>
      </c>
      <c r="H32" s="718"/>
      <c r="I32" s="718"/>
    </row>
    <row r="33" spans="1:10" s="688" customFormat="1">
      <c r="A33" s="718"/>
      <c r="B33" s="691" t="s">
        <v>910</v>
      </c>
      <c r="C33" s="691" t="s">
        <v>911</v>
      </c>
      <c r="D33" s="718"/>
      <c r="E33" s="181">
        <f t="shared" si="0"/>
        <v>0</v>
      </c>
      <c r="F33" s="743"/>
      <c r="G33" s="718"/>
      <c r="H33" s="718"/>
      <c r="I33" s="718"/>
      <c r="J33" s="686" t="s">
        <v>921</v>
      </c>
    </row>
    <row r="34" spans="1:10" s="688" customFormat="1" ht="45.75" customHeight="1">
      <c r="A34" s="718"/>
      <c r="B34" s="691" t="s">
        <v>1028</v>
      </c>
      <c r="C34" s="691" t="s">
        <v>911</v>
      </c>
      <c r="D34" s="713" t="s">
        <v>1027</v>
      </c>
      <c r="E34" s="181">
        <f t="shared" si="0"/>
        <v>0</v>
      </c>
      <c r="F34" s="718"/>
      <c r="G34" s="718"/>
      <c r="H34" s="751"/>
      <c r="I34" s="718"/>
      <c r="J34" s="887" t="s">
        <v>1021</v>
      </c>
    </row>
    <row r="35" spans="1:10" s="390" customFormat="1" ht="25.5" customHeight="1">
      <c r="A35" s="921"/>
      <c r="B35" s="922" t="s">
        <v>1877</v>
      </c>
      <c r="C35" s="923"/>
      <c r="D35" s="921"/>
      <c r="E35" s="181">
        <f t="shared" si="0"/>
        <v>0</v>
      </c>
      <c r="F35" s="921"/>
      <c r="G35" s="921"/>
      <c r="H35" s="921"/>
      <c r="I35" s="921"/>
      <c r="J35" s="921"/>
    </row>
    <row r="36" spans="1:10" s="861" customFormat="1" ht="45.75" customHeight="1">
      <c r="A36" s="864"/>
      <c r="B36" s="662" t="s">
        <v>1094</v>
      </c>
      <c r="C36" s="659" t="s">
        <v>1095</v>
      </c>
      <c r="D36" s="925" t="s">
        <v>858</v>
      </c>
      <c r="E36" s="181">
        <f t="shared" si="0"/>
        <v>0</v>
      </c>
      <c r="F36" s="871"/>
      <c r="G36" s="871"/>
      <c r="H36" s="875"/>
      <c r="I36" s="871"/>
      <c r="J36" s="871" t="s">
        <v>348</v>
      </c>
    </row>
    <row r="37" spans="1:10" s="861" customFormat="1" ht="45.75" customHeight="1">
      <c r="A37" s="864"/>
      <c r="B37" s="662" t="s">
        <v>1096</v>
      </c>
      <c r="C37" s="659"/>
      <c r="D37" s="925"/>
      <c r="E37" s="181">
        <f t="shared" si="0"/>
        <v>0</v>
      </c>
      <c r="F37" s="871"/>
      <c r="G37" s="871"/>
      <c r="H37" s="875"/>
      <c r="I37" s="871"/>
      <c r="J37" s="871"/>
    </row>
    <row r="38" spans="1:10" s="861" customFormat="1" ht="67.5" customHeight="1">
      <c r="A38" s="864"/>
      <c r="B38" s="662" t="s">
        <v>1097</v>
      </c>
      <c r="C38" s="659" t="s">
        <v>1098</v>
      </c>
      <c r="D38" s="925" t="s">
        <v>791</v>
      </c>
      <c r="E38" s="181">
        <f t="shared" si="0"/>
        <v>0</v>
      </c>
      <c r="F38" s="871"/>
      <c r="G38" s="871"/>
      <c r="H38" s="875"/>
      <c r="I38" s="871"/>
      <c r="J38" s="871" t="s">
        <v>1099</v>
      </c>
    </row>
    <row r="39" spans="1:10" s="861" customFormat="1" ht="42">
      <c r="A39" s="864"/>
      <c r="B39" s="662" t="s">
        <v>1100</v>
      </c>
      <c r="C39" s="659" t="s">
        <v>1101</v>
      </c>
      <c r="D39" s="925" t="s">
        <v>1102</v>
      </c>
      <c r="E39" s="181">
        <f t="shared" si="0"/>
        <v>0</v>
      </c>
      <c r="F39" s="871"/>
      <c r="G39" s="871"/>
      <c r="H39" s="875"/>
      <c r="I39" s="871"/>
      <c r="J39" s="871" t="s">
        <v>1099</v>
      </c>
    </row>
    <row r="40" spans="1:10" s="861" customFormat="1" ht="84">
      <c r="A40" s="864"/>
      <c r="B40" s="866" t="s">
        <v>1103</v>
      </c>
      <c r="C40" s="659" t="s">
        <v>1104</v>
      </c>
      <c r="D40" s="655" t="s">
        <v>1077</v>
      </c>
      <c r="E40" s="181">
        <f t="shared" si="0"/>
        <v>0</v>
      </c>
      <c r="F40" s="871"/>
      <c r="G40" s="871"/>
      <c r="H40" s="875"/>
      <c r="I40" s="871"/>
      <c r="J40" s="655" t="s">
        <v>1105</v>
      </c>
    </row>
    <row r="41" spans="1:10" s="861" customFormat="1">
      <c r="A41" s="864"/>
      <c r="B41" s="1265" t="s">
        <v>1878</v>
      </c>
      <c r="C41" s="659"/>
      <c r="D41" s="655"/>
      <c r="E41" s="181">
        <f t="shared" si="0"/>
        <v>0</v>
      </c>
      <c r="F41" s="871"/>
      <c r="G41" s="871"/>
      <c r="H41" s="875"/>
      <c r="I41" s="871"/>
      <c r="J41" s="655"/>
    </row>
    <row r="42" spans="1:10" s="861" customFormat="1" ht="69.75" customHeight="1">
      <c r="A42" s="655"/>
      <c r="B42" s="523" t="s">
        <v>1106</v>
      </c>
      <c r="C42" s="659" t="s">
        <v>1069</v>
      </c>
      <c r="D42" s="655" t="s">
        <v>1107</v>
      </c>
      <c r="E42" s="181">
        <f t="shared" si="0"/>
        <v>0</v>
      </c>
      <c r="F42" s="871"/>
      <c r="G42" s="871"/>
      <c r="H42" s="871"/>
      <c r="I42" s="871"/>
      <c r="J42" s="655" t="s">
        <v>2134</v>
      </c>
    </row>
    <row r="43" spans="1:10" s="861" customFormat="1" ht="46.5" customHeight="1">
      <c r="A43" s="655"/>
      <c r="B43" s="863" t="s">
        <v>1108</v>
      </c>
      <c r="C43" s="659" t="s">
        <v>1109</v>
      </c>
      <c r="D43" s="655" t="s">
        <v>1077</v>
      </c>
      <c r="E43" s="181">
        <f t="shared" si="0"/>
        <v>0</v>
      </c>
      <c r="F43" s="871"/>
      <c r="G43" s="871"/>
      <c r="H43" s="871"/>
      <c r="I43" s="871"/>
      <c r="J43" s="655" t="s">
        <v>1110</v>
      </c>
    </row>
    <row r="44" spans="1:10" s="861" customFormat="1" ht="47.25" customHeight="1">
      <c r="A44" s="655"/>
      <c r="B44" s="863" t="s">
        <v>1111</v>
      </c>
      <c r="C44" s="659" t="s">
        <v>1104</v>
      </c>
      <c r="D44" s="655" t="s">
        <v>1112</v>
      </c>
      <c r="E44" s="181">
        <f t="shared" si="0"/>
        <v>0</v>
      </c>
      <c r="F44" s="871"/>
      <c r="G44" s="871"/>
      <c r="H44" s="871"/>
      <c r="I44" s="871"/>
      <c r="J44" s="655" t="s">
        <v>2134</v>
      </c>
    </row>
    <row r="45" spans="1:10" ht="24.95" customHeight="1">
      <c r="A45" s="58">
        <v>48</v>
      </c>
      <c r="B45" s="68" t="s">
        <v>200</v>
      </c>
      <c r="C45" s="217"/>
      <c r="D45" s="60"/>
      <c r="E45" s="181">
        <f t="shared" si="0"/>
        <v>0</v>
      </c>
      <c r="F45" s="57"/>
      <c r="G45" s="57"/>
      <c r="H45" s="57"/>
      <c r="I45" s="57"/>
      <c r="J45" s="57"/>
    </row>
    <row r="46" spans="1:10" s="861" customFormat="1" ht="63">
      <c r="A46" s="1266"/>
      <c r="B46" s="662" t="s">
        <v>1113</v>
      </c>
      <c r="C46" s="659" t="s">
        <v>1114</v>
      </c>
      <c r="D46" s="871" t="s">
        <v>858</v>
      </c>
      <c r="E46" s="181">
        <f t="shared" si="0"/>
        <v>0</v>
      </c>
      <c r="F46" s="871"/>
      <c r="G46" s="871"/>
      <c r="H46" s="871"/>
      <c r="I46" s="871"/>
      <c r="J46" s="871" t="s">
        <v>348</v>
      </c>
    </row>
    <row r="47" spans="1:10" s="656" customFormat="1" ht="42">
      <c r="A47" s="661"/>
      <c r="B47" s="949" t="s">
        <v>1115</v>
      </c>
      <c r="C47" s="659" t="s">
        <v>752</v>
      </c>
      <c r="D47" s="658" t="s">
        <v>1116</v>
      </c>
      <c r="E47" s="181">
        <f t="shared" si="0"/>
        <v>12650</v>
      </c>
      <c r="F47" s="660"/>
      <c r="G47" s="660">
        <v>12650</v>
      </c>
      <c r="H47" s="658"/>
      <c r="I47" s="658"/>
      <c r="J47" s="655" t="s">
        <v>1060</v>
      </c>
    </row>
    <row r="48" spans="1:10" ht="42">
      <c r="A48" s="60">
        <v>49</v>
      </c>
      <c r="B48" s="68" t="s">
        <v>252</v>
      </c>
      <c r="C48" s="217"/>
      <c r="D48" s="60"/>
      <c r="E48" s="181">
        <f t="shared" si="0"/>
        <v>0</v>
      </c>
      <c r="F48" s="57"/>
      <c r="G48" s="57"/>
      <c r="H48" s="57"/>
      <c r="I48" s="57"/>
      <c r="J48" s="57"/>
    </row>
    <row r="49" spans="1:10" s="861" customFormat="1">
      <c r="A49" s="926"/>
      <c r="B49" s="662" t="s">
        <v>1117</v>
      </c>
      <c r="C49" s="659" t="s">
        <v>779</v>
      </c>
      <c r="D49" s="655" t="s">
        <v>1118</v>
      </c>
      <c r="E49" s="181">
        <f t="shared" si="0"/>
        <v>0</v>
      </c>
      <c r="F49" s="871"/>
      <c r="G49" s="871"/>
      <c r="H49" s="871"/>
      <c r="I49" s="871"/>
      <c r="J49" s="655" t="s">
        <v>2134</v>
      </c>
    </row>
    <row r="50" spans="1:10" s="186" customFormat="1">
      <c r="A50" s="63"/>
      <c r="B50" s="255"/>
      <c r="C50" s="264"/>
      <c r="D50" s="576"/>
      <c r="E50" s="181">
        <f t="shared" si="0"/>
        <v>0</v>
      </c>
      <c r="F50" s="576"/>
      <c r="G50" s="576"/>
      <c r="H50" s="576"/>
      <c r="I50" s="576"/>
      <c r="J50" s="220"/>
    </row>
    <row r="51" spans="1:10">
      <c r="A51" s="1218"/>
      <c r="B51" s="1218"/>
      <c r="C51" s="178"/>
      <c r="D51" s="178"/>
      <c r="E51" s="149">
        <f>SUM(E19:E50)</f>
        <v>55650</v>
      </c>
      <c r="F51" s="149">
        <f>SUM(F19:F50)</f>
        <v>0</v>
      </c>
      <c r="G51" s="149">
        <f>SUM(G19:G50)</f>
        <v>55650</v>
      </c>
      <c r="H51" s="149">
        <f>SUM(H19:H50)</f>
        <v>0</v>
      </c>
      <c r="I51" s="149">
        <f>SUM(I19:I50)</f>
        <v>0</v>
      </c>
      <c r="J51" s="172">
        <f>F51+G51+H51+I51</f>
        <v>55650</v>
      </c>
    </row>
    <row r="52" spans="1:10">
      <c r="A52" s="167"/>
      <c r="B52" s="167"/>
      <c r="C52" s="131"/>
      <c r="D52" s="59"/>
      <c r="E52" s="1223"/>
      <c r="F52" s="191"/>
      <c r="G52" s="191"/>
      <c r="H52" s="191"/>
      <c r="I52" s="191"/>
      <c r="J52" s="191"/>
    </row>
    <row r="54" spans="1:10" s="299" customFormat="1">
      <c r="B54" s="299" t="s">
        <v>601</v>
      </c>
    </row>
    <row r="55" spans="1:10" s="186" customFormat="1">
      <c r="A55" s="1267"/>
      <c r="B55" s="1268"/>
      <c r="C55" s="217"/>
      <c r="D55" s="71"/>
      <c r="E55" s="184"/>
      <c r="F55" s="67"/>
      <c r="G55" s="67"/>
      <c r="H55" s="71"/>
      <c r="I55" s="71"/>
      <c r="J55" s="79"/>
    </row>
    <row r="56" spans="1:10" s="186" customFormat="1">
      <c r="A56" s="274"/>
      <c r="B56" s="1268"/>
      <c r="C56" s="217"/>
      <c r="D56" s="71"/>
      <c r="E56" s="184"/>
      <c r="F56" s="67"/>
      <c r="G56" s="67"/>
      <c r="H56" s="71"/>
      <c r="I56" s="71"/>
      <c r="J56" s="79"/>
    </row>
    <row r="57" spans="1:10">
      <c r="E57" s="174">
        <f>SUM(E55:E56)</f>
        <v>0</v>
      </c>
    </row>
    <row r="59" spans="1:10">
      <c r="B59" s="299" t="s">
        <v>658</v>
      </c>
      <c r="F59" s="133"/>
    </row>
    <row r="60" spans="1:10" s="186" customFormat="1">
      <c r="A60" s="80"/>
      <c r="B60" s="120"/>
      <c r="C60" s="181"/>
      <c r="D60" s="79"/>
      <c r="E60" s="181"/>
      <c r="F60" s="181"/>
      <c r="G60" s="181"/>
      <c r="H60" s="79"/>
      <c r="I60" s="79"/>
      <c r="J60" s="79"/>
    </row>
    <row r="61" spans="1:10" s="186" customFormat="1" ht="42.75" customHeight="1">
      <c r="A61" s="80"/>
      <c r="B61" s="99"/>
      <c r="C61" s="217"/>
      <c r="D61" s="79"/>
      <c r="E61" s="181"/>
      <c r="F61" s="67"/>
      <c r="G61" s="67"/>
      <c r="H61" s="79"/>
      <c r="I61" s="79"/>
      <c r="J61" s="79"/>
    </row>
    <row r="62" spans="1:10" s="186" customFormat="1">
      <c r="A62" s="80"/>
      <c r="B62" s="93"/>
      <c r="C62" s="217"/>
      <c r="D62" s="79"/>
      <c r="E62" s="181"/>
      <c r="F62" s="67"/>
      <c r="G62" s="67"/>
      <c r="H62" s="79"/>
      <c r="I62" s="79"/>
      <c r="J62" s="79"/>
    </row>
    <row r="63" spans="1:10" s="186" customFormat="1">
      <c r="A63" s="80"/>
      <c r="B63" s="565"/>
      <c r="C63" s="277"/>
      <c r="D63" s="79"/>
      <c r="E63" s="181"/>
      <c r="F63" s="67"/>
      <c r="G63" s="67"/>
      <c r="H63" s="79"/>
      <c r="I63" s="79"/>
      <c r="J63" s="79"/>
    </row>
    <row r="64" spans="1:10" s="186" customFormat="1">
      <c r="A64" s="274"/>
      <c r="B64" s="243"/>
      <c r="C64" s="217"/>
      <c r="D64" s="71"/>
      <c r="E64" s="181"/>
      <c r="F64" s="67"/>
      <c r="G64" s="67"/>
      <c r="H64" s="71"/>
      <c r="I64" s="71"/>
      <c r="J64" s="79"/>
    </row>
    <row r="65" spans="1:10" s="186" customFormat="1">
      <c r="A65" s="274"/>
      <c r="B65" s="243"/>
      <c r="C65" s="217"/>
      <c r="D65" s="71"/>
      <c r="E65" s="181"/>
      <c r="F65" s="67"/>
      <c r="G65" s="67"/>
      <c r="H65" s="71"/>
      <c r="I65" s="71"/>
      <c r="J65" s="79"/>
    </row>
    <row r="66" spans="1:10" s="607" customFormat="1">
      <c r="E66" s="608"/>
      <c r="F66" s="608"/>
      <c r="G66" s="608"/>
      <c r="H66" s="608"/>
      <c r="I66" s="608"/>
    </row>
  </sheetData>
  <mergeCells count="12">
    <mergeCell ref="A17:A18"/>
    <mergeCell ref="B17:B18"/>
    <mergeCell ref="E17:I17"/>
    <mergeCell ref="J17:J18"/>
    <mergeCell ref="A1:J1"/>
    <mergeCell ref="D10:G10"/>
    <mergeCell ref="D11:G11"/>
    <mergeCell ref="D12:G12"/>
    <mergeCell ref="D13:H13"/>
    <mergeCell ref="D14:G14"/>
    <mergeCell ref="D15:J15"/>
    <mergeCell ref="D16:I16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8"/>
  <sheetViews>
    <sheetView workbookViewId="0">
      <pane xSplit="2" ySplit="11" topLeftCell="C12" activePane="bottomRight" state="frozen"/>
      <selection activeCell="F23" sqref="F23"/>
      <selection pane="topRight" activeCell="F23" sqref="F23"/>
      <selection pane="bottomLeft" activeCell="F23" sqref="F23"/>
      <selection pane="bottomRight" sqref="A1:XFD9"/>
    </sheetView>
  </sheetViews>
  <sheetFormatPr defaultColWidth="9.140625" defaultRowHeight="21"/>
  <cols>
    <col min="1" max="1" width="5.7109375" style="1" customWidth="1"/>
    <col min="2" max="2" width="39.28515625" style="1" customWidth="1"/>
    <col min="3" max="3" width="23" style="1" customWidth="1"/>
    <col min="4" max="4" width="18.28515625" style="1" customWidth="1"/>
    <col min="5" max="5" width="17" style="1" customWidth="1"/>
    <col min="6" max="7" width="15.5703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21" customHeight="1">
      <c r="A2" s="27"/>
      <c r="B2" s="42" t="s">
        <v>28</v>
      </c>
      <c r="C2" s="34" t="s">
        <v>39</v>
      </c>
      <c r="D2" s="73" t="s">
        <v>550</v>
      </c>
      <c r="E2" s="4"/>
      <c r="F2" s="43" t="s">
        <v>32</v>
      </c>
      <c r="G2" s="4"/>
      <c r="H2" s="43" t="s">
        <v>29</v>
      </c>
      <c r="I2" s="31"/>
    </row>
    <row r="3" spans="1:18" ht="21" customHeight="1">
      <c r="A3" s="27"/>
      <c r="B3" s="42" t="s">
        <v>50</v>
      </c>
      <c r="C3" s="34" t="s">
        <v>209</v>
      </c>
      <c r="D3" s="25"/>
      <c r="F3" s="2"/>
      <c r="G3" s="2"/>
      <c r="H3" s="2"/>
    </row>
    <row r="4" spans="1:18" ht="21" customHeight="1">
      <c r="A4" s="27"/>
      <c r="B4" s="42" t="s">
        <v>204</v>
      </c>
      <c r="C4" s="1572" t="s">
        <v>2369</v>
      </c>
      <c r="D4" s="25"/>
      <c r="E4" s="2"/>
      <c r="F4" s="2"/>
      <c r="G4" s="2"/>
    </row>
    <row r="5" spans="1:18" ht="21" customHeight="1">
      <c r="A5" s="27"/>
      <c r="B5" s="42" t="s">
        <v>21</v>
      </c>
      <c r="C5" s="44" t="s">
        <v>30</v>
      </c>
      <c r="D5" s="45" t="s">
        <v>51</v>
      </c>
      <c r="E5" s="44"/>
      <c r="F5" s="44" t="s">
        <v>52</v>
      </c>
      <c r="G5" s="44" t="s">
        <v>53</v>
      </c>
      <c r="H5" s="44" t="s">
        <v>56</v>
      </c>
      <c r="I5" s="44" t="s">
        <v>552</v>
      </c>
      <c r="J5" s="44" t="s">
        <v>55</v>
      </c>
      <c r="K5" s="30"/>
      <c r="O5" s="25"/>
    </row>
    <row r="6" spans="1:18" ht="21" customHeight="1">
      <c r="A6" s="27"/>
      <c r="B6" s="32" t="s">
        <v>36</v>
      </c>
      <c r="D6" s="1570" t="s">
        <v>2370</v>
      </c>
      <c r="F6" s="25"/>
      <c r="H6" s="25"/>
      <c r="J6" s="25"/>
      <c r="K6" s="25"/>
      <c r="M6" s="25"/>
      <c r="O6" s="25"/>
      <c r="P6" s="25"/>
      <c r="R6" s="25"/>
    </row>
    <row r="7" spans="1:18" ht="21" customHeight="1">
      <c r="A7" s="27"/>
      <c r="B7" s="32" t="s">
        <v>37</v>
      </c>
      <c r="D7" s="1592" t="s">
        <v>2371</v>
      </c>
      <c r="E7" s="1592"/>
      <c r="F7" s="1582"/>
      <c r="G7" s="1582"/>
      <c r="H7" s="2"/>
    </row>
    <row r="8" spans="1:18" ht="21" customHeight="1">
      <c r="A8" s="27"/>
      <c r="B8" s="32" t="s">
        <v>340</v>
      </c>
      <c r="D8" s="1771" t="s">
        <v>2372</v>
      </c>
      <c r="E8" s="1771"/>
      <c r="F8" s="1771"/>
      <c r="G8" s="1771"/>
      <c r="H8" s="2"/>
    </row>
    <row r="9" spans="1:18" ht="21" customHeight="1">
      <c r="A9" s="27"/>
      <c r="B9" s="32"/>
      <c r="D9" s="1772" t="s">
        <v>2373</v>
      </c>
      <c r="E9" s="1772"/>
      <c r="F9" s="1772"/>
      <c r="G9" s="1772"/>
      <c r="H9" s="2"/>
    </row>
    <row r="10" spans="1:18" ht="21" customHeight="1">
      <c r="A10" s="1757" t="s">
        <v>0</v>
      </c>
      <c r="B10" s="1757" t="s">
        <v>33</v>
      </c>
      <c r="C10" s="204" t="s">
        <v>23</v>
      </c>
      <c r="D10" s="208" t="s">
        <v>24</v>
      </c>
      <c r="E10" s="1752" t="s">
        <v>1</v>
      </c>
      <c r="F10" s="1753"/>
      <c r="G10" s="1753"/>
      <c r="H10" s="1753"/>
      <c r="I10" s="1754"/>
      <c r="J10" s="1755" t="s">
        <v>13</v>
      </c>
    </row>
    <row r="11" spans="1:18">
      <c r="A11" s="1758"/>
      <c r="B11" s="1758"/>
      <c r="C11" s="205"/>
      <c r="D11" s="209" t="s">
        <v>25</v>
      </c>
      <c r="E11" s="28" t="s">
        <v>5</v>
      </c>
      <c r="F11" s="28" t="s">
        <v>6</v>
      </c>
      <c r="G11" s="28" t="s">
        <v>174</v>
      </c>
      <c r="H11" s="29" t="s">
        <v>26</v>
      </c>
      <c r="I11" s="29" t="s">
        <v>27</v>
      </c>
      <c r="J11" s="1756"/>
    </row>
    <row r="12" spans="1:18" s="9" customFormat="1">
      <c r="A12" s="316">
        <v>50</v>
      </c>
      <c r="B12" s="369" t="s">
        <v>255</v>
      </c>
      <c r="C12" s="310"/>
      <c r="D12" s="310"/>
      <c r="E12" s="310"/>
      <c r="F12" s="310"/>
      <c r="G12" s="310"/>
      <c r="H12" s="310"/>
      <c r="I12" s="310"/>
      <c r="J12" s="310"/>
    </row>
    <row r="13" spans="1:18" s="688" customFormat="1" ht="20.25" customHeight="1">
      <c r="A13" s="744"/>
      <c r="B13" s="836" t="s">
        <v>912</v>
      </c>
      <c r="C13" s="687" t="s">
        <v>1374</v>
      </c>
      <c r="D13" s="686"/>
      <c r="E13" s="181">
        <f t="shared" ref="E13:E19" si="0">F13+G13+H13+I13</f>
        <v>0</v>
      </c>
      <c r="F13" s="686"/>
      <c r="G13" s="686"/>
      <c r="H13" s="686"/>
      <c r="I13" s="686"/>
      <c r="J13" s="1067" t="s">
        <v>2135</v>
      </c>
    </row>
    <row r="14" spans="1:18" s="693" customFormat="1" ht="42">
      <c r="A14" s="691"/>
      <c r="B14" s="691" t="s">
        <v>913</v>
      </c>
      <c r="C14" s="696" t="s">
        <v>914</v>
      </c>
      <c r="D14" s="825" t="s">
        <v>915</v>
      </c>
      <c r="E14" s="181">
        <f t="shared" si="0"/>
        <v>0</v>
      </c>
      <c r="F14" s="692"/>
      <c r="G14" s="692"/>
      <c r="H14" s="692"/>
      <c r="I14" s="692"/>
      <c r="J14" s="1067" t="s">
        <v>2135</v>
      </c>
    </row>
    <row r="15" spans="1:18" s="688" customFormat="1" ht="42">
      <c r="A15" s="745"/>
      <c r="B15" s="686" t="s">
        <v>916</v>
      </c>
      <c r="C15" s="686" t="s">
        <v>917</v>
      </c>
      <c r="D15" s="686" t="s">
        <v>918</v>
      </c>
      <c r="E15" s="181">
        <f t="shared" si="0"/>
        <v>2000</v>
      </c>
      <c r="F15" s="716"/>
      <c r="G15" s="716">
        <v>2000</v>
      </c>
      <c r="H15" s="745"/>
      <c r="I15" s="745"/>
      <c r="J15" s="686" t="s">
        <v>921</v>
      </c>
    </row>
    <row r="16" spans="1:18" s="688" customFormat="1" ht="42">
      <c r="A16" s="745"/>
      <c r="B16" s="817" t="s">
        <v>919</v>
      </c>
      <c r="C16" s="687" t="s">
        <v>920</v>
      </c>
      <c r="D16" s="686" t="s">
        <v>918</v>
      </c>
      <c r="E16" s="181">
        <f t="shared" si="0"/>
        <v>2000</v>
      </c>
      <c r="F16" s="716"/>
      <c r="G16" s="716">
        <v>2000</v>
      </c>
      <c r="H16" s="745"/>
      <c r="I16" s="745"/>
      <c r="J16" s="686" t="s">
        <v>921</v>
      </c>
    </row>
    <row r="17" spans="1:10" s="9" customFormat="1">
      <c r="A17" s="80"/>
      <c r="B17" s="93" t="s">
        <v>2136</v>
      </c>
      <c r="C17" s="138" t="s">
        <v>2045</v>
      </c>
      <c r="D17" s="79" t="s">
        <v>2086</v>
      </c>
      <c r="E17" s="181">
        <f t="shared" si="0"/>
        <v>0</v>
      </c>
      <c r="F17" s="80"/>
      <c r="G17" s="80"/>
      <c r="H17" s="80"/>
      <c r="I17" s="80"/>
      <c r="J17" s="1067" t="s">
        <v>2135</v>
      </c>
    </row>
    <row r="18" spans="1:10">
      <c r="A18" s="67">
        <v>51</v>
      </c>
      <c r="B18" s="68" t="s">
        <v>256</v>
      </c>
      <c r="C18" s="217"/>
      <c r="D18" s="60"/>
      <c r="E18" s="181">
        <f t="shared" ref="E18" si="1">F18+G18+H18+I18</f>
        <v>0</v>
      </c>
      <c r="F18" s="57"/>
      <c r="G18" s="57"/>
      <c r="H18" s="57"/>
      <c r="I18" s="57"/>
      <c r="J18" s="60"/>
    </row>
    <row r="19" spans="1:10" ht="21" customHeight="1">
      <c r="A19" s="63"/>
      <c r="B19" s="284"/>
      <c r="C19" s="264"/>
      <c r="D19" s="98"/>
      <c r="E19" s="181">
        <f t="shared" si="0"/>
        <v>0</v>
      </c>
      <c r="F19" s="177"/>
      <c r="G19" s="177"/>
      <c r="H19" s="177"/>
      <c r="I19" s="177"/>
      <c r="J19" s="98"/>
    </row>
    <row r="20" spans="1:10">
      <c r="A20" s="26"/>
      <c r="B20" s="26"/>
      <c r="C20" s="178"/>
      <c r="D20" s="178"/>
      <c r="E20" s="149">
        <f>SUM(E13:E19)</f>
        <v>4000</v>
      </c>
      <c r="F20" s="149">
        <f>SUM(F13:F19)</f>
        <v>0</v>
      </c>
      <c r="G20" s="149">
        <f>SUM(G13:G19)</f>
        <v>4000</v>
      </c>
      <c r="H20" s="149">
        <f>SUM(H13:H19)</f>
        <v>0</v>
      </c>
      <c r="I20" s="149">
        <f>SUM(I13:I19)</f>
        <v>0</v>
      </c>
      <c r="J20" s="172">
        <f>F20+G20+H20+I20</f>
        <v>4000</v>
      </c>
    </row>
    <row r="21" spans="1:10">
      <c r="B21" s="4"/>
    </row>
    <row r="24" spans="1:10" s="298" customFormat="1">
      <c r="B24" s="298" t="s">
        <v>601</v>
      </c>
    </row>
    <row r="25" spans="1:10">
      <c r="A25" s="243"/>
      <c r="B25" s="243"/>
      <c r="C25" s="217"/>
      <c r="D25" s="278"/>
      <c r="E25" s="184"/>
      <c r="F25" s="57"/>
      <c r="G25" s="57"/>
      <c r="H25" s="60"/>
      <c r="I25" s="60"/>
      <c r="J25" s="60"/>
    </row>
    <row r="27" spans="1:10">
      <c r="B27" s="298" t="s">
        <v>658</v>
      </c>
      <c r="F27" s="2"/>
    </row>
    <row r="28" spans="1:10" ht="45" customHeight="1">
      <c r="A28" s="243"/>
      <c r="B28" s="243"/>
      <c r="C28" s="217"/>
      <c r="D28" s="278"/>
      <c r="E28" s="181"/>
      <c r="F28" s="57"/>
      <c r="G28" s="57"/>
      <c r="H28" s="60"/>
      <c r="I28" s="60"/>
      <c r="J28" s="60"/>
    </row>
  </sheetData>
  <mergeCells count="7">
    <mergeCell ref="A10:A11"/>
    <mergeCell ref="B10:B11"/>
    <mergeCell ref="E10:I10"/>
    <mergeCell ref="J10:J11"/>
    <mergeCell ref="A1:J1"/>
    <mergeCell ref="D8:G8"/>
    <mergeCell ref="D9:G9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7"/>
  <sheetViews>
    <sheetView workbookViewId="0">
      <selection sqref="A1:XFD10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7.71093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74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39</v>
      </c>
      <c r="D3" s="73" t="s">
        <v>550</v>
      </c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34" t="s">
        <v>209</v>
      </c>
      <c r="D4" s="25"/>
      <c r="F4" s="2"/>
      <c r="G4" s="2"/>
      <c r="H4" s="2"/>
    </row>
    <row r="5" spans="1:18" ht="21" customHeight="1">
      <c r="A5" s="27"/>
      <c r="B5" s="42" t="s">
        <v>2556</v>
      </c>
      <c r="C5" s="1572" t="s">
        <v>2374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45" t="s">
        <v>51</v>
      </c>
      <c r="E6" s="136"/>
      <c r="F6" s="44" t="s">
        <v>52</v>
      </c>
      <c r="G6" s="44" t="s">
        <v>53</v>
      </c>
      <c r="H6" s="44" t="s">
        <v>56</v>
      </c>
      <c r="I6" s="44" t="s">
        <v>552</v>
      </c>
      <c r="J6" s="44" t="s">
        <v>55</v>
      </c>
      <c r="K6" s="30"/>
      <c r="O6" s="25"/>
    </row>
    <row r="7" spans="1:18" ht="21" customHeight="1">
      <c r="A7" s="27"/>
      <c r="B7" s="32" t="s">
        <v>36</v>
      </c>
      <c r="D7" s="1570" t="s">
        <v>2375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37</v>
      </c>
      <c r="D9" s="1570" t="s">
        <v>2376</v>
      </c>
      <c r="E9" s="25"/>
      <c r="F9" s="2"/>
      <c r="G9" s="2"/>
      <c r="H9" s="2"/>
    </row>
    <row r="10" spans="1:18" ht="21" customHeight="1">
      <c r="A10" s="279"/>
      <c r="B10" s="279" t="s">
        <v>2377</v>
      </c>
      <c r="E10" s="2"/>
      <c r="F10" s="2"/>
      <c r="G10" s="2"/>
      <c r="H10" s="2"/>
    </row>
    <row r="11" spans="1:18" ht="21" customHeight="1">
      <c r="A11" s="1757" t="s">
        <v>0</v>
      </c>
      <c r="B11" s="1757" t="s">
        <v>33</v>
      </c>
      <c r="C11" s="204" t="s">
        <v>23</v>
      </c>
      <c r="D11" s="208" t="s">
        <v>24</v>
      </c>
      <c r="E11" s="1752" t="s">
        <v>1</v>
      </c>
      <c r="F11" s="1753"/>
      <c r="G11" s="1753"/>
      <c r="H11" s="1753"/>
      <c r="I11" s="1754"/>
      <c r="J11" s="1755" t="s">
        <v>13</v>
      </c>
    </row>
    <row r="12" spans="1:18">
      <c r="A12" s="1758"/>
      <c r="B12" s="1758"/>
      <c r="C12" s="928"/>
      <c r="D12" s="232" t="s">
        <v>25</v>
      </c>
      <c r="E12" s="929" t="s">
        <v>5</v>
      </c>
      <c r="F12" s="930" t="s">
        <v>6</v>
      </c>
      <c r="G12" s="930" t="s">
        <v>2557</v>
      </c>
      <c r="H12" s="930" t="s">
        <v>26</v>
      </c>
      <c r="I12" s="930" t="s">
        <v>27</v>
      </c>
      <c r="J12" s="1756"/>
    </row>
    <row r="13" spans="1:18" s="931" customFormat="1">
      <c r="A13" s="69">
        <v>52</v>
      </c>
      <c r="B13" s="120" t="s">
        <v>257</v>
      </c>
      <c r="C13" s="175"/>
      <c r="D13" s="175"/>
      <c r="E13" s="181">
        <f t="shared" ref="E13:E33" si="0">F13+G13+H13+I13</f>
        <v>0</v>
      </c>
      <c r="F13" s="137"/>
      <c r="G13" s="137"/>
      <c r="H13" s="137"/>
      <c r="I13" s="137"/>
      <c r="J13" s="175"/>
    </row>
    <row r="14" spans="1:18" s="932" customFormat="1" ht="69" customHeight="1">
      <c r="A14" s="654"/>
      <c r="B14" s="654" t="s">
        <v>1119</v>
      </c>
      <c r="C14" s="655" t="s">
        <v>752</v>
      </c>
      <c r="D14" s="655" t="s">
        <v>858</v>
      </c>
      <c r="E14" s="181">
        <f t="shared" si="0"/>
        <v>0</v>
      </c>
      <c r="F14" s="655"/>
      <c r="G14" s="655"/>
      <c r="H14" s="655"/>
      <c r="I14" s="655"/>
      <c r="J14" s="655" t="s">
        <v>348</v>
      </c>
    </row>
    <row r="15" spans="1:18" s="933" customFormat="1" ht="63">
      <c r="A15" s="654"/>
      <c r="B15" s="654" t="s">
        <v>1120</v>
      </c>
      <c r="C15" s="655" t="s">
        <v>1121</v>
      </c>
      <c r="D15" s="655" t="s">
        <v>858</v>
      </c>
      <c r="E15" s="181">
        <f t="shared" si="0"/>
        <v>0</v>
      </c>
      <c r="F15" s="655"/>
      <c r="G15" s="655"/>
      <c r="H15" s="655"/>
      <c r="I15" s="655"/>
      <c r="J15" s="655" t="s">
        <v>1122</v>
      </c>
    </row>
    <row r="16" spans="1:18" s="933" customFormat="1">
      <c r="A16" s="654"/>
      <c r="B16" s="1159" t="s">
        <v>1123</v>
      </c>
      <c r="C16" s="655"/>
      <c r="D16" s="655"/>
      <c r="E16" s="181">
        <f t="shared" si="0"/>
        <v>0</v>
      </c>
      <c r="F16" s="655"/>
      <c r="G16" s="655"/>
      <c r="H16" s="655"/>
      <c r="I16" s="655"/>
      <c r="J16" s="655" t="s">
        <v>1047</v>
      </c>
    </row>
    <row r="17" spans="1:10" s="933" customFormat="1" ht="42">
      <c r="A17" s="654"/>
      <c r="B17" s="654" t="s">
        <v>1124</v>
      </c>
      <c r="C17" s="655" t="s">
        <v>1125</v>
      </c>
      <c r="D17" s="655" t="s">
        <v>858</v>
      </c>
      <c r="E17" s="181">
        <f t="shared" si="0"/>
        <v>0</v>
      </c>
      <c r="F17" s="655"/>
      <c r="G17" s="655"/>
      <c r="H17" s="655"/>
      <c r="I17" s="655"/>
      <c r="J17" s="655" t="s">
        <v>1047</v>
      </c>
    </row>
    <row r="18" spans="1:10" s="933" customFormat="1" ht="42">
      <c r="A18" s="654"/>
      <c r="B18" s="654" t="s">
        <v>1126</v>
      </c>
      <c r="C18" s="655" t="s">
        <v>1125</v>
      </c>
      <c r="D18" s="655" t="s">
        <v>858</v>
      </c>
      <c r="E18" s="181">
        <f t="shared" si="0"/>
        <v>0</v>
      </c>
      <c r="F18" s="655"/>
      <c r="G18" s="655"/>
      <c r="H18" s="655"/>
      <c r="I18" s="655"/>
      <c r="J18" s="655" t="s">
        <v>1047</v>
      </c>
    </row>
    <row r="19" spans="1:10" s="933" customFormat="1">
      <c r="A19" s="654"/>
      <c r="B19" s="654" t="s">
        <v>1127</v>
      </c>
      <c r="C19" s="655" t="s">
        <v>1128</v>
      </c>
      <c r="D19" s="655" t="s">
        <v>1087</v>
      </c>
      <c r="E19" s="181">
        <f t="shared" si="0"/>
        <v>0</v>
      </c>
      <c r="F19" s="655"/>
      <c r="G19" s="655"/>
      <c r="H19" s="655"/>
      <c r="I19" s="655"/>
      <c r="J19" s="655" t="s">
        <v>1047</v>
      </c>
    </row>
    <row r="20" spans="1:10" s="933" customFormat="1" ht="42">
      <c r="A20" s="654"/>
      <c r="B20" s="654" t="s">
        <v>1129</v>
      </c>
      <c r="C20" s="655" t="s">
        <v>1130</v>
      </c>
      <c r="D20" s="655" t="s">
        <v>1131</v>
      </c>
      <c r="E20" s="181">
        <f t="shared" si="0"/>
        <v>0</v>
      </c>
      <c r="F20" s="655"/>
      <c r="G20" s="655"/>
      <c r="H20" s="655"/>
      <c r="I20" s="655"/>
      <c r="J20" s="655" t="s">
        <v>1047</v>
      </c>
    </row>
    <row r="21" spans="1:10" s="934" customFormat="1" ht="42">
      <c r="A21" s="69">
        <v>53</v>
      </c>
      <c r="B21" s="120" t="s">
        <v>258</v>
      </c>
      <c r="C21" s="217"/>
      <c r="D21" s="60"/>
      <c r="E21" s="181">
        <f t="shared" si="0"/>
        <v>0</v>
      </c>
      <c r="F21" s="57"/>
      <c r="G21" s="57"/>
      <c r="H21" s="57"/>
      <c r="I21" s="57"/>
      <c r="J21" s="60"/>
    </row>
    <row r="22" spans="1:10" s="935" customFormat="1" ht="84">
      <c r="A22" s="655"/>
      <c r="B22" s="523" t="s">
        <v>1132</v>
      </c>
      <c r="C22" s="655" t="s">
        <v>1133</v>
      </c>
      <c r="D22" s="655" t="s">
        <v>858</v>
      </c>
      <c r="E22" s="181">
        <f t="shared" si="0"/>
        <v>0</v>
      </c>
      <c r="F22" s="655"/>
      <c r="G22" s="655"/>
      <c r="H22" s="655"/>
      <c r="I22" s="655"/>
      <c r="J22" s="655" t="s">
        <v>1134</v>
      </c>
    </row>
    <row r="23" spans="1:10" s="935" customFormat="1" ht="63">
      <c r="A23" s="924"/>
      <c r="B23" s="662" t="s">
        <v>1135</v>
      </c>
      <c r="C23" s="655" t="s">
        <v>1136</v>
      </c>
      <c r="D23" s="871" t="s">
        <v>858</v>
      </c>
      <c r="E23" s="181">
        <f t="shared" si="0"/>
        <v>0</v>
      </c>
      <c r="F23" s="655"/>
      <c r="G23" s="655"/>
      <c r="H23" s="655"/>
      <c r="I23" s="655"/>
      <c r="J23" s="655" t="s">
        <v>1134</v>
      </c>
    </row>
    <row r="24" spans="1:10" s="935" customFormat="1" ht="42">
      <c r="A24" s="924"/>
      <c r="B24" s="662" t="s">
        <v>1137</v>
      </c>
      <c r="C24" s="655"/>
      <c r="D24" s="871"/>
      <c r="E24" s="181">
        <f t="shared" si="0"/>
        <v>0</v>
      </c>
      <c r="F24" s="655"/>
      <c r="G24" s="655"/>
      <c r="H24" s="655"/>
      <c r="I24" s="655"/>
      <c r="J24" s="655" t="s">
        <v>1047</v>
      </c>
    </row>
    <row r="25" spans="1:10" s="935" customFormat="1" ht="45.75" customHeight="1">
      <c r="A25" s="924"/>
      <c r="B25" s="662" t="s">
        <v>1138</v>
      </c>
      <c r="C25" s="655" t="s">
        <v>1139</v>
      </c>
      <c r="D25" s="871" t="s">
        <v>1140</v>
      </c>
      <c r="E25" s="181">
        <f t="shared" si="0"/>
        <v>0</v>
      </c>
      <c r="F25" s="655"/>
      <c r="G25" s="655"/>
      <c r="H25" s="655"/>
      <c r="I25" s="655"/>
      <c r="J25" s="655" t="s">
        <v>1047</v>
      </c>
    </row>
    <row r="26" spans="1:10" s="935" customFormat="1" ht="42">
      <c r="A26" s="924"/>
      <c r="B26" s="662" t="s">
        <v>1141</v>
      </c>
      <c r="C26" s="655"/>
      <c r="D26" s="871"/>
      <c r="E26" s="181">
        <f t="shared" si="0"/>
        <v>0</v>
      </c>
      <c r="F26" s="655"/>
      <c r="G26" s="655"/>
      <c r="H26" s="655"/>
      <c r="I26" s="655"/>
      <c r="J26" s="655" t="s">
        <v>1047</v>
      </c>
    </row>
    <row r="27" spans="1:10" s="935" customFormat="1" ht="63">
      <c r="A27" s="924"/>
      <c r="B27" s="662" t="s">
        <v>1142</v>
      </c>
      <c r="C27" s="655" t="s">
        <v>1143</v>
      </c>
      <c r="D27" s="927" t="s">
        <v>1144</v>
      </c>
      <c r="E27" s="181">
        <f t="shared" si="0"/>
        <v>0</v>
      </c>
      <c r="F27" s="655"/>
      <c r="G27" s="655"/>
      <c r="H27" s="655"/>
      <c r="I27" s="655"/>
      <c r="J27" s="655" t="s">
        <v>1047</v>
      </c>
    </row>
    <row r="28" spans="1:10" s="935" customFormat="1" ht="42">
      <c r="A28" s="924"/>
      <c r="B28" s="662" t="s">
        <v>1145</v>
      </c>
      <c r="C28" s="655"/>
      <c r="D28" s="871" t="s">
        <v>1046</v>
      </c>
      <c r="E28" s="181">
        <f t="shared" si="0"/>
        <v>0</v>
      </c>
      <c r="F28" s="655"/>
      <c r="G28" s="655"/>
      <c r="H28" s="655"/>
      <c r="I28" s="655"/>
      <c r="J28" s="655" t="s">
        <v>1047</v>
      </c>
    </row>
    <row r="29" spans="1:10" s="934" customFormat="1" ht="42">
      <c r="A29" s="69">
        <v>54</v>
      </c>
      <c r="B29" s="565" t="s">
        <v>259</v>
      </c>
      <c r="C29" s="217"/>
      <c r="D29" s="60"/>
      <c r="E29" s="181">
        <f t="shared" si="0"/>
        <v>0</v>
      </c>
      <c r="F29" s="57"/>
      <c r="G29" s="57"/>
      <c r="H29" s="57"/>
      <c r="I29" s="57"/>
      <c r="J29" s="60"/>
    </row>
    <row r="30" spans="1:10" s="934" customFormat="1" ht="42">
      <c r="A30" s="79">
        <v>55</v>
      </c>
      <c r="B30" s="68" t="s">
        <v>260</v>
      </c>
      <c r="C30" s="217"/>
      <c r="D30" s="60"/>
      <c r="E30" s="181">
        <f t="shared" si="0"/>
        <v>0</v>
      </c>
      <c r="F30" s="57"/>
      <c r="G30" s="57"/>
      <c r="H30" s="57"/>
      <c r="I30" s="57"/>
      <c r="J30" s="60"/>
    </row>
    <row r="31" spans="1:10" s="936" customFormat="1" ht="56.25">
      <c r="A31" s="655"/>
      <c r="B31" s="1269" t="s">
        <v>1146</v>
      </c>
      <c r="C31" s="659" t="s">
        <v>1147</v>
      </c>
      <c r="D31" s="871" t="s">
        <v>1148</v>
      </c>
      <c r="E31" s="181">
        <f t="shared" si="0"/>
        <v>0</v>
      </c>
      <c r="F31" s="871"/>
      <c r="G31" s="871"/>
      <c r="H31" s="871"/>
      <c r="I31" s="871"/>
      <c r="J31" s="871" t="s">
        <v>1149</v>
      </c>
    </row>
    <row r="32" spans="1:10" s="936" customFormat="1" ht="63">
      <c r="A32" s="655"/>
      <c r="B32" s="663" t="s">
        <v>1150</v>
      </c>
      <c r="C32" s="659" t="s">
        <v>1151</v>
      </c>
      <c r="D32" s="871" t="s">
        <v>1152</v>
      </c>
      <c r="E32" s="181">
        <f t="shared" si="0"/>
        <v>0</v>
      </c>
      <c r="F32" s="871"/>
      <c r="G32" s="871"/>
      <c r="H32" s="871"/>
      <c r="I32" s="871"/>
      <c r="J32" s="871" t="s">
        <v>1374</v>
      </c>
    </row>
    <row r="33" spans="1:10" s="937" customFormat="1">
      <c r="A33" s="85"/>
      <c r="B33" s="246"/>
      <c r="C33" s="215"/>
      <c r="D33" s="85"/>
      <c r="E33" s="265">
        <f t="shared" si="0"/>
        <v>0</v>
      </c>
      <c r="F33" s="85"/>
      <c r="G33" s="85"/>
      <c r="H33" s="85"/>
      <c r="I33" s="85"/>
      <c r="J33" s="85"/>
    </row>
    <row r="34" spans="1:10">
      <c r="B34" s="4"/>
      <c r="C34" s="133"/>
      <c r="D34" s="133"/>
      <c r="E34" s="174">
        <f>SUM(E13:E33)</f>
        <v>0</v>
      </c>
      <c r="F34" s="174">
        <f>SUM(F13:F33)</f>
        <v>0</v>
      </c>
      <c r="G34" s="174">
        <f>SUM(G13:G33)</f>
        <v>0</v>
      </c>
      <c r="H34" s="174">
        <f>SUM(H13:H33)</f>
        <v>0</v>
      </c>
      <c r="I34" s="174">
        <f>SUM(I13:I33)</f>
        <v>0</v>
      </c>
      <c r="J34" s="191">
        <f>F34+G34+H34+I34</f>
        <v>0</v>
      </c>
    </row>
    <row r="36" spans="1:10" ht="20.25" customHeight="1"/>
    <row r="37" spans="1:10" s="298" customFormat="1">
      <c r="B37" s="298" t="s">
        <v>601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1"/>
  <sheetViews>
    <sheetView zoomScaleNormal="100" workbookViewId="0">
      <selection sqref="A1:XFD10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39</v>
      </c>
      <c r="D3" s="73" t="s">
        <v>550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34" t="s">
        <v>209</v>
      </c>
      <c r="D4" s="25"/>
      <c r="F4" s="2"/>
      <c r="G4" s="2"/>
      <c r="H4" s="2"/>
    </row>
    <row r="5" spans="1:18" ht="21" customHeight="1">
      <c r="A5" s="27"/>
      <c r="B5" s="42" t="s">
        <v>2556</v>
      </c>
      <c r="C5" s="1572" t="s">
        <v>2378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45" t="s">
        <v>51</v>
      </c>
      <c r="E6" s="44"/>
      <c r="F6" s="44" t="s">
        <v>52</v>
      </c>
      <c r="G6" s="44" t="s">
        <v>53</v>
      </c>
      <c r="H6" s="44" t="s">
        <v>56</v>
      </c>
      <c r="I6" s="44" t="s">
        <v>552</v>
      </c>
      <c r="J6" s="44" t="s">
        <v>55</v>
      </c>
      <c r="K6" s="30"/>
      <c r="O6" s="25"/>
    </row>
    <row r="7" spans="1:18" ht="21" customHeight="1">
      <c r="A7" s="27"/>
      <c r="B7" s="32" t="s">
        <v>36</v>
      </c>
      <c r="D7" s="1570" t="s">
        <v>2379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37</v>
      </c>
      <c r="D9" s="1570" t="s">
        <v>2380</v>
      </c>
      <c r="E9" s="25"/>
      <c r="F9" s="2"/>
      <c r="G9" s="2"/>
      <c r="H9" s="2"/>
    </row>
    <row r="10" spans="1:18" ht="21" customHeight="1">
      <c r="A10" s="279" t="s">
        <v>341</v>
      </c>
      <c r="B10" s="279"/>
      <c r="E10" s="2"/>
      <c r="F10" s="2"/>
      <c r="G10" s="2"/>
      <c r="H10" s="2"/>
    </row>
    <row r="11" spans="1:18" ht="21" customHeight="1">
      <c r="A11" s="1757" t="s">
        <v>0</v>
      </c>
      <c r="B11" s="1757" t="s">
        <v>33</v>
      </c>
      <c r="C11" s="891" t="s">
        <v>23</v>
      </c>
      <c r="D11" s="893" t="s">
        <v>24</v>
      </c>
      <c r="E11" s="1752" t="s">
        <v>1</v>
      </c>
      <c r="F11" s="1753"/>
      <c r="G11" s="1753"/>
      <c r="H11" s="1753"/>
      <c r="I11" s="1754"/>
      <c r="J11" s="1755" t="s">
        <v>13</v>
      </c>
    </row>
    <row r="12" spans="1:18">
      <c r="A12" s="1758"/>
      <c r="B12" s="1758"/>
      <c r="C12" s="892"/>
      <c r="D12" s="894" t="s">
        <v>25</v>
      </c>
      <c r="E12" s="28" t="s">
        <v>5</v>
      </c>
      <c r="F12" s="28" t="s">
        <v>6</v>
      </c>
      <c r="G12" s="28" t="s">
        <v>2557</v>
      </c>
      <c r="H12" s="28" t="s">
        <v>26</v>
      </c>
      <c r="I12" s="28" t="s">
        <v>27</v>
      </c>
      <c r="J12" s="1756"/>
    </row>
    <row r="13" spans="1:18" s="167" customFormat="1" ht="42">
      <c r="A13" s="323">
        <v>56</v>
      </c>
      <c r="B13" s="324" t="s">
        <v>261</v>
      </c>
      <c r="C13" s="310"/>
      <c r="D13" s="918"/>
      <c r="E13" s="184">
        <f t="shared" ref="E13:E17" si="0">F13+G13+H13+I13</f>
        <v>0</v>
      </c>
      <c r="F13" s="310"/>
      <c r="G13" s="310"/>
      <c r="H13" s="310"/>
      <c r="I13" s="310"/>
      <c r="J13" s="310"/>
    </row>
    <row r="14" spans="1:18" s="998" customFormat="1" ht="42">
      <c r="A14" s="1044"/>
      <c r="B14" s="1028" t="s">
        <v>1649</v>
      </c>
      <c r="C14" s="1044"/>
      <c r="D14" s="1003" t="s">
        <v>1650</v>
      </c>
      <c r="E14" s="184">
        <f t="shared" si="0"/>
        <v>0</v>
      </c>
      <c r="F14" s="1044"/>
      <c r="G14" s="1044"/>
      <c r="H14" s="1044"/>
      <c r="I14" s="1044"/>
      <c r="J14" s="1003" t="s">
        <v>1434</v>
      </c>
    </row>
    <row r="15" spans="1:18" s="938" customFormat="1" ht="42">
      <c r="A15" s="654"/>
      <c r="B15" s="654" t="s">
        <v>1153</v>
      </c>
      <c r="C15" s="655" t="s">
        <v>1154</v>
      </c>
      <c r="D15" s="655" t="s">
        <v>1116</v>
      </c>
      <c r="E15" s="181">
        <f t="shared" si="0"/>
        <v>0</v>
      </c>
      <c r="F15" s="655"/>
      <c r="G15" s="655"/>
      <c r="H15" s="655"/>
      <c r="I15" s="655"/>
      <c r="J15" s="655" t="s">
        <v>1047</v>
      </c>
      <c r="K15" s="940"/>
    </row>
    <row r="16" spans="1:18" s="938" customFormat="1" ht="42">
      <c r="A16" s="654"/>
      <c r="B16" s="654" t="s">
        <v>1880</v>
      </c>
      <c r="C16" s="655" t="s">
        <v>1155</v>
      </c>
      <c r="D16" s="655" t="s">
        <v>1046</v>
      </c>
      <c r="E16" s="181">
        <f t="shared" si="0"/>
        <v>35000</v>
      </c>
      <c r="F16" s="655"/>
      <c r="G16" s="657">
        <v>35000</v>
      </c>
      <c r="H16" s="655"/>
      <c r="I16" s="655"/>
      <c r="J16" s="655" t="s">
        <v>1047</v>
      </c>
      <c r="K16" s="940"/>
    </row>
    <row r="17" spans="1:11" s="939" customFormat="1">
      <c r="A17" s="3"/>
      <c r="B17" s="243"/>
      <c r="C17" s="217"/>
      <c r="D17" s="94"/>
      <c r="E17" s="184">
        <f t="shared" si="0"/>
        <v>0</v>
      </c>
      <c r="F17" s="57"/>
      <c r="G17" s="57"/>
      <c r="H17" s="57"/>
      <c r="I17" s="57"/>
      <c r="J17" s="60"/>
      <c r="K17" s="941"/>
    </row>
    <row r="18" spans="1:11">
      <c r="A18" s="83"/>
      <c r="B18" s="83"/>
      <c r="C18" s="182"/>
      <c r="D18" s="182"/>
      <c r="E18" s="183">
        <f>SUM(E13:E17)</f>
        <v>35000</v>
      </c>
      <c r="F18" s="183">
        <f>SUM(F13:F17)</f>
        <v>0</v>
      </c>
      <c r="G18" s="183">
        <f>SUM(G13:G17)</f>
        <v>35000</v>
      </c>
      <c r="H18" s="183">
        <f>SUM(H13:H17)</f>
        <v>0</v>
      </c>
      <c r="I18" s="183">
        <f>SUM(I13:I17)</f>
        <v>0</v>
      </c>
      <c r="J18" s="191">
        <f>F18+G18+H18+I18</f>
        <v>35000</v>
      </c>
    </row>
    <row r="19" spans="1:11">
      <c r="B19" s="4"/>
    </row>
    <row r="21" spans="1:11" s="298" customFormat="1">
      <c r="B21" s="298" t="s">
        <v>601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2"/>
  <sheetViews>
    <sheetView workbookViewId="0">
      <selection sqref="A1:XFD8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7.42578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21" customHeight="1">
      <c r="A2" s="27"/>
      <c r="B2" s="42" t="s">
        <v>28</v>
      </c>
      <c r="C2" s="34" t="s">
        <v>39</v>
      </c>
      <c r="D2" s="73" t="s">
        <v>550</v>
      </c>
      <c r="E2" s="4"/>
      <c r="F2" s="43" t="s">
        <v>32</v>
      </c>
      <c r="G2" s="4"/>
      <c r="H2" s="43" t="s">
        <v>29</v>
      </c>
      <c r="I2" s="31"/>
    </row>
    <row r="3" spans="1:18" ht="21" customHeight="1">
      <c r="A3" s="27"/>
      <c r="B3" s="42" t="s">
        <v>50</v>
      </c>
      <c r="C3" s="34" t="s">
        <v>209</v>
      </c>
      <c r="D3" s="25"/>
      <c r="F3" s="2"/>
      <c r="G3" s="2"/>
      <c r="H3" s="2"/>
    </row>
    <row r="4" spans="1:18" ht="21" customHeight="1">
      <c r="A4" s="27"/>
      <c r="B4" s="42" t="s">
        <v>2556</v>
      </c>
      <c r="C4" s="1593" t="s">
        <v>2381</v>
      </c>
      <c r="D4" s="25"/>
      <c r="E4" s="2"/>
      <c r="F4" s="2"/>
      <c r="G4" s="2"/>
    </row>
    <row r="5" spans="1:18" ht="21" customHeight="1">
      <c r="A5" s="27"/>
      <c r="B5" s="42" t="s">
        <v>21</v>
      </c>
      <c r="C5" s="44" t="s">
        <v>30</v>
      </c>
      <c r="D5" s="45" t="s">
        <v>51</v>
      </c>
      <c r="E5" s="44"/>
      <c r="F5" s="44" t="s">
        <v>52</v>
      </c>
      <c r="G5" s="44" t="s">
        <v>53</v>
      </c>
      <c r="H5" s="44" t="s">
        <v>56</v>
      </c>
      <c r="I5" s="44" t="s">
        <v>552</v>
      </c>
      <c r="J5" s="44" t="s">
        <v>55</v>
      </c>
      <c r="K5" s="30"/>
      <c r="O5" s="25"/>
    </row>
    <row r="6" spans="1:18" ht="21" customHeight="1">
      <c r="A6" s="27"/>
      <c r="B6" s="32" t="s">
        <v>36</v>
      </c>
      <c r="D6" s="1570" t="s">
        <v>2382</v>
      </c>
      <c r="F6" s="25"/>
      <c r="H6" s="25"/>
      <c r="J6" s="25"/>
      <c r="K6" s="25"/>
      <c r="M6" s="25"/>
      <c r="O6" s="25"/>
      <c r="P6" s="25"/>
      <c r="R6" s="25"/>
    </row>
    <row r="7" spans="1:18" ht="21" customHeight="1">
      <c r="A7" s="27"/>
      <c r="B7" s="32" t="s">
        <v>37</v>
      </c>
      <c r="D7" s="1571" t="s">
        <v>2383</v>
      </c>
      <c r="E7" s="25"/>
      <c r="F7" s="2"/>
      <c r="G7" s="2"/>
      <c r="H7" s="2"/>
    </row>
    <row r="8" spans="1:18" ht="21" customHeight="1">
      <c r="A8" s="27"/>
      <c r="B8" s="32" t="s">
        <v>342</v>
      </c>
      <c r="E8" s="2"/>
      <c r="F8" s="2"/>
      <c r="G8" s="2"/>
      <c r="H8" s="2"/>
    </row>
    <row r="9" spans="1:18" ht="21" customHeight="1">
      <c r="A9" s="1757" t="s">
        <v>0</v>
      </c>
      <c r="B9" s="1757" t="s">
        <v>33</v>
      </c>
      <c r="C9" s="204" t="s">
        <v>23</v>
      </c>
      <c r="D9" s="208" t="s">
        <v>24</v>
      </c>
      <c r="E9" s="1752" t="s">
        <v>1</v>
      </c>
      <c r="F9" s="1753"/>
      <c r="G9" s="1753"/>
      <c r="H9" s="1753"/>
      <c r="I9" s="1754"/>
      <c r="J9" s="1755" t="s">
        <v>13</v>
      </c>
    </row>
    <row r="10" spans="1:18">
      <c r="A10" s="1758"/>
      <c r="B10" s="1758"/>
      <c r="C10" s="205"/>
      <c r="D10" s="209" t="s">
        <v>25</v>
      </c>
      <c r="E10" s="28" t="s">
        <v>5</v>
      </c>
      <c r="F10" s="28" t="s">
        <v>6</v>
      </c>
      <c r="G10" s="28" t="s">
        <v>2557</v>
      </c>
      <c r="H10" s="29" t="s">
        <v>26</v>
      </c>
      <c r="I10" s="29" t="s">
        <v>27</v>
      </c>
      <c r="J10" s="1756"/>
    </row>
    <row r="11" spans="1:18" s="370" customFormat="1" ht="39">
      <c r="A11" s="1271">
        <v>57</v>
      </c>
      <c r="B11" s="1272" t="s">
        <v>261</v>
      </c>
      <c r="C11" s="1273"/>
      <c r="D11" s="1273"/>
      <c r="E11" s="741">
        <f t="shared" ref="E11:E24" si="0">F11+G11+H11+I11</f>
        <v>0</v>
      </c>
      <c r="F11" s="1273"/>
      <c r="G11" s="1273"/>
      <c r="H11" s="1273"/>
      <c r="I11" s="1273"/>
      <c r="J11" s="1273"/>
    </row>
    <row r="12" spans="1:18" s="688" customFormat="1" ht="42">
      <c r="A12" s="812"/>
      <c r="B12" s="724" t="s">
        <v>1158</v>
      </c>
      <c r="C12" s="687" t="s">
        <v>1159</v>
      </c>
      <c r="D12" s="687" t="s">
        <v>1160</v>
      </c>
      <c r="E12" s="372">
        <f t="shared" si="0"/>
        <v>0</v>
      </c>
      <c r="F12" s="687"/>
      <c r="G12" s="687"/>
      <c r="H12" s="687"/>
      <c r="I12" s="687"/>
      <c r="J12" s="687" t="s">
        <v>1162</v>
      </c>
    </row>
    <row r="13" spans="1:18" s="688" customFormat="1" ht="42">
      <c r="A13" s="812"/>
      <c r="B13" s="724" t="s">
        <v>1163</v>
      </c>
      <c r="C13" s="687" t="s">
        <v>1164</v>
      </c>
      <c r="D13" s="687" t="s">
        <v>1165</v>
      </c>
      <c r="E13" s="372">
        <f t="shared" si="0"/>
        <v>0</v>
      </c>
      <c r="F13" s="687"/>
      <c r="G13" s="687"/>
      <c r="H13" s="687"/>
      <c r="I13" s="687"/>
      <c r="J13" s="687" t="s">
        <v>1162</v>
      </c>
    </row>
    <row r="14" spans="1:18" s="688" customFormat="1" ht="42">
      <c r="A14" s="812"/>
      <c r="B14" s="724" t="s">
        <v>1166</v>
      </c>
      <c r="C14" s="687" t="s">
        <v>1167</v>
      </c>
      <c r="D14" s="687" t="s">
        <v>1160</v>
      </c>
      <c r="E14" s="372">
        <f t="shared" si="0"/>
        <v>0</v>
      </c>
      <c r="F14" s="687"/>
      <c r="G14" s="687"/>
      <c r="H14" s="687"/>
      <c r="I14" s="687"/>
      <c r="J14" s="687" t="s">
        <v>1162</v>
      </c>
    </row>
    <row r="15" spans="1:18" s="688" customFormat="1" ht="69" customHeight="1">
      <c r="A15" s="812"/>
      <c r="B15" s="724" t="s">
        <v>1168</v>
      </c>
      <c r="C15" s="687" t="s">
        <v>752</v>
      </c>
      <c r="D15" s="687" t="s">
        <v>1046</v>
      </c>
      <c r="E15" s="372">
        <f t="shared" si="0"/>
        <v>10000</v>
      </c>
      <c r="F15" s="716"/>
      <c r="G15" s="716">
        <v>10000</v>
      </c>
      <c r="H15" s="687"/>
      <c r="I15" s="687"/>
      <c r="J15" s="687" t="s">
        <v>1162</v>
      </c>
    </row>
    <row r="16" spans="1:18" s="688" customFormat="1" ht="46.5" customHeight="1">
      <c r="A16" s="812"/>
      <c r="B16" s="724" t="s">
        <v>1169</v>
      </c>
      <c r="C16" s="687" t="s">
        <v>752</v>
      </c>
      <c r="D16" s="687" t="s">
        <v>1046</v>
      </c>
      <c r="E16" s="372">
        <f t="shared" si="0"/>
        <v>10000</v>
      </c>
      <c r="F16" s="716"/>
      <c r="G16" s="716">
        <v>10000</v>
      </c>
      <c r="H16" s="687"/>
      <c r="I16" s="687"/>
      <c r="J16" s="687" t="s">
        <v>1162</v>
      </c>
    </row>
    <row r="17" spans="1:11" s="688" customFormat="1" ht="41.25" customHeight="1">
      <c r="A17" s="812"/>
      <c r="B17" s="1222" t="s">
        <v>1170</v>
      </c>
      <c r="C17" s="687" t="s">
        <v>528</v>
      </c>
      <c r="D17" s="687" t="s">
        <v>1046</v>
      </c>
      <c r="E17" s="372">
        <f t="shared" si="0"/>
        <v>0</v>
      </c>
      <c r="F17" s="687"/>
      <c r="G17" s="687">
        <v>0</v>
      </c>
      <c r="H17" s="687"/>
      <c r="I17" s="687"/>
      <c r="J17" s="687" t="s">
        <v>1162</v>
      </c>
    </row>
    <row r="18" spans="1:11" s="688" customFormat="1" ht="48" customHeight="1">
      <c r="A18" s="812"/>
      <c r="B18" s="724" t="s">
        <v>1171</v>
      </c>
      <c r="C18" s="687" t="s">
        <v>1172</v>
      </c>
      <c r="D18" s="687" t="s">
        <v>1173</v>
      </c>
      <c r="E18" s="372">
        <f t="shared" si="0"/>
        <v>25000</v>
      </c>
      <c r="F18" s="716"/>
      <c r="G18" s="716">
        <v>25000</v>
      </c>
      <c r="H18" s="687"/>
      <c r="I18" s="687"/>
      <c r="J18" s="687" t="s">
        <v>1162</v>
      </c>
    </row>
    <row r="19" spans="1:11" s="688" customFormat="1" ht="86.25" customHeight="1">
      <c r="A19" s="812"/>
      <c r="B19" s="724" t="s">
        <v>1174</v>
      </c>
      <c r="C19" s="976">
        <v>1</v>
      </c>
      <c r="D19" s="687" t="s">
        <v>1046</v>
      </c>
      <c r="E19" s="372">
        <f t="shared" si="0"/>
        <v>0</v>
      </c>
      <c r="F19" s="687"/>
      <c r="G19" s="687"/>
      <c r="H19" s="687"/>
      <c r="I19" s="687"/>
      <c r="J19" s="687" t="s">
        <v>1162</v>
      </c>
    </row>
    <row r="20" spans="1:11" s="688" customFormat="1" ht="47.25" customHeight="1">
      <c r="A20" s="812"/>
      <c r="B20" s="724" t="s">
        <v>1175</v>
      </c>
      <c r="C20" s="687" t="s">
        <v>1176</v>
      </c>
      <c r="D20" s="687" t="s">
        <v>1046</v>
      </c>
      <c r="E20" s="372">
        <f t="shared" si="0"/>
        <v>0</v>
      </c>
      <c r="F20" s="687"/>
      <c r="G20" s="687"/>
      <c r="H20" s="687"/>
      <c r="I20" s="687"/>
      <c r="J20" s="687" t="s">
        <v>1162</v>
      </c>
    </row>
    <row r="21" spans="1:11" s="688" customFormat="1" ht="45" customHeight="1">
      <c r="A21" s="812"/>
      <c r="B21" s="724" t="s">
        <v>1177</v>
      </c>
      <c r="C21" s="687" t="s">
        <v>1176</v>
      </c>
      <c r="D21" s="687" t="s">
        <v>1046</v>
      </c>
      <c r="E21" s="372">
        <f t="shared" si="0"/>
        <v>0</v>
      </c>
      <c r="F21" s="687"/>
      <c r="G21" s="687"/>
      <c r="H21" s="687"/>
      <c r="I21" s="687"/>
      <c r="J21" s="687" t="s">
        <v>1162</v>
      </c>
    </row>
    <row r="22" spans="1:11" s="688" customFormat="1" ht="45" customHeight="1">
      <c r="A22" s="812"/>
      <c r="B22" s="724" t="s">
        <v>1178</v>
      </c>
      <c r="C22" s="687" t="s">
        <v>1179</v>
      </c>
      <c r="D22" s="687" t="s">
        <v>1180</v>
      </c>
      <c r="E22" s="372">
        <f t="shared" si="0"/>
        <v>0</v>
      </c>
      <c r="F22" s="687"/>
      <c r="G22" s="687"/>
      <c r="H22" s="687"/>
      <c r="I22" s="687"/>
      <c r="J22" s="687" t="s">
        <v>1162</v>
      </c>
    </row>
    <row r="23" spans="1:11" s="861" customFormat="1" ht="42">
      <c r="A23" s="654"/>
      <c r="B23" s="654" t="s">
        <v>1181</v>
      </c>
      <c r="C23" s="655" t="s">
        <v>1182</v>
      </c>
      <c r="D23" s="655" t="s">
        <v>1046</v>
      </c>
      <c r="E23" s="372">
        <f t="shared" si="0"/>
        <v>0</v>
      </c>
      <c r="F23" s="655"/>
      <c r="G23" s="655"/>
      <c r="H23" s="655"/>
      <c r="I23" s="655"/>
      <c r="J23" s="655" t="s">
        <v>1183</v>
      </c>
    </row>
    <row r="24" spans="1:11" s="370" customFormat="1" ht="19.5">
      <c r="A24" s="1274"/>
      <c r="B24" s="1274"/>
      <c r="C24" s="1275"/>
      <c r="D24" s="1275"/>
      <c r="E24" s="1276">
        <f t="shared" si="0"/>
        <v>0</v>
      </c>
      <c r="F24" s="1277"/>
      <c r="G24" s="1277"/>
      <c r="H24" s="1277"/>
      <c r="I24" s="1277"/>
      <c r="J24" s="1275"/>
    </row>
    <row r="25" spans="1:11" s="377" customFormat="1" ht="19.5">
      <c r="A25" s="373"/>
      <c r="B25" s="373"/>
      <c r="C25" s="374"/>
      <c r="D25" s="374"/>
      <c r="E25" s="375">
        <f>SUM(E11:E24)</f>
        <v>45000</v>
      </c>
      <c r="F25" s="375">
        <f>SUM(F11:F24)</f>
        <v>0</v>
      </c>
      <c r="G25" s="375">
        <f>SUM(G11:G24)</f>
        <v>45000</v>
      </c>
      <c r="H25" s="375">
        <f>SUM(H11:H24)</f>
        <v>0</v>
      </c>
      <c r="I25" s="375">
        <f>SUM(I11:I24)</f>
        <v>0</v>
      </c>
      <c r="J25" s="376">
        <f>F25+G25+H25+I25</f>
        <v>45000</v>
      </c>
      <c r="K25" s="1270">
        <f>SUM(K24:K24)</f>
        <v>0</v>
      </c>
    </row>
    <row r="26" spans="1:11">
      <c r="B26" s="4"/>
    </row>
    <row r="29" spans="1:11" s="298" customFormat="1">
      <c r="B29" s="298" t="s">
        <v>601</v>
      </c>
    </row>
    <row r="30" spans="1:11" s="9" customFormat="1">
      <c r="A30" s="71"/>
      <c r="B30" s="70"/>
      <c r="C30" s="79"/>
      <c r="D30" s="79"/>
      <c r="E30" s="184"/>
      <c r="F30" s="181"/>
      <c r="G30" s="181"/>
      <c r="H30" s="79"/>
      <c r="I30" s="79"/>
      <c r="J30" s="79"/>
    </row>
    <row r="32" spans="1:11">
      <c r="B32" s="298" t="s">
        <v>658</v>
      </c>
      <c r="F32" s="2"/>
    </row>
  </sheetData>
  <mergeCells count="5">
    <mergeCell ref="A9:A10"/>
    <mergeCell ref="B9:B10"/>
    <mergeCell ref="E9:I9"/>
    <mergeCell ref="J9:J10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52"/>
  <sheetViews>
    <sheetView workbookViewId="0">
      <selection sqref="A1:XFD10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7" width="18.28515625" style="9" customWidth="1"/>
    <col min="8" max="8" width="19" style="9" customWidth="1"/>
    <col min="9" max="9" width="16.42578125" style="9" customWidth="1"/>
    <col min="10" max="10" width="18.28515625" style="133" customWidth="1"/>
    <col min="11" max="16384" width="9.140625" style="9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spans="1:18" ht="21" customHeight="1">
      <c r="A3" s="27"/>
      <c r="B3" s="42" t="s">
        <v>28</v>
      </c>
      <c r="C3" s="162" t="s">
        <v>39</v>
      </c>
      <c r="D3" s="163" t="s">
        <v>550</v>
      </c>
      <c r="E3" s="164"/>
      <c r="F3" s="165" t="s">
        <v>32</v>
      </c>
      <c r="G3" s="164"/>
      <c r="H3" s="165" t="s">
        <v>29</v>
      </c>
      <c r="I3" s="166"/>
    </row>
    <row r="4" spans="1:18" ht="21" customHeight="1">
      <c r="A4" s="27"/>
      <c r="B4" s="42" t="s">
        <v>50</v>
      </c>
      <c r="C4" s="162" t="s">
        <v>209</v>
      </c>
      <c r="D4" s="167"/>
      <c r="F4" s="133"/>
      <c r="G4" s="133"/>
      <c r="H4" s="133"/>
    </row>
    <row r="5" spans="1:18" ht="21" customHeight="1">
      <c r="A5" s="27"/>
      <c r="B5" s="42" t="s">
        <v>2556</v>
      </c>
      <c r="C5" s="1572" t="s">
        <v>2384</v>
      </c>
      <c r="D5" s="167"/>
      <c r="E5" s="133"/>
      <c r="F5" s="133"/>
      <c r="G5" s="133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379" t="s">
        <v>552</v>
      </c>
      <c r="J6" s="380" t="s">
        <v>55</v>
      </c>
      <c r="K6" s="170"/>
      <c r="O6" s="167"/>
    </row>
    <row r="7" spans="1:18" ht="21" customHeight="1">
      <c r="A7" s="27"/>
      <c r="B7" s="171" t="s">
        <v>36</v>
      </c>
      <c r="D7" s="1570" t="s">
        <v>2385</v>
      </c>
      <c r="F7" s="167"/>
      <c r="H7" s="167"/>
      <c r="J7" s="131"/>
      <c r="K7" s="167"/>
      <c r="M7" s="167"/>
      <c r="O7" s="167"/>
      <c r="P7" s="167"/>
      <c r="R7" s="167"/>
    </row>
    <row r="8" spans="1:18" ht="21" customHeight="1">
      <c r="A8" s="27"/>
      <c r="B8" s="171"/>
      <c r="F8" s="167"/>
      <c r="H8" s="167"/>
      <c r="K8" s="167"/>
      <c r="M8" s="167"/>
      <c r="O8" s="167"/>
      <c r="P8" s="167"/>
      <c r="R8" s="167"/>
    </row>
    <row r="9" spans="1:18" ht="21" customHeight="1">
      <c r="A9" s="27"/>
      <c r="B9" s="171" t="s">
        <v>37</v>
      </c>
      <c r="D9" s="1571" t="s">
        <v>2386</v>
      </c>
      <c r="E9" s="167"/>
      <c r="F9" s="133"/>
      <c r="G9" s="133"/>
      <c r="H9" s="133"/>
    </row>
    <row r="10" spans="1:18" ht="21" customHeight="1">
      <c r="A10" s="27"/>
      <c r="B10" s="171" t="s">
        <v>343</v>
      </c>
      <c r="E10" s="133"/>
      <c r="F10" s="133"/>
      <c r="G10" s="133"/>
      <c r="H10" s="133"/>
    </row>
    <row r="11" spans="1:18" ht="21" customHeight="1">
      <c r="A11" s="1748" t="s">
        <v>0</v>
      </c>
      <c r="B11" s="1748" t="s">
        <v>33</v>
      </c>
      <c r="C11" s="355" t="s">
        <v>23</v>
      </c>
      <c r="D11" s="355" t="s">
        <v>24</v>
      </c>
      <c r="E11" s="1759" t="s">
        <v>1</v>
      </c>
      <c r="F11" s="1760"/>
      <c r="G11" s="1760"/>
      <c r="H11" s="1760"/>
      <c r="I11" s="1761"/>
      <c r="J11" s="1773" t="s">
        <v>13</v>
      </c>
    </row>
    <row r="12" spans="1:18">
      <c r="A12" s="1749"/>
      <c r="B12" s="1749"/>
      <c r="C12" s="356"/>
      <c r="D12" s="356" t="s">
        <v>25</v>
      </c>
      <c r="E12" s="28" t="s">
        <v>5</v>
      </c>
      <c r="F12" s="28" t="s">
        <v>6</v>
      </c>
      <c r="G12" s="28" t="s">
        <v>2557</v>
      </c>
      <c r="H12" s="29" t="s">
        <v>26</v>
      </c>
      <c r="I12" s="29" t="s">
        <v>27</v>
      </c>
      <c r="J12" s="1763"/>
    </row>
    <row r="13" spans="1:18" ht="42">
      <c r="A13" s="325">
        <v>58</v>
      </c>
      <c r="B13" s="317" t="s">
        <v>262</v>
      </c>
      <c r="C13" s="326"/>
      <c r="D13" s="326"/>
      <c r="E13" s="716">
        <f>F13+G13+H13+I13</f>
        <v>0</v>
      </c>
      <c r="F13" s="326"/>
      <c r="G13" s="326"/>
      <c r="H13" s="326"/>
      <c r="I13" s="326"/>
      <c r="J13" s="310"/>
    </row>
    <row r="14" spans="1:18" s="861" customFormat="1" ht="23.25" customHeight="1">
      <c r="A14" s="864"/>
      <c r="B14" s="865" t="s">
        <v>1883</v>
      </c>
      <c r="C14" s="869" t="s">
        <v>977</v>
      </c>
      <c r="D14" s="864" t="s">
        <v>978</v>
      </c>
      <c r="E14" s="716">
        <f>F14+G14+H14+I14</f>
        <v>109500</v>
      </c>
      <c r="F14" s="871"/>
      <c r="G14" s="871">
        <v>109500</v>
      </c>
      <c r="H14" s="867"/>
      <c r="I14" s="864"/>
      <c r="J14" s="654" t="s">
        <v>343</v>
      </c>
    </row>
    <row r="15" spans="1:18" s="861" customFormat="1" ht="107.25" customHeight="1">
      <c r="A15" s="860"/>
      <c r="B15" s="654" t="s">
        <v>981</v>
      </c>
      <c r="C15" s="655" t="s">
        <v>1881</v>
      </c>
      <c r="D15" s="654" t="s">
        <v>1882</v>
      </c>
      <c r="E15" s="716">
        <f t="shared" ref="E15:E47" si="0">F15+G15+H15+I15</f>
        <v>0</v>
      </c>
      <c r="F15" s="868"/>
      <c r="G15" s="868"/>
      <c r="H15" s="860"/>
      <c r="I15" s="860"/>
      <c r="J15" s="654" t="s">
        <v>343</v>
      </c>
    </row>
    <row r="16" spans="1:18" s="861" customFormat="1" ht="65.25" customHeight="1">
      <c r="A16" s="860"/>
      <c r="B16" s="654" t="s">
        <v>987</v>
      </c>
      <c r="C16" s="654" t="s">
        <v>960</v>
      </c>
      <c r="D16" s="654" t="s">
        <v>961</v>
      </c>
      <c r="E16" s="716">
        <f t="shared" si="0"/>
        <v>10000</v>
      </c>
      <c r="F16" s="657"/>
      <c r="G16" s="657">
        <v>10000</v>
      </c>
      <c r="H16" s="860"/>
      <c r="I16" s="860"/>
      <c r="J16" s="654" t="s">
        <v>343</v>
      </c>
    </row>
    <row r="17" spans="1:10" s="861" customFormat="1" ht="47.25" customHeight="1">
      <c r="A17" s="860"/>
      <c r="B17" s="654" t="s">
        <v>989</v>
      </c>
      <c r="C17" s="654" t="s">
        <v>962</v>
      </c>
      <c r="D17" s="654" t="s">
        <v>961</v>
      </c>
      <c r="E17" s="716">
        <f t="shared" si="0"/>
        <v>0</v>
      </c>
      <c r="F17" s="874"/>
      <c r="G17" s="874"/>
      <c r="H17" s="860"/>
      <c r="I17" s="860"/>
      <c r="J17" s="654" t="s">
        <v>343</v>
      </c>
    </row>
    <row r="18" spans="1:10" s="861" customFormat="1" ht="61.5" customHeight="1">
      <c r="A18" s="860"/>
      <c r="B18" s="654" t="s">
        <v>963</v>
      </c>
      <c r="C18" s="654" t="s">
        <v>964</v>
      </c>
      <c r="D18" s="654" t="s">
        <v>961</v>
      </c>
      <c r="E18" s="716">
        <f t="shared" si="0"/>
        <v>0</v>
      </c>
      <c r="F18" s="874"/>
      <c r="G18" s="874"/>
      <c r="H18" s="860"/>
      <c r="I18" s="860"/>
      <c r="J18" s="654" t="s">
        <v>343</v>
      </c>
    </row>
    <row r="19" spans="1:10" s="861" customFormat="1" ht="65.25" customHeight="1">
      <c r="A19" s="860"/>
      <c r="B19" s="654" t="s">
        <v>990</v>
      </c>
      <c r="C19" s="654" t="s">
        <v>965</v>
      </c>
      <c r="D19" s="654" t="s">
        <v>961</v>
      </c>
      <c r="E19" s="716">
        <f t="shared" si="0"/>
        <v>0</v>
      </c>
      <c r="F19" s="874"/>
      <c r="G19" s="874"/>
      <c r="H19" s="860"/>
      <c r="I19" s="860"/>
      <c r="J19" s="654" t="s">
        <v>343</v>
      </c>
    </row>
    <row r="20" spans="1:10" s="861" customFormat="1" ht="65.25" customHeight="1">
      <c r="A20" s="860"/>
      <c r="B20" s="654" t="s">
        <v>991</v>
      </c>
      <c r="C20" s="654" t="s">
        <v>966</v>
      </c>
      <c r="D20" s="654" t="s">
        <v>967</v>
      </c>
      <c r="E20" s="716">
        <f t="shared" si="0"/>
        <v>0</v>
      </c>
      <c r="F20" s="874"/>
      <c r="G20" s="874"/>
      <c r="H20" s="860"/>
      <c r="I20" s="860"/>
      <c r="J20" s="654" t="s">
        <v>343</v>
      </c>
    </row>
    <row r="21" spans="1:10" s="861" customFormat="1" ht="65.25" customHeight="1">
      <c r="A21" s="860"/>
      <c r="B21" s="654" t="s">
        <v>986</v>
      </c>
      <c r="C21" s="654" t="s">
        <v>962</v>
      </c>
      <c r="D21" s="654" t="s">
        <v>967</v>
      </c>
      <c r="E21" s="716">
        <f t="shared" si="0"/>
        <v>0</v>
      </c>
      <c r="F21" s="874"/>
      <c r="G21" s="874"/>
      <c r="H21" s="860"/>
      <c r="I21" s="860"/>
      <c r="J21" s="654" t="s">
        <v>343</v>
      </c>
    </row>
    <row r="22" spans="1:10" s="861" customFormat="1" ht="48.75" customHeight="1">
      <c r="A22" s="860"/>
      <c r="B22" s="654" t="s">
        <v>985</v>
      </c>
      <c r="C22" s="654" t="s">
        <v>968</v>
      </c>
      <c r="D22" s="654" t="s">
        <v>961</v>
      </c>
      <c r="E22" s="716">
        <f t="shared" si="0"/>
        <v>0</v>
      </c>
      <c r="F22" s="874"/>
      <c r="G22" s="874"/>
      <c r="H22" s="860"/>
      <c r="I22" s="860"/>
      <c r="J22" s="654" t="s">
        <v>343</v>
      </c>
    </row>
    <row r="23" spans="1:10" s="861" customFormat="1" ht="39.75" customHeight="1">
      <c r="A23" s="860"/>
      <c r="B23" s="654" t="s">
        <v>969</v>
      </c>
      <c r="C23" s="654" t="s">
        <v>962</v>
      </c>
      <c r="D23" s="654" t="s">
        <v>961</v>
      </c>
      <c r="E23" s="716">
        <f t="shared" si="0"/>
        <v>0</v>
      </c>
      <c r="F23" s="874"/>
      <c r="G23" s="874"/>
      <c r="H23" s="860"/>
      <c r="I23" s="860"/>
      <c r="J23" s="654" t="s">
        <v>343</v>
      </c>
    </row>
    <row r="24" spans="1:10" s="861" customFormat="1" ht="84.75" customHeight="1">
      <c r="A24" s="860"/>
      <c r="B24" s="654" t="s">
        <v>984</v>
      </c>
      <c r="C24" s="654" t="s">
        <v>970</v>
      </c>
      <c r="D24" s="654" t="s">
        <v>971</v>
      </c>
      <c r="E24" s="716">
        <f t="shared" si="0"/>
        <v>0</v>
      </c>
      <c r="F24" s="874"/>
      <c r="G24" s="874"/>
      <c r="H24" s="860"/>
      <c r="I24" s="860"/>
      <c r="J24" s="654" t="s">
        <v>343</v>
      </c>
    </row>
    <row r="25" spans="1:10" s="861" customFormat="1" ht="66.75" customHeight="1">
      <c r="A25" s="860"/>
      <c r="B25" s="654" t="s">
        <v>982</v>
      </c>
      <c r="C25" s="654" t="s">
        <v>962</v>
      </c>
      <c r="D25" s="654" t="s">
        <v>971</v>
      </c>
      <c r="E25" s="716">
        <f t="shared" si="0"/>
        <v>0</v>
      </c>
      <c r="F25" s="874"/>
      <c r="G25" s="874"/>
      <c r="H25" s="860"/>
      <c r="I25" s="860"/>
      <c r="J25" s="654" t="s">
        <v>343</v>
      </c>
    </row>
    <row r="26" spans="1:10" s="861" customFormat="1" ht="63" customHeight="1">
      <c r="A26" s="860"/>
      <c r="B26" s="654" t="s">
        <v>983</v>
      </c>
      <c r="C26" s="654" t="s">
        <v>972</v>
      </c>
      <c r="D26" s="654" t="s">
        <v>961</v>
      </c>
      <c r="E26" s="716">
        <f t="shared" si="0"/>
        <v>0</v>
      </c>
      <c r="F26" s="874"/>
      <c r="G26" s="874"/>
      <c r="H26" s="860"/>
      <c r="I26" s="860"/>
      <c r="J26" s="654" t="s">
        <v>343</v>
      </c>
    </row>
    <row r="27" spans="1:10" s="861" customFormat="1" ht="63">
      <c r="A27" s="860"/>
      <c r="B27" s="654" t="s">
        <v>1002</v>
      </c>
      <c r="C27" s="654" t="s">
        <v>962</v>
      </c>
      <c r="D27" s="654" t="s">
        <v>959</v>
      </c>
      <c r="E27" s="716">
        <f t="shared" si="0"/>
        <v>0</v>
      </c>
      <c r="F27" s="657"/>
      <c r="G27" s="657"/>
      <c r="H27" s="860"/>
      <c r="I27" s="860"/>
      <c r="J27" s="654" t="s">
        <v>343</v>
      </c>
    </row>
    <row r="28" spans="1:10" s="861" customFormat="1" ht="63">
      <c r="B28" s="662" t="s">
        <v>1003</v>
      </c>
      <c r="C28" s="654" t="s">
        <v>962</v>
      </c>
      <c r="D28" s="654" t="s">
        <v>959</v>
      </c>
      <c r="E28" s="716">
        <f t="shared" si="0"/>
        <v>40000</v>
      </c>
      <c r="F28" s="874"/>
      <c r="G28" s="874"/>
      <c r="H28" s="657">
        <v>40000</v>
      </c>
      <c r="I28" s="860"/>
      <c r="J28" s="654" t="s">
        <v>343</v>
      </c>
    </row>
    <row r="29" spans="1:10" s="861" customFormat="1" ht="40.5" customHeight="1">
      <c r="A29" s="860"/>
      <c r="B29" s="523" t="s">
        <v>1004</v>
      </c>
      <c r="C29" s="654" t="s">
        <v>973</v>
      </c>
      <c r="D29" s="654" t="s">
        <v>974</v>
      </c>
      <c r="E29" s="716">
        <f t="shared" si="0"/>
        <v>30000</v>
      </c>
      <c r="F29" s="868"/>
      <c r="G29" s="868"/>
      <c r="H29" s="657">
        <v>30000</v>
      </c>
      <c r="I29" s="860"/>
      <c r="J29" s="654" t="s">
        <v>343</v>
      </c>
    </row>
    <row r="30" spans="1:10" s="861" customFormat="1" ht="68.25" customHeight="1">
      <c r="A30" s="860"/>
      <c r="B30" s="863" t="s">
        <v>988</v>
      </c>
      <c r="C30" s="654" t="s">
        <v>975</v>
      </c>
      <c r="D30" s="654" t="s">
        <v>976</v>
      </c>
      <c r="E30" s="716">
        <f t="shared" si="0"/>
        <v>30000</v>
      </c>
      <c r="F30" s="657"/>
      <c r="G30" s="657">
        <v>30000</v>
      </c>
      <c r="H30" s="862"/>
      <c r="I30" s="860"/>
      <c r="J30" s="654" t="s">
        <v>343</v>
      </c>
    </row>
    <row r="31" spans="1:10" ht="42">
      <c r="A31" s="69">
        <v>59</v>
      </c>
      <c r="B31" s="243" t="s">
        <v>263</v>
      </c>
      <c r="C31" s="243"/>
      <c r="D31" s="105"/>
      <c r="E31" s="716">
        <f t="shared" si="0"/>
        <v>0</v>
      </c>
      <c r="F31" s="57"/>
      <c r="G31" s="57"/>
      <c r="H31" s="57"/>
      <c r="I31" s="57"/>
      <c r="J31" s="60"/>
    </row>
    <row r="32" spans="1:10" s="693" customFormat="1" ht="42">
      <c r="A32" s="691"/>
      <c r="B32" s="794" t="s">
        <v>922</v>
      </c>
      <c r="C32" s="696"/>
      <c r="D32" s="695"/>
      <c r="E32" s="716">
        <f t="shared" si="0"/>
        <v>0</v>
      </c>
      <c r="F32" s="695"/>
      <c r="G32" s="695"/>
      <c r="H32" s="692"/>
      <c r="I32" s="692"/>
    </row>
    <row r="33" spans="1:10" s="693" customFormat="1" ht="42">
      <c r="A33" s="691"/>
      <c r="B33" s="794" t="s">
        <v>923</v>
      </c>
      <c r="C33" s="696" t="s">
        <v>924</v>
      </c>
      <c r="D33" s="876" t="s">
        <v>925</v>
      </c>
      <c r="E33" s="716">
        <f t="shared" si="0"/>
        <v>0</v>
      </c>
      <c r="F33" s="695"/>
      <c r="G33" s="695"/>
      <c r="H33" s="692"/>
      <c r="I33" s="692"/>
      <c r="J33" s="692" t="s">
        <v>926</v>
      </c>
    </row>
    <row r="34" spans="1:10" s="693" customFormat="1">
      <c r="A34" s="713"/>
      <c r="B34" s="848" t="s">
        <v>927</v>
      </c>
      <c r="C34" s="696" t="s">
        <v>928</v>
      </c>
      <c r="D34" s="876" t="s">
        <v>925</v>
      </c>
      <c r="E34" s="716">
        <f t="shared" si="0"/>
        <v>0</v>
      </c>
      <c r="F34" s="695"/>
      <c r="G34" s="695"/>
      <c r="H34" s="692"/>
      <c r="I34" s="692"/>
      <c r="J34" s="692" t="s">
        <v>929</v>
      </c>
    </row>
    <row r="35" spans="1:10" s="861" customFormat="1" ht="87.75" customHeight="1">
      <c r="A35" s="868"/>
      <c r="B35" s="863" t="s">
        <v>992</v>
      </c>
      <c r="C35" s="869" t="s">
        <v>980</v>
      </c>
      <c r="D35" s="864" t="s">
        <v>979</v>
      </c>
      <c r="E35" s="716">
        <f t="shared" si="0"/>
        <v>20000</v>
      </c>
      <c r="F35" s="875"/>
      <c r="G35" s="875">
        <v>20000</v>
      </c>
      <c r="H35" s="864"/>
      <c r="I35" s="864"/>
      <c r="J35" s="654" t="s">
        <v>343</v>
      </c>
    </row>
    <row r="36" spans="1:10" ht="48" customHeight="1">
      <c r="A36" s="80"/>
      <c r="B36" s="93" t="s">
        <v>2137</v>
      </c>
      <c r="C36" s="79" t="s">
        <v>2138</v>
      </c>
      <c r="D36" s="80"/>
      <c r="E36" s="716">
        <f t="shared" si="0"/>
        <v>0</v>
      </c>
      <c r="F36" s="80"/>
      <c r="G36" s="80"/>
      <c r="H36" s="80"/>
      <c r="I36" s="80"/>
      <c r="J36" s="93" t="s">
        <v>2139</v>
      </c>
    </row>
    <row r="37" spans="1:10" s="1" customFormat="1" ht="27.6" customHeight="1">
      <c r="A37" s="3"/>
      <c r="B37" s="8" t="s">
        <v>2140</v>
      </c>
      <c r="C37" s="1350" t="s">
        <v>2045</v>
      </c>
      <c r="D37" s="15"/>
      <c r="E37" s="716">
        <f t="shared" si="0"/>
        <v>0</v>
      </c>
      <c r="F37" s="3"/>
      <c r="G37" s="3"/>
      <c r="H37" s="14"/>
      <c r="I37" s="3"/>
      <c r="J37" s="1366" t="s">
        <v>2045</v>
      </c>
    </row>
    <row r="38" spans="1:10">
      <c r="A38" s="71">
        <v>60</v>
      </c>
      <c r="B38" s="302" t="s">
        <v>178</v>
      </c>
      <c r="C38" s="243"/>
      <c r="D38" s="105"/>
      <c r="E38" s="716">
        <f t="shared" si="0"/>
        <v>0</v>
      </c>
      <c r="F38" s="57"/>
      <c r="G38" s="57"/>
      <c r="H38" s="57"/>
      <c r="I38" s="57"/>
      <c r="J38" s="60"/>
    </row>
    <row r="39" spans="1:10" s="688" customFormat="1" ht="42">
      <c r="A39" s="718"/>
      <c r="B39" s="794" t="s">
        <v>922</v>
      </c>
      <c r="C39" s="696"/>
      <c r="D39" s="717"/>
      <c r="E39" s="716">
        <f t="shared" si="0"/>
        <v>0</v>
      </c>
      <c r="F39" s="717"/>
      <c r="G39" s="717"/>
      <c r="H39" s="718"/>
      <c r="I39" s="718"/>
      <c r="J39" s="718"/>
    </row>
    <row r="40" spans="1:10" s="688" customFormat="1" ht="42">
      <c r="A40" s="718"/>
      <c r="B40" s="822" t="s">
        <v>930</v>
      </c>
      <c r="C40" s="696" t="s">
        <v>931</v>
      </c>
      <c r="D40" s="877" t="s">
        <v>925</v>
      </c>
      <c r="E40" s="716">
        <f t="shared" si="0"/>
        <v>0</v>
      </c>
      <c r="F40" s="717"/>
      <c r="G40" s="717"/>
      <c r="H40" s="718"/>
      <c r="I40" s="718"/>
      <c r="J40" s="718" t="s">
        <v>926</v>
      </c>
    </row>
    <row r="41" spans="1:10" s="861" customFormat="1" ht="42">
      <c r="A41" s="658"/>
      <c r="B41" s="870" t="s">
        <v>993</v>
      </c>
      <c r="C41" s="662" t="s">
        <v>994</v>
      </c>
      <c r="D41" s="871" t="s">
        <v>995</v>
      </c>
      <c r="E41" s="716">
        <f t="shared" si="0"/>
        <v>17000</v>
      </c>
      <c r="F41" s="875"/>
      <c r="G41" s="875">
        <v>17000</v>
      </c>
      <c r="H41" s="864"/>
      <c r="I41" s="864"/>
      <c r="J41" s="654" t="s">
        <v>343</v>
      </c>
    </row>
    <row r="42" spans="1:10" s="861" customFormat="1" ht="42">
      <c r="A42" s="658"/>
      <c r="B42" s="870" t="s">
        <v>996</v>
      </c>
      <c r="C42" s="659" t="s">
        <v>997</v>
      </c>
      <c r="D42" s="871" t="s">
        <v>995</v>
      </c>
      <c r="E42" s="716">
        <f t="shared" si="0"/>
        <v>16500</v>
      </c>
      <c r="F42" s="875"/>
      <c r="G42" s="875">
        <v>16500</v>
      </c>
      <c r="H42" s="864"/>
      <c r="I42" s="864"/>
      <c r="J42" s="654" t="s">
        <v>343</v>
      </c>
    </row>
    <row r="43" spans="1:10" s="861" customFormat="1" ht="42">
      <c r="A43" s="864"/>
      <c r="B43" s="662" t="s">
        <v>998</v>
      </c>
      <c r="C43" s="659" t="s">
        <v>999</v>
      </c>
      <c r="D43" s="871" t="s">
        <v>995</v>
      </c>
      <c r="E43" s="716">
        <f t="shared" si="0"/>
        <v>15000</v>
      </c>
      <c r="F43" s="875"/>
      <c r="G43" s="875">
        <v>15000</v>
      </c>
      <c r="H43" s="864"/>
      <c r="I43" s="864"/>
      <c r="J43" s="654" t="s">
        <v>343</v>
      </c>
    </row>
    <row r="44" spans="1:10" s="861" customFormat="1" ht="24.75" customHeight="1">
      <c r="A44" s="864"/>
      <c r="B44" s="1278" t="s">
        <v>1001</v>
      </c>
      <c r="C44" s="659" t="s">
        <v>1000</v>
      </c>
      <c r="D44" s="871" t="s">
        <v>995</v>
      </c>
      <c r="E44" s="716">
        <f t="shared" si="0"/>
        <v>10000</v>
      </c>
      <c r="F44" s="875"/>
      <c r="G44" s="875">
        <v>10000</v>
      </c>
      <c r="H44" s="864"/>
      <c r="I44" s="864"/>
      <c r="J44" s="654" t="s">
        <v>343</v>
      </c>
    </row>
    <row r="45" spans="1:10" ht="63">
      <c r="A45" s="69">
        <v>61</v>
      </c>
      <c r="B45" s="243" t="s">
        <v>242</v>
      </c>
      <c r="C45" s="243"/>
      <c r="D45" s="105"/>
      <c r="E45" s="716">
        <f t="shared" si="0"/>
        <v>0</v>
      </c>
      <c r="F45" s="57"/>
      <c r="G45" s="57"/>
      <c r="H45" s="57"/>
      <c r="I45" s="57"/>
      <c r="J45" s="79" t="s">
        <v>530</v>
      </c>
    </row>
    <row r="46" spans="1:10" s="861" customFormat="1" ht="90" customHeight="1">
      <c r="A46" s="873"/>
      <c r="B46" s="872" t="s">
        <v>1007</v>
      </c>
      <c r="C46" s="662" t="s">
        <v>1005</v>
      </c>
      <c r="D46" s="864" t="s">
        <v>1006</v>
      </c>
      <c r="E46" s="716">
        <f t="shared" si="0"/>
        <v>10000</v>
      </c>
      <c r="F46" s="875"/>
      <c r="G46" s="875">
        <v>10000</v>
      </c>
      <c r="H46" s="864"/>
      <c r="I46" s="864"/>
      <c r="J46" s="654" t="s">
        <v>343</v>
      </c>
    </row>
    <row r="47" spans="1:10">
      <c r="A47" s="63"/>
      <c r="B47" s="284"/>
      <c r="C47" s="255"/>
      <c r="D47" s="328"/>
      <c r="E47" s="716">
        <f t="shared" si="0"/>
        <v>0</v>
      </c>
      <c r="F47" s="177"/>
      <c r="G47" s="177"/>
      <c r="H47" s="177"/>
      <c r="I47" s="177"/>
      <c r="J47" s="98"/>
    </row>
    <row r="48" spans="1:10">
      <c r="A48" s="82"/>
      <c r="B48" s="82"/>
      <c r="C48" s="82"/>
      <c r="D48" s="82"/>
      <c r="E48" s="149">
        <f>SUM(E13:E47)</f>
        <v>308000</v>
      </c>
      <c r="F48" s="149">
        <f t="shared" ref="F48:I48" si="1">SUM(F13:F47)</f>
        <v>0</v>
      </c>
      <c r="G48" s="149">
        <f t="shared" si="1"/>
        <v>238000</v>
      </c>
      <c r="H48" s="149">
        <f t="shared" si="1"/>
        <v>70000</v>
      </c>
      <c r="I48" s="149">
        <f t="shared" si="1"/>
        <v>0</v>
      </c>
      <c r="J48" s="172">
        <f>F48+G48+H48+I48</f>
        <v>308000</v>
      </c>
    </row>
    <row r="49" spans="2:10">
      <c r="B49" s="164"/>
    </row>
    <row r="52" spans="2:10" s="299" customFormat="1">
      <c r="B52" s="299" t="s">
        <v>601</v>
      </c>
      <c r="J52" s="381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56"/>
  <sheetViews>
    <sheetView zoomScaleNormal="100" workbookViewId="0">
      <selection sqref="A1:XFD10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7" width="19.570312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spans="1:18" ht="21" customHeight="1">
      <c r="A3" s="27"/>
      <c r="B3" s="42" t="s">
        <v>28</v>
      </c>
      <c r="C3" s="162" t="s">
        <v>39</v>
      </c>
      <c r="D3" s="163" t="s">
        <v>550</v>
      </c>
      <c r="E3" s="164"/>
      <c r="F3" s="165" t="s">
        <v>32</v>
      </c>
      <c r="G3" s="164"/>
      <c r="H3" s="165" t="s">
        <v>29</v>
      </c>
      <c r="I3" s="166"/>
    </row>
    <row r="4" spans="1:18" ht="21" customHeight="1">
      <c r="A4" s="27"/>
      <c r="B4" s="42" t="s">
        <v>50</v>
      </c>
      <c r="C4" s="162" t="s">
        <v>209</v>
      </c>
      <c r="D4" s="167"/>
      <c r="F4" s="133"/>
      <c r="G4" s="133"/>
      <c r="H4" s="133"/>
    </row>
    <row r="5" spans="1:18" ht="21" customHeight="1">
      <c r="A5" s="27"/>
      <c r="B5" s="42" t="s">
        <v>2556</v>
      </c>
      <c r="C5" s="1572" t="s">
        <v>2387</v>
      </c>
      <c r="D5" s="167"/>
      <c r="E5" s="133"/>
      <c r="F5" s="133"/>
      <c r="G5" s="133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379" t="s">
        <v>552</v>
      </c>
      <c r="J6" s="168" t="s">
        <v>55</v>
      </c>
      <c r="K6" s="170"/>
      <c r="O6" s="167"/>
    </row>
    <row r="7" spans="1:18" ht="21" customHeight="1">
      <c r="A7" s="27"/>
      <c r="B7" s="171" t="s">
        <v>36</v>
      </c>
      <c r="D7" s="1570" t="s">
        <v>2388</v>
      </c>
      <c r="F7" s="167"/>
      <c r="H7" s="167"/>
      <c r="J7" s="167"/>
      <c r="K7" s="167"/>
      <c r="M7" s="167"/>
      <c r="O7" s="167"/>
      <c r="P7" s="167"/>
      <c r="R7" s="167"/>
    </row>
    <row r="8" spans="1:18" ht="21" customHeight="1">
      <c r="A8" s="27"/>
      <c r="B8" s="171"/>
      <c r="F8" s="167"/>
      <c r="H8" s="167"/>
      <c r="K8" s="167"/>
      <c r="M8" s="167"/>
      <c r="O8" s="167"/>
      <c r="P8" s="167"/>
      <c r="R8" s="167"/>
    </row>
    <row r="9" spans="1:18" ht="21" customHeight="1">
      <c r="A9" s="27"/>
      <c r="B9" s="171" t="s">
        <v>37</v>
      </c>
      <c r="D9" s="1570" t="s">
        <v>2389</v>
      </c>
      <c r="E9" s="167"/>
      <c r="F9" s="133"/>
      <c r="G9" s="133"/>
      <c r="H9" s="133"/>
    </row>
    <row r="10" spans="1:18" ht="21" customHeight="1">
      <c r="A10" s="27"/>
      <c r="B10" s="171" t="s">
        <v>359</v>
      </c>
      <c r="D10" s="1570" t="s">
        <v>2390</v>
      </c>
      <c r="E10" s="133"/>
      <c r="F10" s="133"/>
      <c r="G10" s="133"/>
      <c r="H10" s="133"/>
    </row>
    <row r="11" spans="1:18" ht="21" customHeight="1">
      <c r="A11" s="1748" t="s">
        <v>0</v>
      </c>
      <c r="B11" s="1748" t="s">
        <v>33</v>
      </c>
      <c r="C11" s="355" t="s">
        <v>23</v>
      </c>
      <c r="D11" s="355" t="s">
        <v>24</v>
      </c>
      <c r="E11" s="1759" t="s">
        <v>1</v>
      </c>
      <c r="F11" s="1760"/>
      <c r="G11" s="1760"/>
      <c r="H11" s="1760"/>
      <c r="I11" s="1761"/>
      <c r="J11" s="1762" t="s">
        <v>13</v>
      </c>
    </row>
    <row r="12" spans="1:18">
      <c r="A12" s="1749"/>
      <c r="B12" s="1749"/>
      <c r="C12" s="356"/>
      <c r="D12" s="356" t="s">
        <v>25</v>
      </c>
      <c r="E12" s="28" t="s">
        <v>5</v>
      </c>
      <c r="F12" s="28" t="s">
        <v>6</v>
      </c>
      <c r="G12" s="28" t="s">
        <v>2557</v>
      </c>
      <c r="H12" s="29" t="s">
        <v>26</v>
      </c>
      <c r="I12" s="29" t="s">
        <v>27</v>
      </c>
      <c r="J12" s="1763"/>
    </row>
    <row r="13" spans="1:18" ht="48" customHeight="1">
      <c r="A13" s="300">
        <v>62</v>
      </c>
      <c r="B13" s="317" t="s">
        <v>264</v>
      </c>
      <c r="C13" s="92"/>
      <c r="D13" s="92"/>
      <c r="E13" s="181"/>
      <c r="F13" s="92"/>
      <c r="G13" s="92"/>
      <c r="H13" s="92"/>
      <c r="I13" s="92"/>
      <c r="J13" s="92"/>
    </row>
    <row r="14" spans="1:18" s="861" customFormat="1" ht="43.5" customHeight="1">
      <c r="A14" s="860"/>
      <c r="B14" s="654" t="s">
        <v>1885</v>
      </c>
      <c r="C14" s="655" t="s">
        <v>1185</v>
      </c>
      <c r="D14" s="925" t="s">
        <v>1186</v>
      </c>
      <c r="E14" s="181">
        <f t="shared" ref="E14:E42" si="0">F14+G14+H14+I14</f>
        <v>0</v>
      </c>
      <c r="F14" s="868"/>
      <c r="G14" s="868">
        <v>0</v>
      </c>
      <c r="H14" s="860"/>
      <c r="I14" s="860"/>
      <c r="J14" s="654" t="s">
        <v>1187</v>
      </c>
    </row>
    <row r="15" spans="1:18" s="861" customFormat="1" ht="41.25" customHeight="1">
      <c r="A15" s="860"/>
      <c r="B15" s="942" t="s">
        <v>1886</v>
      </c>
      <c r="C15" s="655" t="s">
        <v>1185</v>
      </c>
      <c r="D15" s="925" t="s">
        <v>1188</v>
      </c>
      <c r="E15" s="181">
        <f t="shared" si="0"/>
        <v>0</v>
      </c>
      <c r="F15" s="868"/>
      <c r="G15" s="868">
        <v>0</v>
      </c>
      <c r="H15" s="860"/>
      <c r="I15" s="860"/>
      <c r="J15" s="654" t="s">
        <v>1187</v>
      </c>
    </row>
    <row r="16" spans="1:18" s="861" customFormat="1" ht="46.5" customHeight="1">
      <c r="A16" s="860"/>
      <c r="B16" s="943" t="s">
        <v>1887</v>
      </c>
      <c r="C16" s="944" t="s">
        <v>1143</v>
      </c>
      <c r="D16" s="925" t="s">
        <v>1189</v>
      </c>
      <c r="E16" s="181">
        <f t="shared" si="0"/>
        <v>0</v>
      </c>
      <c r="F16" s="868"/>
      <c r="G16" s="868">
        <v>0</v>
      </c>
      <c r="H16" s="860"/>
      <c r="I16" s="860"/>
      <c r="J16" s="654" t="s">
        <v>1187</v>
      </c>
    </row>
    <row r="17" spans="1:10" s="861" customFormat="1" ht="46.5" customHeight="1">
      <c r="A17" s="945"/>
      <c r="B17" s="946" t="s">
        <v>1888</v>
      </c>
      <c r="C17" s="655" t="s">
        <v>1185</v>
      </c>
      <c r="D17" s="925" t="s">
        <v>741</v>
      </c>
      <c r="E17" s="181">
        <f t="shared" si="0"/>
        <v>0</v>
      </c>
      <c r="F17" s="868"/>
      <c r="G17" s="868">
        <v>0</v>
      </c>
      <c r="H17" s="860"/>
      <c r="I17" s="860"/>
      <c r="J17" s="654" t="s">
        <v>1187</v>
      </c>
    </row>
    <row r="18" spans="1:10" s="861" customFormat="1" ht="42">
      <c r="A18" s="860"/>
      <c r="B18" s="947" t="s">
        <v>1889</v>
      </c>
      <c r="C18" s="655" t="s">
        <v>1185</v>
      </c>
      <c r="D18" s="925" t="s">
        <v>741</v>
      </c>
      <c r="E18" s="181">
        <f t="shared" si="0"/>
        <v>0</v>
      </c>
      <c r="F18" s="868"/>
      <c r="G18" s="868">
        <v>0</v>
      </c>
      <c r="H18" s="860"/>
      <c r="I18" s="860"/>
      <c r="J18" s="654" t="s">
        <v>1187</v>
      </c>
    </row>
    <row r="19" spans="1:10" s="861" customFormat="1" ht="63">
      <c r="A19" s="860"/>
      <c r="B19" s="654" t="s">
        <v>1890</v>
      </c>
      <c r="C19" s="655" t="s">
        <v>1190</v>
      </c>
      <c r="D19" s="925" t="s">
        <v>1191</v>
      </c>
      <c r="E19" s="181">
        <f t="shared" si="0"/>
        <v>6000</v>
      </c>
      <c r="F19" s="657"/>
      <c r="G19" s="657">
        <v>6000</v>
      </c>
      <c r="H19" s="860"/>
      <c r="I19" s="860"/>
      <c r="J19" s="654" t="s">
        <v>1374</v>
      </c>
    </row>
    <row r="20" spans="1:10" s="861" customFormat="1" ht="42">
      <c r="A20" s="860"/>
      <c r="B20" s="654" t="s">
        <v>1891</v>
      </c>
      <c r="C20" s="655" t="s">
        <v>1143</v>
      </c>
      <c r="D20" s="948" t="s">
        <v>1192</v>
      </c>
      <c r="E20" s="181">
        <f t="shared" si="0"/>
        <v>5000</v>
      </c>
      <c r="F20" s="657"/>
      <c r="G20" s="657">
        <v>5000</v>
      </c>
      <c r="H20" s="860"/>
      <c r="I20" s="860"/>
      <c r="J20" s="654" t="s">
        <v>1187</v>
      </c>
    </row>
    <row r="21" spans="1:10" s="688" customFormat="1" ht="24.75" customHeight="1">
      <c r="A21" s="745"/>
      <c r="B21" s="686" t="s">
        <v>1651</v>
      </c>
      <c r="C21" s="687" t="s">
        <v>379</v>
      </c>
      <c r="D21" s="687" t="s">
        <v>1652</v>
      </c>
      <c r="E21" s="181">
        <f t="shared" si="0"/>
        <v>0</v>
      </c>
      <c r="F21" s="745"/>
      <c r="G21" s="745"/>
      <c r="H21" s="686"/>
      <c r="I21" s="745"/>
      <c r="J21" s="686" t="s">
        <v>380</v>
      </c>
    </row>
    <row r="22" spans="1:10" s="688" customFormat="1">
      <c r="A22" s="745"/>
      <c r="B22" s="686" t="s">
        <v>1653</v>
      </c>
      <c r="C22" s="687" t="s">
        <v>375</v>
      </c>
      <c r="D22" s="687" t="s">
        <v>1654</v>
      </c>
      <c r="E22" s="181">
        <f t="shared" si="0"/>
        <v>0</v>
      </c>
      <c r="F22" s="745"/>
      <c r="G22" s="745"/>
      <c r="H22" s="745"/>
      <c r="I22" s="745"/>
      <c r="J22" s="686" t="s">
        <v>380</v>
      </c>
    </row>
    <row r="23" spans="1:10" s="1047" customFormat="1" ht="26.25" customHeight="1">
      <c r="A23" s="1044"/>
      <c r="B23" s="1098" t="s">
        <v>1655</v>
      </c>
      <c r="C23" s="769" t="s">
        <v>1104</v>
      </c>
      <c r="D23" s="769" t="s">
        <v>1884</v>
      </c>
      <c r="E23" s="181">
        <f t="shared" si="0"/>
        <v>0</v>
      </c>
      <c r="F23" s="1044"/>
      <c r="G23" s="1044"/>
      <c r="H23" s="1044"/>
      <c r="I23" s="1044"/>
      <c r="J23" s="1003" t="s">
        <v>1656</v>
      </c>
    </row>
    <row r="24" spans="1:10" s="1047" customFormat="1" ht="42">
      <c r="A24" s="1044"/>
      <c r="B24" s="1098" t="s">
        <v>1892</v>
      </c>
      <c r="C24" s="769" t="s">
        <v>2141</v>
      </c>
      <c r="D24" s="769" t="s">
        <v>1657</v>
      </c>
      <c r="E24" s="181">
        <f t="shared" si="0"/>
        <v>0</v>
      </c>
      <c r="F24" s="1044"/>
      <c r="G24" s="1044"/>
      <c r="H24" s="1044"/>
      <c r="I24" s="1044"/>
      <c r="J24" s="1003" t="s">
        <v>2142</v>
      </c>
    </row>
    <row r="25" spans="1:10" s="1047" customFormat="1" ht="42">
      <c r="A25" s="1044"/>
      <c r="B25" s="1098" t="s">
        <v>1893</v>
      </c>
      <c r="C25" s="769" t="s">
        <v>1658</v>
      </c>
      <c r="D25" s="769" t="s">
        <v>1659</v>
      </c>
      <c r="E25" s="181">
        <f t="shared" si="0"/>
        <v>0</v>
      </c>
      <c r="F25" s="1044"/>
      <c r="G25" s="1044"/>
      <c r="H25" s="1044"/>
      <c r="I25" s="1044"/>
      <c r="J25" s="1003" t="s">
        <v>1660</v>
      </c>
    </row>
    <row r="26" spans="1:10" ht="42">
      <c r="A26" s="58">
        <v>63</v>
      </c>
      <c r="B26" s="243" t="s">
        <v>265</v>
      </c>
      <c r="C26" s="217"/>
      <c r="D26" s="60"/>
      <c r="E26" s="181">
        <f t="shared" si="0"/>
        <v>0</v>
      </c>
      <c r="F26" s="57"/>
      <c r="G26" s="57"/>
      <c r="H26" s="57"/>
      <c r="I26" s="57"/>
      <c r="J26" s="60"/>
    </row>
    <row r="27" spans="1:10" s="914" customFormat="1" ht="42">
      <c r="A27" s="925"/>
      <c r="B27" s="949" t="s">
        <v>1894</v>
      </c>
      <c r="C27" s="950" t="s">
        <v>1185</v>
      </c>
      <c r="D27" s="951" t="s">
        <v>741</v>
      </c>
      <c r="E27" s="181">
        <f t="shared" si="0"/>
        <v>0</v>
      </c>
      <c r="F27" s="960"/>
      <c r="G27" s="960">
        <v>0</v>
      </c>
      <c r="H27" s="924"/>
      <c r="I27" s="924"/>
      <c r="J27" s="654" t="s">
        <v>1374</v>
      </c>
    </row>
    <row r="28" spans="1:10" s="914" customFormat="1" ht="63">
      <c r="A28" s="925"/>
      <c r="B28" s="662" t="s">
        <v>1895</v>
      </c>
      <c r="C28" s="659" t="s">
        <v>1143</v>
      </c>
      <c r="D28" s="948" t="s">
        <v>1087</v>
      </c>
      <c r="E28" s="181">
        <f t="shared" si="0"/>
        <v>0</v>
      </c>
      <c r="F28" s="959"/>
      <c r="G28" s="959">
        <v>0</v>
      </c>
      <c r="H28" s="924"/>
      <c r="I28" s="924"/>
      <c r="J28" s="654" t="s">
        <v>1374</v>
      </c>
    </row>
    <row r="29" spans="1:10" s="914" customFormat="1" ht="63">
      <c r="A29" s="925"/>
      <c r="B29" s="523" t="s">
        <v>1896</v>
      </c>
      <c r="C29" s="659" t="s">
        <v>1143</v>
      </c>
      <c r="D29" s="871" t="s">
        <v>1193</v>
      </c>
      <c r="E29" s="181">
        <f t="shared" si="0"/>
        <v>0</v>
      </c>
      <c r="F29" s="959"/>
      <c r="G29" s="959">
        <v>0</v>
      </c>
      <c r="H29" s="924"/>
      <c r="I29" s="924"/>
      <c r="J29" s="654" t="s">
        <v>1374</v>
      </c>
    </row>
    <row r="30" spans="1:10" s="914" customFormat="1" ht="42">
      <c r="A30" s="924"/>
      <c r="B30" s="523" t="s">
        <v>1897</v>
      </c>
      <c r="C30" s="659" t="s">
        <v>1179</v>
      </c>
      <c r="D30" s="871" t="s">
        <v>1194</v>
      </c>
      <c r="E30" s="181">
        <f t="shared" si="0"/>
        <v>0</v>
      </c>
      <c r="F30" s="959"/>
      <c r="G30" s="959">
        <v>0</v>
      </c>
      <c r="H30" s="952"/>
      <c r="I30" s="924"/>
      <c r="J30" s="654" t="s">
        <v>1187</v>
      </c>
    </row>
    <row r="31" spans="1:10" s="914" customFormat="1" ht="45" customHeight="1">
      <c r="A31" s="924"/>
      <c r="B31" s="953" t="s">
        <v>1898</v>
      </c>
      <c r="C31" s="950" t="s">
        <v>1185</v>
      </c>
      <c r="D31" s="951" t="s">
        <v>741</v>
      </c>
      <c r="E31" s="181">
        <f t="shared" si="0"/>
        <v>0</v>
      </c>
      <c r="F31" s="960"/>
      <c r="G31" s="960">
        <v>0</v>
      </c>
      <c r="H31" s="952"/>
      <c r="I31" s="924"/>
      <c r="J31" s="654" t="s">
        <v>1374</v>
      </c>
    </row>
    <row r="32" spans="1:10" s="693" customFormat="1" ht="42">
      <c r="A32" s="692"/>
      <c r="B32" s="691" t="s">
        <v>1661</v>
      </c>
      <c r="C32" s="686" t="s">
        <v>2143</v>
      </c>
      <c r="D32" s="687" t="s">
        <v>1652</v>
      </c>
      <c r="E32" s="181">
        <f t="shared" si="0"/>
        <v>0</v>
      </c>
      <c r="F32" s="692"/>
      <c r="G32" s="692"/>
      <c r="H32" s="723"/>
      <c r="I32" s="692"/>
      <c r="J32" s="654" t="s">
        <v>1374</v>
      </c>
    </row>
    <row r="33" spans="1:10">
      <c r="A33" s="58">
        <v>64</v>
      </c>
      <c r="B33" s="302" t="s">
        <v>178</v>
      </c>
      <c r="C33" s="217"/>
      <c r="D33" s="60"/>
      <c r="E33" s="181">
        <f t="shared" si="0"/>
        <v>0</v>
      </c>
      <c r="F33" s="57"/>
      <c r="G33" s="57"/>
      <c r="H33" s="57"/>
      <c r="I33" s="57"/>
      <c r="J33" s="60"/>
    </row>
    <row r="34" spans="1:10" s="914" customFormat="1" ht="105">
      <c r="B34" s="954" t="s">
        <v>1899</v>
      </c>
      <c r="C34" s="659" t="s">
        <v>1195</v>
      </c>
      <c r="D34" s="659" t="s">
        <v>1196</v>
      </c>
      <c r="E34" s="181">
        <f t="shared" si="0"/>
        <v>30000</v>
      </c>
      <c r="F34" s="961"/>
      <c r="G34" s="961">
        <v>30000</v>
      </c>
      <c r="H34" s="924"/>
      <c r="I34" s="924"/>
      <c r="J34" s="654" t="s">
        <v>1187</v>
      </c>
    </row>
    <row r="35" spans="1:10" s="914" customFormat="1" ht="63">
      <c r="A35" s="924"/>
      <c r="B35" s="654" t="s">
        <v>1900</v>
      </c>
      <c r="C35" s="655" t="s">
        <v>1143</v>
      </c>
      <c r="D35" s="956">
        <v>22706</v>
      </c>
      <c r="E35" s="181">
        <f t="shared" si="0"/>
        <v>0</v>
      </c>
      <c r="F35" s="868"/>
      <c r="G35" s="868">
        <v>0</v>
      </c>
      <c r="H35" s="924"/>
      <c r="I35" s="924"/>
      <c r="J35" s="654" t="s">
        <v>1187</v>
      </c>
    </row>
    <row r="36" spans="1:10" s="914" customFormat="1" ht="43.5" customHeight="1">
      <c r="A36" s="924"/>
      <c r="B36" s="955" t="s">
        <v>1901</v>
      </c>
      <c r="C36" s="655" t="s">
        <v>1143</v>
      </c>
      <c r="D36" s="956">
        <v>22706</v>
      </c>
      <c r="E36" s="181">
        <f t="shared" si="0"/>
        <v>0</v>
      </c>
      <c r="F36" s="868"/>
      <c r="G36" s="868">
        <v>0</v>
      </c>
      <c r="H36" s="924"/>
      <c r="I36" s="924"/>
      <c r="J36" s="654" t="s">
        <v>1187</v>
      </c>
    </row>
    <row r="37" spans="1:10" s="693" customFormat="1" ht="63">
      <c r="A37" s="692"/>
      <c r="B37" s="1026" t="s">
        <v>1902</v>
      </c>
      <c r="C37" s="691" t="s">
        <v>1662</v>
      </c>
      <c r="D37" s="686" t="s">
        <v>1654</v>
      </c>
      <c r="E37" s="181">
        <f t="shared" si="0"/>
        <v>0</v>
      </c>
      <c r="F37" s="692"/>
      <c r="G37" s="692"/>
      <c r="H37" s="692"/>
      <c r="I37" s="692"/>
      <c r="J37" s="654" t="s">
        <v>1374</v>
      </c>
    </row>
    <row r="38" spans="1:10" ht="63">
      <c r="A38" s="58">
        <v>65</v>
      </c>
      <c r="B38" s="243" t="s">
        <v>242</v>
      </c>
      <c r="C38" s="217"/>
      <c r="D38" s="60"/>
      <c r="E38" s="181">
        <f t="shared" si="0"/>
        <v>0</v>
      </c>
      <c r="F38" s="57"/>
      <c r="G38" s="57"/>
      <c r="H38" s="57"/>
      <c r="I38" s="57"/>
      <c r="J38" s="60"/>
    </row>
    <row r="39" spans="1:10" s="914" customFormat="1" ht="42">
      <c r="A39" s="868"/>
      <c r="B39" s="957" t="s">
        <v>1903</v>
      </c>
      <c r="C39" s="659" t="s">
        <v>1197</v>
      </c>
      <c r="D39" s="659" t="s">
        <v>1196</v>
      </c>
      <c r="E39" s="181">
        <f t="shared" si="0"/>
        <v>0</v>
      </c>
      <c r="F39" s="959"/>
      <c r="G39" s="959">
        <v>0</v>
      </c>
      <c r="H39" s="924"/>
      <c r="I39" s="924"/>
      <c r="J39" s="654" t="s">
        <v>1374</v>
      </c>
    </row>
    <row r="40" spans="1:10" s="914" customFormat="1" ht="42">
      <c r="A40" s="924"/>
      <c r="B40" s="957" t="s">
        <v>1904</v>
      </c>
      <c r="C40" s="659" t="s">
        <v>1143</v>
      </c>
      <c r="D40" s="958" t="s">
        <v>1198</v>
      </c>
      <c r="E40" s="181">
        <f t="shared" si="0"/>
        <v>0</v>
      </c>
      <c r="F40" s="959"/>
      <c r="G40" s="959">
        <v>0</v>
      </c>
      <c r="H40" s="924"/>
      <c r="I40" s="924"/>
      <c r="J40" s="654" t="s">
        <v>1374</v>
      </c>
    </row>
    <row r="41" spans="1:10" s="914" customFormat="1" ht="63">
      <c r="A41" s="924"/>
      <c r="B41" s="662" t="s">
        <v>1905</v>
      </c>
      <c r="C41" s="659" t="s">
        <v>1197</v>
      </c>
      <c r="D41" s="659" t="s">
        <v>1198</v>
      </c>
      <c r="E41" s="181">
        <f t="shared" si="0"/>
        <v>0</v>
      </c>
      <c r="F41" s="959"/>
      <c r="G41" s="959">
        <v>0</v>
      </c>
      <c r="H41" s="924"/>
      <c r="I41" s="924"/>
      <c r="J41" s="654" t="s">
        <v>1374</v>
      </c>
    </row>
    <row r="42" spans="1:10" s="186" customFormat="1">
      <c r="A42" s="606"/>
      <c r="B42" s="255"/>
      <c r="C42" s="264"/>
      <c r="D42" s="606"/>
      <c r="E42" s="265">
        <f t="shared" si="0"/>
        <v>0</v>
      </c>
      <c r="F42" s="606"/>
      <c r="G42" s="606"/>
      <c r="H42" s="606"/>
      <c r="I42" s="606"/>
      <c r="J42" s="220"/>
    </row>
    <row r="43" spans="1:10">
      <c r="B43" s="164"/>
      <c r="C43" s="133"/>
      <c r="D43" s="133"/>
      <c r="E43" s="174">
        <f>SUM(E13:E42)</f>
        <v>41000</v>
      </c>
      <c r="F43" s="174">
        <f t="shared" ref="F43:I43" si="1">SUM(F13:F42)</f>
        <v>0</v>
      </c>
      <c r="G43" s="174">
        <f t="shared" si="1"/>
        <v>41000</v>
      </c>
      <c r="H43" s="174">
        <f t="shared" si="1"/>
        <v>0</v>
      </c>
      <c r="I43" s="174">
        <f t="shared" si="1"/>
        <v>0</v>
      </c>
      <c r="J43" s="191">
        <f>F43+G43+H43+I43</f>
        <v>41000</v>
      </c>
    </row>
    <row r="45" spans="1:10" s="299" customFormat="1">
      <c r="B45" s="299" t="s">
        <v>601</v>
      </c>
    </row>
    <row r="46" spans="1:10" s="186" customFormat="1" ht="63.75" customHeight="1">
      <c r="A46" s="69"/>
      <c r="B46" s="283"/>
      <c r="C46" s="217"/>
      <c r="D46" s="339"/>
      <c r="E46" s="184"/>
      <c r="F46" s="270"/>
      <c r="G46" s="270"/>
      <c r="H46" s="69"/>
      <c r="I46" s="69"/>
      <c r="J46" s="79"/>
    </row>
    <row r="47" spans="1:10" s="186" customFormat="1">
      <c r="A47" s="69"/>
      <c r="B47" s="283"/>
      <c r="C47" s="217"/>
      <c r="D47" s="69"/>
      <c r="E47" s="184"/>
      <c r="F47" s="270"/>
      <c r="G47" s="270"/>
      <c r="H47" s="69"/>
      <c r="I47" s="69"/>
      <c r="J47" s="79"/>
    </row>
    <row r="48" spans="1:10">
      <c r="E48" s="174">
        <f>SUM(E46:E47)</f>
        <v>0</v>
      </c>
    </row>
    <row r="50" spans="1:10" s="1" customFormat="1">
      <c r="B50" s="298" t="s">
        <v>658</v>
      </c>
      <c r="F50" s="2"/>
    </row>
    <row r="51" spans="1:10" s="186" customFormat="1">
      <c r="A51" s="93"/>
      <c r="B51" s="93"/>
      <c r="C51" s="79"/>
      <c r="D51" s="69"/>
      <c r="E51" s="181"/>
      <c r="F51" s="181"/>
      <c r="G51" s="181"/>
      <c r="H51" s="79"/>
      <c r="I51" s="79"/>
      <c r="J51" s="79"/>
    </row>
    <row r="52" spans="1:10" s="186" customFormat="1">
      <c r="A52" s="93"/>
      <c r="B52" s="93"/>
      <c r="C52" s="79"/>
      <c r="D52" s="339"/>
      <c r="E52" s="181"/>
      <c r="F52" s="181"/>
      <c r="G52" s="181"/>
      <c r="H52" s="79"/>
      <c r="I52" s="79"/>
      <c r="J52" s="79"/>
    </row>
    <row r="53" spans="1:10" s="186" customFormat="1">
      <c r="A53" s="93"/>
      <c r="B53" s="93"/>
      <c r="C53" s="79"/>
      <c r="D53" s="69"/>
      <c r="E53" s="181"/>
      <c r="F53" s="181"/>
      <c r="G53" s="181"/>
      <c r="H53" s="79"/>
      <c r="I53" s="79"/>
      <c r="J53" s="79"/>
    </row>
    <row r="54" spans="1:10" s="186" customFormat="1" ht="63.75" customHeight="1">
      <c r="A54" s="69"/>
      <c r="B54" s="283"/>
      <c r="C54" s="217"/>
      <c r="D54" s="339"/>
      <c r="E54" s="181"/>
      <c r="F54" s="270"/>
      <c r="G54" s="270"/>
      <c r="H54" s="69"/>
      <c r="I54" s="69"/>
      <c r="J54" s="79"/>
    </row>
    <row r="55" spans="1:10" s="186" customFormat="1">
      <c r="A55" s="69"/>
      <c r="B55" s="605"/>
      <c r="C55" s="217"/>
      <c r="D55" s="69"/>
      <c r="E55" s="181"/>
      <c r="F55" s="270"/>
      <c r="G55" s="270"/>
      <c r="H55" s="69"/>
      <c r="I55" s="69"/>
      <c r="J55" s="79"/>
    </row>
    <row r="56" spans="1:10" s="607" customFormat="1">
      <c r="E56" s="608"/>
      <c r="F56" s="608"/>
      <c r="G56" s="608"/>
      <c r="H56" s="608"/>
      <c r="I56" s="608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99"/>
  </sheetPr>
  <dimension ref="A1:R43"/>
  <sheetViews>
    <sheetView workbookViewId="0">
      <selection sqref="A1:XFD12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7" width="18.42578125" style="9" customWidth="1"/>
    <col min="8" max="8" width="19" style="9" customWidth="1"/>
    <col min="9" max="9" width="16.42578125" style="9" customWidth="1"/>
    <col min="10" max="10" width="18.28515625" style="133" customWidth="1"/>
    <col min="11" max="16384" width="9.140625" style="9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spans="1:18" ht="21" customHeight="1">
      <c r="A3" s="27"/>
      <c r="B3" s="42" t="s">
        <v>28</v>
      </c>
      <c r="C3" s="162" t="s">
        <v>39</v>
      </c>
      <c r="D3" s="163" t="s">
        <v>550</v>
      </c>
      <c r="E3" s="164"/>
      <c r="F3" s="165" t="s">
        <v>32</v>
      </c>
      <c r="G3" s="164"/>
      <c r="H3" s="165" t="s">
        <v>29</v>
      </c>
      <c r="I3" s="166"/>
    </row>
    <row r="4" spans="1:18" ht="21" customHeight="1">
      <c r="A4" s="27"/>
      <c r="B4" s="42" t="s">
        <v>50</v>
      </c>
      <c r="C4" s="162" t="s">
        <v>209</v>
      </c>
      <c r="D4" s="167"/>
      <c r="F4" s="133"/>
      <c r="G4" s="133"/>
      <c r="H4" s="133"/>
    </row>
    <row r="5" spans="1:18" ht="21" customHeight="1">
      <c r="A5" s="27"/>
      <c r="B5" s="42" t="s">
        <v>2556</v>
      </c>
      <c r="C5" s="162" t="s">
        <v>2391</v>
      </c>
      <c r="D5" s="167"/>
      <c r="E5" s="133"/>
      <c r="F5" s="133"/>
      <c r="G5" s="133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379" t="s">
        <v>552</v>
      </c>
      <c r="J6" s="132" t="s">
        <v>55</v>
      </c>
      <c r="K6" s="170"/>
      <c r="O6" s="167"/>
    </row>
    <row r="7" spans="1:18" ht="21" customHeight="1">
      <c r="A7" s="27"/>
      <c r="B7" s="171" t="s">
        <v>36</v>
      </c>
      <c r="D7" s="1570" t="s">
        <v>2392</v>
      </c>
      <c r="F7" s="167"/>
      <c r="H7" s="167"/>
      <c r="J7" s="131"/>
      <c r="K7" s="167"/>
      <c r="M7" s="167"/>
      <c r="O7" s="167"/>
      <c r="P7" s="167"/>
      <c r="R7" s="167"/>
    </row>
    <row r="8" spans="1:18" ht="21" customHeight="1">
      <c r="A8" s="27"/>
      <c r="B8" s="171"/>
      <c r="D8" s="1570" t="s">
        <v>2393</v>
      </c>
      <c r="F8" s="167"/>
      <c r="H8" s="167"/>
      <c r="K8" s="167"/>
      <c r="M8" s="167"/>
      <c r="O8" s="167"/>
      <c r="P8" s="167"/>
      <c r="R8" s="167"/>
    </row>
    <row r="9" spans="1:18" ht="21" customHeight="1">
      <c r="A9" s="27"/>
      <c r="B9" s="171" t="s">
        <v>37</v>
      </c>
      <c r="D9" s="1570" t="s">
        <v>2394</v>
      </c>
      <c r="E9" s="167"/>
      <c r="F9" s="133"/>
      <c r="G9" s="133"/>
      <c r="H9" s="133"/>
    </row>
    <row r="10" spans="1:18" ht="21" customHeight="1">
      <c r="A10" s="27"/>
      <c r="B10" s="171"/>
      <c r="D10" s="1570" t="s">
        <v>2395</v>
      </c>
      <c r="E10" s="133"/>
      <c r="F10" s="133"/>
      <c r="G10" s="133"/>
      <c r="H10" s="133"/>
    </row>
    <row r="11" spans="1:18" ht="21" customHeight="1">
      <c r="A11" s="27"/>
      <c r="B11" s="171" t="s">
        <v>360</v>
      </c>
      <c r="D11" s="1570" t="s">
        <v>266</v>
      </c>
      <c r="E11" s="133"/>
      <c r="F11" s="133"/>
      <c r="G11" s="133"/>
      <c r="H11" s="133"/>
    </row>
    <row r="12" spans="1:18" ht="21" customHeight="1">
      <c r="A12" s="27"/>
      <c r="B12" s="171"/>
      <c r="D12" s="1570" t="s">
        <v>267</v>
      </c>
      <c r="E12" s="133"/>
      <c r="F12" s="133"/>
      <c r="G12" s="133"/>
      <c r="H12" s="133"/>
    </row>
    <row r="13" spans="1:18" ht="21" customHeight="1">
      <c r="A13" s="1748" t="s">
        <v>0</v>
      </c>
      <c r="B13" s="1748" t="s">
        <v>33</v>
      </c>
      <c r="C13" s="355" t="s">
        <v>23</v>
      </c>
      <c r="D13" s="355" t="s">
        <v>24</v>
      </c>
      <c r="E13" s="1759" t="s">
        <v>1</v>
      </c>
      <c r="F13" s="1760"/>
      <c r="G13" s="1760"/>
      <c r="H13" s="1760"/>
      <c r="I13" s="1761"/>
      <c r="J13" s="1762" t="s">
        <v>13</v>
      </c>
    </row>
    <row r="14" spans="1:18">
      <c r="A14" s="1749"/>
      <c r="B14" s="1749"/>
      <c r="C14" s="356"/>
      <c r="D14" s="356" t="s">
        <v>25</v>
      </c>
      <c r="E14" s="28" t="s">
        <v>5</v>
      </c>
      <c r="F14" s="28" t="s">
        <v>6</v>
      </c>
      <c r="G14" s="28" t="s">
        <v>2557</v>
      </c>
      <c r="H14" s="29" t="s">
        <v>26</v>
      </c>
      <c r="I14" s="29" t="s">
        <v>27</v>
      </c>
      <c r="J14" s="1763"/>
    </row>
    <row r="15" spans="1:18" ht="42">
      <c r="A15" s="1442">
        <v>66</v>
      </c>
      <c r="B15" s="888" t="s">
        <v>261</v>
      </c>
      <c r="C15" s="1443"/>
      <c r="D15" s="1443"/>
      <c r="E15" s="1444">
        <f t="shared" ref="E15:E32" si="0">F15+G15+H15+I15</f>
        <v>0</v>
      </c>
      <c r="F15" s="1247"/>
      <c r="G15" s="1247"/>
      <c r="H15" s="1247"/>
      <c r="I15" s="1247"/>
      <c r="J15" s="1246"/>
    </row>
    <row r="16" spans="1:18" s="390" customFormat="1">
      <c r="A16" s="654"/>
      <c r="B16" s="860" t="s">
        <v>1906</v>
      </c>
      <c r="C16" s="654"/>
      <c r="D16" s="654"/>
      <c r="E16" s="213">
        <f t="shared" si="0"/>
        <v>0</v>
      </c>
      <c r="F16" s="654"/>
      <c r="G16" s="654"/>
      <c r="H16" s="654"/>
      <c r="I16" s="654"/>
      <c r="J16" s="654" t="s">
        <v>1740</v>
      </c>
    </row>
    <row r="17" spans="1:10" s="861" customFormat="1" ht="42">
      <c r="A17" s="654"/>
      <c r="B17" s="654" t="s">
        <v>1199</v>
      </c>
      <c r="C17" s="657">
        <v>1400</v>
      </c>
      <c r="D17" s="655" t="s">
        <v>1046</v>
      </c>
      <c r="E17" s="213">
        <f t="shared" si="0"/>
        <v>0</v>
      </c>
      <c r="F17" s="654"/>
      <c r="G17" s="654"/>
      <c r="H17" s="654"/>
      <c r="I17" s="654"/>
      <c r="J17" s="654" t="s">
        <v>1740</v>
      </c>
    </row>
    <row r="18" spans="1:10" s="861" customFormat="1" ht="56.25">
      <c r="A18" s="654"/>
      <c r="B18" s="1159" t="s">
        <v>1200</v>
      </c>
      <c r="C18" s="655" t="s">
        <v>738</v>
      </c>
      <c r="D18" s="655" t="s">
        <v>1198</v>
      </c>
      <c r="E18" s="213">
        <f t="shared" si="0"/>
        <v>0</v>
      </c>
      <c r="F18" s="654"/>
      <c r="G18" s="654"/>
      <c r="H18" s="654"/>
      <c r="I18" s="654"/>
      <c r="J18" s="654" t="s">
        <v>1740</v>
      </c>
    </row>
    <row r="19" spans="1:10" s="861" customFormat="1" ht="47.25" customHeight="1">
      <c r="A19" s="654"/>
      <c r="B19" s="654" t="s">
        <v>1201</v>
      </c>
      <c r="C19" s="655" t="s">
        <v>752</v>
      </c>
      <c r="D19" s="655" t="s">
        <v>1202</v>
      </c>
      <c r="E19" s="213">
        <f t="shared" si="0"/>
        <v>0</v>
      </c>
      <c r="F19" s="654"/>
      <c r="G19" s="654"/>
      <c r="H19" s="654"/>
      <c r="I19" s="654"/>
      <c r="J19" s="654" t="s">
        <v>1740</v>
      </c>
    </row>
    <row r="20" spans="1:10" s="861" customFormat="1">
      <c r="A20" s="654"/>
      <c r="B20" s="860" t="s">
        <v>1203</v>
      </c>
      <c r="C20" s="655"/>
      <c r="D20" s="655"/>
      <c r="E20" s="213">
        <f t="shared" si="0"/>
        <v>0</v>
      </c>
      <c r="F20" s="654"/>
      <c r="G20" s="654"/>
      <c r="H20" s="654"/>
      <c r="I20" s="654"/>
      <c r="J20" s="654" t="s">
        <v>1740</v>
      </c>
    </row>
    <row r="21" spans="1:10" s="861" customFormat="1" ht="42">
      <c r="A21" s="654"/>
      <c r="B21" s="654" t="s">
        <v>1204</v>
      </c>
      <c r="C21" s="655">
        <v>400</v>
      </c>
      <c r="D21" s="655" t="s">
        <v>1046</v>
      </c>
      <c r="E21" s="213">
        <f t="shared" si="0"/>
        <v>0</v>
      </c>
      <c r="F21" s="654"/>
      <c r="G21" s="654"/>
      <c r="H21" s="654"/>
      <c r="I21" s="654"/>
      <c r="J21" s="654" t="s">
        <v>1740</v>
      </c>
    </row>
    <row r="22" spans="1:10" s="861" customFormat="1">
      <c r="A22" s="654"/>
      <c r="B22" s="654" t="s">
        <v>1205</v>
      </c>
      <c r="C22" s="655"/>
      <c r="D22" s="655"/>
      <c r="E22" s="213">
        <f t="shared" si="0"/>
        <v>0</v>
      </c>
      <c r="F22" s="654"/>
      <c r="G22" s="654"/>
      <c r="H22" s="654"/>
      <c r="I22" s="654"/>
      <c r="J22" s="654" t="s">
        <v>1740</v>
      </c>
    </row>
    <row r="23" spans="1:10" s="861" customFormat="1" ht="42">
      <c r="A23" s="654"/>
      <c r="B23" s="654" t="s">
        <v>1206</v>
      </c>
      <c r="C23" s="655" t="s">
        <v>752</v>
      </c>
      <c r="D23" s="655" t="s">
        <v>1202</v>
      </c>
      <c r="E23" s="213">
        <f t="shared" si="0"/>
        <v>0</v>
      </c>
      <c r="F23" s="654"/>
      <c r="G23" s="654"/>
      <c r="H23" s="654"/>
      <c r="I23" s="654"/>
      <c r="J23" s="654" t="s">
        <v>1740</v>
      </c>
    </row>
    <row r="24" spans="1:10" s="861" customFormat="1">
      <c r="A24" s="654"/>
      <c r="B24" s="860" t="s">
        <v>1207</v>
      </c>
      <c r="C24" s="655"/>
      <c r="D24" s="655"/>
      <c r="E24" s="213">
        <f t="shared" si="0"/>
        <v>0</v>
      </c>
      <c r="F24" s="654"/>
      <c r="G24" s="654"/>
      <c r="H24" s="654"/>
      <c r="I24" s="654"/>
      <c r="J24" s="654" t="s">
        <v>1740</v>
      </c>
    </row>
    <row r="25" spans="1:10" s="861" customFormat="1" ht="42">
      <c r="A25" s="654"/>
      <c r="B25" s="654" t="s">
        <v>1208</v>
      </c>
      <c r="C25" s="655">
        <v>230</v>
      </c>
      <c r="D25" s="655" t="s">
        <v>1046</v>
      </c>
      <c r="E25" s="213">
        <f t="shared" si="0"/>
        <v>0</v>
      </c>
      <c r="F25" s="654"/>
      <c r="G25" s="654"/>
      <c r="H25" s="654"/>
      <c r="I25" s="654"/>
      <c r="J25" s="654" t="s">
        <v>1740</v>
      </c>
    </row>
    <row r="26" spans="1:10" s="861" customFormat="1" ht="42">
      <c r="A26" s="654"/>
      <c r="B26" s="654" t="s">
        <v>1209</v>
      </c>
      <c r="C26" s="655">
        <v>15</v>
      </c>
      <c r="D26" s="655" t="s">
        <v>1046</v>
      </c>
      <c r="E26" s="213">
        <f t="shared" si="0"/>
        <v>0</v>
      </c>
      <c r="F26" s="654"/>
      <c r="G26" s="654"/>
      <c r="H26" s="654"/>
      <c r="I26" s="654"/>
      <c r="J26" s="654" t="s">
        <v>1740</v>
      </c>
    </row>
    <row r="27" spans="1:10" s="861" customFormat="1">
      <c r="A27" s="654"/>
      <c r="B27" s="860" t="s">
        <v>1210</v>
      </c>
      <c r="C27" s="655" t="s">
        <v>1161</v>
      </c>
      <c r="D27" s="655"/>
      <c r="E27" s="213">
        <f t="shared" si="0"/>
        <v>0</v>
      </c>
      <c r="F27" s="654"/>
      <c r="G27" s="654"/>
      <c r="H27" s="654"/>
      <c r="I27" s="654"/>
      <c r="J27" s="654" t="s">
        <v>1740</v>
      </c>
    </row>
    <row r="28" spans="1:10" s="861" customFormat="1" ht="42">
      <c r="A28" s="654"/>
      <c r="B28" s="654" t="s">
        <v>1211</v>
      </c>
      <c r="C28" s="655" t="s">
        <v>377</v>
      </c>
      <c r="D28" s="655" t="s">
        <v>1196</v>
      </c>
      <c r="E28" s="213">
        <f t="shared" si="0"/>
        <v>0</v>
      </c>
      <c r="F28" s="654"/>
      <c r="G28" s="654"/>
      <c r="H28" s="654"/>
      <c r="I28" s="654"/>
      <c r="J28" s="654" t="s">
        <v>1740</v>
      </c>
    </row>
    <row r="29" spans="1:10" s="861" customFormat="1" ht="63">
      <c r="A29" s="654"/>
      <c r="B29" s="654" t="s">
        <v>1212</v>
      </c>
      <c r="C29" s="655" t="s">
        <v>752</v>
      </c>
      <c r="D29" s="655" t="s">
        <v>1116</v>
      </c>
      <c r="E29" s="213">
        <f t="shared" si="0"/>
        <v>0</v>
      </c>
      <c r="F29" s="1449"/>
      <c r="G29" s="654"/>
      <c r="H29" s="654"/>
      <c r="I29" s="654"/>
      <c r="J29" s="654" t="s">
        <v>1213</v>
      </c>
    </row>
    <row r="30" spans="1:10" s="861" customFormat="1" ht="63">
      <c r="A30" s="654"/>
      <c r="B30" s="654" t="s">
        <v>1214</v>
      </c>
      <c r="C30" s="655" t="s">
        <v>529</v>
      </c>
      <c r="D30" s="655" t="s">
        <v>1087</v>
      </c>
      <c r="E30" s="213">
        <f t="shared" si="0"/>
        <v>0</v>
      </c>
      <c r="F30" s="654"/>
      <c r="G30" s="654"/>
      <c r="H30" s="654"/>
      <c r="I30" s="654"/>
      <c r="J30" s="654" t="s">
        <v>1213</v>
      </c>
    </row>
    <row r="31" spans="1:10" s="861" customFormat="1" ht="42">
      <c r="A31" s="654"/>
      <c r="B31" s="654" t="s">
        <v>1215</v>
      </c>
      <c r="C31" s="655" t="s">
        <v>529</v>
      </c>
      <c r="D31" s="655" t="s">
        <v>1160</v>
      </c>
      <c r="E31" s="213">
        <f t="shared" si="0"/>
        <v>0</v>
      </c>
      <c r="F31" s="654"/>
      <c r="G31" s="654"/>
      <c r="H31" s="654"/>
      <c r="I31" s="654"/>
      <c r="J31" s="654" t="s">
        <v>1213</v>
      </c>
    </row>
    <row r="32" spans="1:10" s="861" customFormat="1" ht="56.25">
      <c r="A32" s="1445"/>
      <c r="B32" s="1446" t="s">
        <v>1216</v>
      </c>
      <c r="C32" s="1447" t="s">
        <v>528</v>
      </c>
      <c r="D32" s="1447" t="s">
        <v>1087</v>
      </c>
      <c r="E32" s="1448">
        <f t="shared" si="0"/>
        <v>0</v>
      </c>
      <c r="F32" s="1445"/>
      <c r="G32" s="1445"/>
      <c r="H32" s="1445"/>
      <c r="I32" s="1445"/>
      <c r="J32" s="1445" t="s">
        <v>1213</v>
      </c>
    </row>
    <row r="33" spans="1:10">
      <c r="A33" s="82"/>
      <c r="B33" s="82"/>
      <c r="C33" s="82"/>
      <c r="D33" s="82"/>
      <c r="E33" s="149">
        <f>SUM(E15:E32)</f>
        <v>0</v>
      </c>
      <c r="F33" s="149">
        <f>SUM(F15:F32)</f>
        <v>0</v>
      </c>
      <c r="G33" s="149">
        <f>SUM(G15:G32)</f>
        <v>0</v>
      </c>
      <c r="H33" s="149">
        <f>SUM(H15:H32)</f>
        <v>0</v>
      </c>
      <c r="I33" s="149">
        <f>SUM(I15:I32)</f>
        <v>0</v>
      </c>
      <c r="J33" s="172">
        <f>F33+G33+H33+I33</f>
        <v>0</v>
      </c>
    </row>
    <row r="34" spans="1:10">
      <c r="B34" s="164"/>
    </row>
    <row r="37" spans="1:10" s="299" customFormat="1">
      <c r="B37" s="299" t="s">
        <v>601</v>
      </c>
      <c r="J37" s="382"/>
    </row>
    <row r="38" spans="1:10" s="186" customFormat="1">
      <c r="A38" s="93"/>
      <c r="B38" s="272"/>
      <c r="C38" s="79"/>
      <c r="D38" s="79"/>
      <c r="E38" s="260"/>
      <c r="F38" s="181"/>
      <c r="G38" s="181"/>
      <c r="H38" s="93"/>
      <c r="I38" s="93"/>
      <c r="J38" s="79"/>
    </row>
    <row r="40" spans="1:10" s="1" customFormat="1">
      <c r="B40" s="298" t="s">
        <v>658</v>
      </c>
      <c r="F40" s="2"/>
    </row>
    <row r="41" spans="1:10" s="186" customFormat="1">
      <c r="A41" s="93"/>
      <c r="B41" s="93"/>
      <c r="C41" s="79"/>
      <c r="D41" s="79"/>
      <c r="E41" s="213"/>
      <c r="F41" s="79"/>
      <c r="G41" s="79"/>
      <c r="H41" s="93"/>
      <c r="I41" s="93"/>
      <c r="J41" s="79"/>
    </row>
    <row r="42" spans="1:10" s="186" customFormat="1">
      <c r="A42" s="93"/>
      <c r="B42" s="93"/>
      <c r="C42" s="79"/>
      <c r="D42" s="79"/>
      <c r="E42" s="213"/>
      <c r="F42" s="181"/>
      <c r="G42" s="181"/>
      <c r="H42" s="93"/>
      <c r="I42" s="93"/>
      <c r="J42" s="79"/>
    </row>
    <row r="43" spans="1:10" s="607" customFormat="1">
      <c r="E43" s="608"/>
      <c r="F43" s="608"/>
      <c r="G43" s="608"/>
      <c r="H43" s="608"/>
      <c r="I43" s="608"/>
      <c r="J43" s="609"/>
    </row>
  </sheetData>
  <mergeCells count="5">
    <mergeCell ref="A13:A14"/>
    <mergeCell ref="B13:B14"/>
    <mergeCell ref="E13:I13"/>
    <mergeCell ref="J13:J14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99"/>
  </sheetPr>
  <dimension ref="A1:R33"/>
  <sheetViews>
    <sheetView workbookViewId="0">
      <selection sqref="A1:XFD10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7" width="18.8554687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spans="1:18" ht="21" customHeight="1">
      <c r="A3" s="27"/>
      <c r="B3" s="42" t="s">
        <v>28</v>
      </c>
      <c r="C3" s="162" t="s">
        <v>39</v>
      </c>
      <c r="D3" s="163" t="s">
        <v>550</v>
      </c>
      <c r="E3" s="164"/>
      <c r="F3" s="165" t="s">
        <v>32</v>
      </c>
      <c r="G3" s="164"/>
      <c r="H3" s="165" t="s">
        <v>29</v>
      </c>
      <c r="I3" s="166"/>
    </row>
    <row r="4" spans="1:18" ht="21" customHeight="1">
      <c r="A4" s="27"/>
      <c r="B4" s="42" t="s">
        <v>50</v>
      </c>
      <c r="C4" s="162" t="s">
        <v>209</v>
      </c>
      <c r="D4" s="167"/>
      <c r="F4" s="133"/>
      <c r="G4" s="133"/>
      <c r="H4" s="133"/>
    </row>
    <row r="5" spans="1:18" ht="21" customHeight="1">
      <c r="A5" s="27"/>
      <c r="B5" s="42" t="s">
        <v>2556</v>
      </c>
      <c r="C5" s="162" t="s">
        <v>2396</v>
      </c>
      <c r="D5" s="167"/>
      <c r="E5" s="133"/>
      <c r="F5" s="133"/>
      <c r="G5" s="133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168" t="s">
        <v>552</v>
      </c>
      <c r="J6" s="168" t="s">
        <v>55</v>
      </c>
      <c r="K6" s="170"/>
      <c r="O6" s="167"/>
    </row>
    <row r="7" spans="1:18" ht="21" customHeight="1">
      <c r="A7" s="27"/>
      <c r="B7" s="171" t="s">
        <v>36</v>
      </c>
      <c r="D7" s="1570" t="s">
        <v>2397</v>
      </c>
      <c r="F7" s="167"/>
      <c r="H7" s="167"/>
      <c r="J7" s="167"/>
      <c r="K7" s="167"/>
      <c r="M7" s="167"/>
      <c r="O7" s="167"/>
      <c r="P7" s="167"/>
      <c r="R7" s="167"/>
    </row>
    <row r="8" spans="1:18" ht="21" customHeight="1">
      <c r="A8" s="27"/>
      <c r="B8" s="171"/>
      <c r="D8" s="1570" t="s">
        <v>2398</v>
      </c>
      <c r="F8" s="167"/>
      <c r="H8" s="167"/>
      <c r="K8" s="167"/>
      <c r="M8" s="167"/>
      <c r="O8" s="167"/>
      <c r="P8" s="167"/>
      <c r="R8" s="167"/>
    </row>
    <row r="9" spans="1:18" ht="21" customHeight="1">
      <c r="A9" s="27"/>
      <c r="B9" s="171" t="s">
        <v>37</v>
      </c>
      <c r="D9" s="1571" t="s">
        <v>2399</v>
      </c>
      <c r="E9" s="167"/>
      <c r="F9" s="133"/>
      <c r="G9" s="133"/>
      <c r="H9" s="133"/>
    </row>
    <row r="10" spans="1:18" ht="21" customHeight="1">
      <c r="A10" s="27"/>
      <c r="B10" s="171" t="s">
        <v>361</v>
      </c>
      <c r="D10" s="1571" t="s">
        <v>2400</v>
      </c>
      <c r="E10" s="167"/>
      <c r="F10" s="133"/>
      <c r="G10" s="133"/>
      <c r="H10" s="133"/>
    </row>
    <row r="11" spans="1:18" ht="21" customHeight="1">
      <c r="A11" s="1748" t="s">
        <v>0</v>
      </c>
      <c r="B11" s="1748" t="s">
        <v>33</v>
      </c>
      <c r="C11" s="355" t="s">
        <v>23</v>
      </c>
      <c r="D11" s="355" t="s">
        <v>24</v>
      </c>
      <c r="E11" s="1759" t="s">
        <v>1</v>
      </c>
      <c r="F11" s="1760"/>
      <c r="G11" s="1760"/>
      <c r="H11" s="1760"/>
      <c r="I11" s="1761"/>
      <c r="J11" s="1762" t="s">
        <v>13</v>
      </c>
    </row>
    <row r="12" spans="1:18">
      <c r="A12" s="1749"/>
      <c r="B12" s="1749"/>
      <c r="C12" s="356"/>
      <c r="D12" s="356" t="s">
        <v>25</v>
      </c>
      <c r="E12" s="28" t="s">
        <v>5</v>
      </c>
      <c r="F12" s="28" t="s">
        <v>6</v>
      </c>
      <c r="G12" s="28" t="s">
        <v>2557</v>
      </c>
      <c r="H12" s="29" t="s">
        <v>26</v>
      </c>
      <c r="I12" s="29" t="s">
        <v>27</v>
      </c>
      <c r="J12" s="1763"/>
    </row>
    <row r="13" spans="1:18" ht="42">
      <c r="A13" s="733">
        <v>67</v>
      </c>
      <c r="B13" s="888" t="s">
        <v>261</v>
      </c>
      <c r="C13" s="889"/>
      <c r="D13" s="889"/>
      <c r="E13" s="545">
        <f t="shared" ref="E13:E22" si="0">F13+G13+H13+I13</f>
        <v>0</v>
      </c>
      <c r="F13" s="889"/>
      <c r="G13" s="889"/>
      <c r="H13" s="889"/>
      <c r="I13" s="889"/>
      <c r="J13" s="889"/>
    </row>
    <row r="14" spans="1:18" s="688" customFormat="1" ht="42">
      <c r="A14" s="745"/>
      <c r="B14" s="745" t="s">
        <v>932</v>
      </c>
      <c r="C14" s="745"/>
      <c r="D14" s="745"/>
      <c r="E14" s="716">
        <f t="shared" si="0"/>
        <v>0</v>
      </c>
      <c r="F14" s="745"/>
      <c r="G14" s="745"/>
      <c r="H14" s="745"/>
      <c r="I14" s="745"/>
      <c r="J14" s="686" t="s">
        <v>1740</v>
      </c>
    </row>
    <row r="15" spans="1:18" s="688" customFormat="1" ht="22.5" customHeight="1">
      <c r="A15" s="745"/>
      <c r="B15" s="686" t="s">
        <v>933</v>
      </c>
      <c r="C15" s="687" t="s">
        <v>934</v>
      </c>
      <c r="D15" s="767">
        <v>241824</v>
      </c>
      <c r="E15" s="716">
        <f t="shared" si="0"/>
        <v>5000</v>
      </c>
      <c r="F15" s="763"/>
      <c r="G15" s="716">
        <v>5000</v>
      </c>
      <c r="H15" s="745"/>
      <c r="I15" s="745"/>
      <c r="J15" s="686" t="s">
        <v>935</v>
      </c>
    </row>
    <row r="16" spans="1:18" s="688" customFormat="1" ht="42">
      <c r="A16" s="743"/>
      <c r="B16" s="724" t="s">
        <v>936</v>
      </c>
      <c r="C16" s="696" t="s">
        <v>937</v>
      </c>
      <c r="D16" s="717" t="s">
        <v>938</v>
      </c>
      <c r="E16" s="716">
        <f t="shared" si="0"/>
        <v>500</v>
      </c>
      <c r="F16" s="743"/>
      <c r="G16" s="743">
        <v>500</v>
      </c>
      <c r="H16" s="718"/>
      <c r="I16" s="718"/>
      <c r="J16" s="686" t="s">
        <v>935</v>
      </c>
    </row>
    <row r="17" spans="1:11" s="861" customFormat="1" ht="44.25" customHeight="1">
      <c r="A17" s="654"/>
      <c r="B17" s="654" t="s">
        <v>1217</v>
      </c>
      <c r="C17" s="655" t="s">
        <v>1218</v>
      </c>
      <c r="D17" s="655" t="s">
        <v>1219</v>
      </c>
      <c r="E17" s="716">
        <f t="shared" si="0"/>
        <v>0</v>
      </c>
      <c r="F17" s="655"/>
      <c r="G17" s="655"/>
      <c r="H17" s="655"/>
      <c r="I17" s="655"/>
      <c r="J17" s="655" t="s">
        <v>1220</v>
      </c>
    </row>
    <row r="18" spans="1:11" s="861" customFormat="1" ht="63">
      <c r="A18" s="654"/>
      <c r="B18" s="654" t="s">
        <v>1221</v>
      </c>
      <c r="C18" s="655" t="s">
        <v>1095</v>
      </c>
      <c r="D18" s="655" t="s">
        <v>1152</v>
      </c>
      <c r="E18" s="716">
        <f t="shared" si="0"/>
        <v>0</v>
      </c>
      <c r="F18" s="655"/>
      <c r="G18" s="655"/>
      <c r="H18" s="655"/>
      <c r="I18" s="655"/>
      <c r="J18" s="655" t="s">
        <v>348</v>
      </c>
    </row>
    <row r="19" spans="1:11" s="914" customFormat="1" ht="84">
      <c r="A19" s="875"/>
      <c r="B19" s="524" t="s">
        <v>1222</v>
      </c>
      <c r="C19" s="659" t="s">
        <v>1223</v>
      </c>
      <c r="D19" s="655" t="s">
        <v>1152</v>
      </c>
      <c r="E19" s="716">
        <f t="shared" si="0"/>
        <v>0</v>
      </c>
      <c r="F19" s="871"/>
      <c r="G19" s="871"/>
      <c r="H19" s="871"/>
      <c r="I19" s="871"/>
      <c r="J19" s="655" t="s">
        <v>348</v>
      </c>
    </row>
    <row r="20" spans="1:11" s="914" customFormat="1" ht="51" customHeight="1">
      <c r="A20" s="924"/>
      <c r="B20" s="662" t="s">
        <v>1224</v>
      </c>
      <c r="C20" s="659" t="s">
        <v>1225</v>
      </c>
      <c r="D20" s="655" t="s">
        <v>1226</v>
      </c>
      <c r="E20" s="716">
        <f t="shared" si="0"/>
        <v>0</v>
      </c>
      <c r="F20" s="871"/>
      <c r="G20" s="871"/>
      <c r="H20" s="875"/>
      <c r="I20" s="871"/>
      <c r="J20" s="655" t="s">
        <v>348</v>
      </c>
    </row>
    <row r="21" spans="1:11" s="914" customFormat="1" ht="63">
      <c r="A21" s="655"/>
      <c r="B21" s="523" t="s">
        <v>1227</v>
      </c>
      <c r="C21" s="659" t="s">
        <v>1228</v>
      </c>
      <c r="D21" s="655" t="s">
        <v>1116</v>
      </c>
      <c r="E21" s="716">
        <f t="shared" si="0"/>
        <v>0</v>
      </c>
      <c r="F21" s="871"/>
      <c r="G21" s="871"/>
      <c r="H21" s="871"/>
      <c r="I21" s="871"/>
      <c r="J21" s="655" t="s">
        <v>348</v>
      </c>
    </row>
    <row r="22" spans="1:11" s="186" customFormat="1">
      <c r="A22" s="93"/>
      <c r="B22" s="93"/>
      <c r="C22" s="79"/>
      <c r="D22" s="79"/>
      <c r="E22" s="716">
        <f t="shared" si="0"/>
        <v>0</v>
      </c>
      <c r="F22" s="79"/>
      <c r="G22" s="79"/>
      <c r="H22" s="79"/>
      <c r="I22" s="79"/>
      <c r="J22" s="79"/>
    </row>
    <row r="23" spans="1:11">
      <c r="A23" s="521"/>
      <c r="B23" s="521"/>
      <c r="C23" s="182"/>
      <c r="D23" s="182"/>
      <c r="E23" s="183">
        <f>SUM(E14:E22)</f>
        <v>5500</v>
      </c>
      <c r="F23" s="183">
        <f t="shared" ref="F23:I23" si="1">SUM(F14:F22)</f>
        <v>0</v>
      </c>
      <c r="G23" s="183">
        <f t="shared" si="1"/>
        <v>5500</v>
      </c>
      <c r="H23" s="183">
        <f t="shared" si="1"/>
        <v>0</v>
      </c>
      <c r="I23" s="183">
        <f t="shared" si="1"/>
        <v>0</v>
      </c>
      <c r="J23" s="191">
        <f>F23+G23+H23+I23</f>
        <v>5500</v>
      </c>
      <c r="K23" s="172"/>
    </row>
    <row r="24" spans="1:11">
      <c r="B24" s="164"/>
    </row>
    <row r="27" spans="1:11" s="299" customFormat="1">
      <c r="B27" s="299" t="s">
        <v>601</v>
      </c>
    </row>
    <row r="28" spans="1:11" s="186" customFormat="1">
      <c r="A28" s="79"/>
      <c r="B28" s="565"/>
      <c r="C28" s="217"/>
      <c r="D28" s="79"/>
      <c r="E28" s="184"/>
      <c r="F28" s="67"/>
      <c r="G28" s="67"/>
      <c r="H28" s="71"/>
      <c r="I28" s="71"/>
      <c r="J28" s="79"/>
    </row>
    <row r="30" spans="1:11" s="1" customFormat="1">
      <c r="B30" s="298" t="s">
        <v>658</v>
      </c>
      <c r="F30" s="2"/>
    </row>
    <row r="31" spans="1:11" s="186" customFormat="1">
      <c r="A31" s="79"/>
      <c r="B31" s="565"/>
      <c r="C31" s="217"/>
      <c r="D31" s="79"/>
      <c r="E31" s="181"/>
      <c r="F31" s="67"/>
      <c r="G31" s="67"/>
      <c r="H31" s="71"/>
      <c r="I31" s="71"/>
      <c r="J31" s="79"/>
      <c r="K31" s="583"/>
    </row>
    <row r="32" spans="1:11" s="186" customFormat="1">
      <c r="A32" s="79"/>
      <c r="B32" s="565"/>
      <c r="C32" s="217"/>
      <c r="D32" s="79"/>
      <c r="E32" s="181"/>
      <c r="F32" s="71"/>
      <c r="G32" s="71"/>
      <c r="H32" s="71"/>
      <c r="I32" s="71"/>
      <c r="J32" s="79"/>
      <c r="K32" s="583"/>
    </row>
    <row r="33" spans="5:9" s="607" customFormat="1">
      <c r="E33" s="608"/>
      <c r="F33" s="608"/>
      <c r="G33" s="608"/>
      <c r="H33" s="608"/>
      <c r="I33" s="608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6"/>
  <sheetViews>
    <sheetView zoomScaleNormal="100" workbookViewId="0">
      <selection sqref="A1:XFD11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133" customWidth="1"/>
    <col min="4" max="4" width="18.28515625" style="9" customWidth="1"/>
    <col min="5" max="5" width="17" style="9" customWidth="1"/>
    <col min="6" max="7" width="18.7109375" style="9" customWidth="1"/>
    <col min="8" max="8" width="19" style="9" customWidth="1"/>
    <col min="9" max="9" width="16.42578125" style="9" customWidth="1"/>
    <col min="10" max="10" width="18.28515625" style="133" customWidth="1"/>
    <col min="11" max="16384" width="9.140625" style="9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spans="1:18" ht="21" customHeight="1">
      <c r="A3" s="27"/>
      <c r="B3" s="42" t="s">
        <v>28</v>
      </c>
      <c r="C3" s="163" t="s">
        <v>39</v>
      </c>
      <c r="D3" s="163" t="s">
        <v>550</v>
      </c>
      <c r="E3" s="164"/>
      <c r="F3" s="165" t="s">
        <v>32</v>
      </c>
      <c r="G3" s="164"/>
      <c r="H3" s="165" t="s">
        <v>29</v>
      </c>
      <c r="I3" s="166"/>
    </row>
    <row r="4" spans="1:18" ht="21" customHeight="1">
      <c r="A4" s="27"/>
      <c r="B4" s="42" t="s">
        <v>50</v>
      </c>
      <c r="C4" s="165" t="s">
        <v>209</v>
      </c>
      <c r="D4" s="167"/>
      <c r="F4" s="133"/>
      <c r="G4" s="133"/>
      <c r="H4" s="133"/>
    </row>
    <row r="5" spans="1:18" ht="21" customHeight="1">
      <c r="A5" s="27"/>
      <c r="B5" s="42" t="s">
        <v>2556</v>
      </c>
      <c r="C5" s="165" t="s">
        <v>2401</v>
      </c>
      <c r="D5" s="167"/>
      <c r="E5" s="133"/>
      <c r="F5" s="133"/>
      <c r="G5" s="133"/>
    </row>
    <row r="6" spans="1:18" ht="21" customHeight="1">
      <c r="A6" s="27"/>
      <c r="B6" s="42" t="s">
        <v>21</v>
      </c>
      <c r="C6" s="132" t="s">
        <v>30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168" t="s">
        <v>552</v>
      </c>
      <c r="J6" s="132" t="s">
        <v>55</v>
      </c>
      <c r="K6" s="170"/>
      <c r="O6" s="167"/>
    </row>
    <row r="7" spans="1:18" ht="21" customHeight="1">
      <c r="A7" s="27"/>
      <c r="B7" s="171" t="s">
        <v>36</v>
      </c>
      <c r="D7" s="1570" t="s">
        <v>2402</v>
      </c>
      <c r="F7" s="167"/>
      <c r="H7" s="167"/>
      <c r="J7" s="131"/>
      <c r="K7" s="167"/>
      <c r="M7" s="167"/>
      <c r="O7" s="167"/>
      <c r="P7" s="167"/>
      <c r="R7" s="167"/>
    </row>
    <row r="8" spans="1:18" ht="21" customHeight="1">
      <c r="A8" s="27"/>
      <c r="B8" s="171"/>
      <c r="D8" s="1570" t="s">
        <v>2403</v>
      </c>
      <c r="F8" s="167"/>
      <c r="H8" s="167"/>
      <c r="K8" s="167"/>
      <c r="M8" s="167"/>
      <c r="O8" s="167"/>
      <c r="P8" s="167"/>
      <c r="R8" s="167"/>
    </row>
    <row r="9" spans="1:18" ht="21" customHeight="1">
      <c r="A9" s="27"/>
      <c r="B9" s="171" t="s">
        <v>37</v>
      </c>
      <c r="D9" s="1571" t="s">
        <v>2404</v>
      </c>
      <c r="E9" s="1573"/>
      <c r="F9" s="1574"/>
      <c r="G9" s="1574"/>
      <c r="H9" s="133"/>
    </row>
    <row r="10" spans="1:18" ht="21" customHeight="1">
      <c r="A10" s="27"/>
      <c r="B10" s="171"/>
      <c r="D10" s="1774" t="s">
        <v>2405</v>
      </c>
      <c r="E10" s="1769"/>
      <c r="F10" s="1769"/>
      <c r="G10" s="1769"/>
      <c r="H10" s="133"/>
    </row>
    <row r="11" spans="1:18" ht="21" customHeight="1">
      <c r="A11" s="27"/>
      <c r="B11" s="171" t="s">
        <v>362</v>
      </c>
      <c r="D11" s="1775" t="s">
        <v>2406</v>
      </c>
      <c r="E11" s="1776"/>
      <c r="F11" s="1776"/>
      <c r="G11" s="1776"/>
      <c r="H11" s="133"/>
    </row>
    <row r="12" spans="1:18" ht="21" customHeight="1">
      <c r="A12" s="1748" t="s">
        <v>0</v>
      </c>
      <c r="B12" s="1748" t="s">
        <v>33</v>
      </c>
      <c r="C12" s="355" t="s">
        <v>23</v>
      </c>
      <c r="D12" s="355" t="s">
        <v>24</v>
      </c>
      <c r="E12" s="1759" t="s">
        <v>1</v>
      </c>
      <c r="F12" s="1760"/>
      <c r="G12" s="1760"/>
      <c r="H12" s="1760"/>
      <c r="I12" s="1761"/>
      <c r="J12" s="1762" t="s">
        <v>13</v>
      </c>
    </row>
    <row r="13" spans="1:18">
      <c r="A13" s="1749"/>
      <c r="B13" s="1749"/>
      <c r="C13" s="356"/>
      <c r="D13" s="356" t="s">
        <v>25</v>
      </c>
      <c r="E13" s="28" t="s">
        <v>5</v>
      </c>
      <c r="F13" s="28" t="s">
        <v>6</v>
      </c>
      <c r="G13" s="28" t="s">
        <v>2557</v>
      </c>
      <c r="H13" s="29" t="s">
        <v>26</v>
      </c>
      <c r="I13" s="29" t="s">
        <v>27</v>
      </c>
      <c r="J13" s="1763"/>
    </row>
    <row r="14" spans="1:18" ht="42">
      <c r="A14" s="733">
        <v>68</v>
      </c>
      <c r="B14" s="888" t="s">
        <v>261</v>
      </c>
      <c r="C14" s="727"/>
      <c r="D14" s="727"/>
      <c r="E14" s="545">
        <f t="shared" ref="E14:E22" si="0">F14+G14+H14+I14</f>
        <v>0</v>
      </c>
      <c r="F14" s="727"/>
      <c r="G14" s="727"/>
      <c r="H14" s="727"/>
      <c r="I14" s="727"/>
      <c r="J14" s="727"/>
    </row>
    <row r="15" spans="1:18" s="861" customFormat="1" ht="42">
      <c r="A15" s="860"/>
      <c r="B15" s="964" t="s">
        <v>1907</v>
      </c>
      <c r="C15" s="925" t="s">
        <v>1862</v>
      </c>
      <c r="D15" s="871"/>
      <c r="E15" s="181">
        <f t="shared" si="0"/>
        <v>0</v>
      </c>
      <c r="F15" s="657"/>
      <c r="G15" s="657"/>
      <c r="H15" s="657"/>
      <c r="I15" s="657"/>
      <c r="J15" s="655" t="s">
        <v>1122</v>
      </c>
    </row>
    <row r="16" spans="1:18" s="861" customFormat="1" ht="37.5">
      <c r="A16" s="860"/>
      <c r="B16" s="1279" t="s">
        <v>1229</v>
      </c>
      <c r="C16" s="655" t="s">
        <v>1230</v>
      </c>
      <c r="D16" s="871"/>
      <c r="E16" s="181">
        <f t="shared" si="0"/>
        <v>0</v>
      </c>
      <c r="F16" s="657"/>
      <c r="G16" s="657"/>
      <c r="H16" s="657"/>
      <c r="I16" s="657"/>
      <c r="J16" s="655" t="s">
        <v>1122</v>
      </c>
    </row>
    <row r="17" spans="1:10" s="914" customFormat="1" ht="42">
      <c r="A17" s="875"/>
      <c r="B17" s="965" t="s">
        <v>1231</v>
      </c>
      <c r="C17" s="966" t="s">
        <v>1232</v>
      </c>
      <c r="D17" s="871"/>
      <c r="E17" s="181">
        <f t="shared" si="0"/>
        <v>0</v>
      </c>
      <c r="F17" s="657"/>
      <c r="G17" s="657"/>
      <c r="H17" s="657"/>
      <c r="I17" s="657"/>
      <c r="J17" s="655" t="s">
        <v>1122</v>
      </c>
    </row>
    <row r="18" spans="1:10" s="914" customFormat="1" ht="48.75" customHeight="1">
      <c r="A18" s="868"/>
      <c r="B18" s="866" t="s">
        <v>1233</v>
      </c>
      <c r="C18" s="659" t="s">
        <v>1234</v>
      </c>
      <c r="D18" s="871"/>
      <c r="E18" s="181">
        <f t="shared" si="0"/>
        <v>0</v>
      </c>
      <c r="F18" s="875"/>
      <c r="G18" s="875"/>
      <c r="H18" s="875"/>
      <c r="I18" s="875"/>
      <c r="J18" s="655" t="s">
        <v>1122</v>
      </c>
    </row>
    <row r="19" spans="1:10" ht="45" customHeight="1">
      <c r="A19" s="80"/>
      <c r="B19" s="964" t="s">
        <v>1235</v>
      </c>
      <c r="C19" s="871" t="s">
        <v>1236</v>
      </c>
      <c r="D19" s="871" t="s">
        <v>1046</v>
      </c>
      <c r="E19" s="181">
        <f t="shared" si="0"/>
        <v>0</v>
      </c>
      <c r="F19" s="657"/>
      <c r="G19" s="657"/>
      <c r="H19" s="657"/>
      <c r="I19" s="657"/>
      <c r="J19" s="655" t="s">
        <v>1122</v>
      </c>
    </row>
    <row r="20" spans="1:10" s="1" customFormat="1" ht="42">
      <c r="A20" s="77"/>
      <c r="B20" s="866" t="s">
        <v>1237</v>
      </c>
      <c r="C20" s="655" t="s">
        <v>1238</v>
      </c>
      <c r="D20" s="871" t="s">
        <v>1046</v>
      </c>
      <c r="E20" s="181">
        <f t="shared" si="0"/>
        <v>0</v>
      </c>
      <c r="F20" s="657"/>
      <c r="G20" s="657"/>
      <c r="H20" s="657"/>
      <c r="I20" s="657"/>
      <c r="J20" s="655" t="s">
        <v>1122</v>
      </c>
    </row>
    <row r="21" spans="1:10" s="1" customFormat="1" ht="42">
      <c r="A21" s="3"/>
      <c r="B21" s="965" t="s">
        <v>1239</v>
      </c>
      <c r="C21" s="871" t="s">
        <v>1240</v>
      </c>
      <c r="D21" s="871" t="s">
        <v>1046</v>
      </c>
      <c r="E21" s="181">
        <f t="shared" si="0"/>
        <v>0</v>
      </c>
      <c r="F21" s="657"/>
      <c r="G21" s="657"/>
      <c r="H21" s="657"/>
      <c r="I21" s="657"/>
      <c r="J21" s="655" t="s">
        <v>1122</v>
      </c>
    </row>
    <row r="22" spans="1:10">
      <c r="A22" s="521"/>
      <c r="B22" s="962"/>
      <c r="C22" s="182"/>
      <c r="D22" s="182"/>
      <c r="E22" s="890">
        <f t="shared" si="0"/>
        <v>0</v>
      </c>
      <c r="F22" s="521"/>
      <c r="G22" s="521"/>
      <c r="H22" s="521"/>
      <c r="I22" s="521"/>
      <c r="J22" s="963"/>
    </row>
    <row r="23" spans="1:10">
      <c r="B23" s="164"/>
      <c r="D23" s="133"/>
      <c r="E23" s="174">
        <f>SUM(E14:E22)</f>
        <v>0</v>
      </c>
      <c r="F23" s="174">
        <f t="shared" ref="F23:I23" si="1">SUM(F14:F22)</f>
        <v>0</v>
      </c>
      <c r="G23" s="174">
        <f t="shared" si="1"/>
        <v>0</v>
      </c>
      <c r="H23" s="174">
        <f t="shared" si="1"/>
        <v>0</v>
      </c>
      <c r="I23" s="174">
        <f t="shared" si="1"/>
        <v>0</v>
      </c>
      <c r="J23" s="191">
        <f>F23+G23+H23+I23</f>
        <v>0</v>
      </c>
    </row>
    <row r="26" spans="1:10" s="299" customFormat="1">
      <c r="B26" s="299" t="s">
        <v>601</v>
      </c>
      <c r="C26" s="382"/>
      <c r="J26" s="382"/>
    </row>
  </sheetData>
  <mergeCells count="7">
    <mergeCell ref="A12:A13"/>
    <mergeCell ref="B12:B13"/>
    <mergeCell ref="E12:I12"/>
    <mergeCell ref="J12:J13"/>
    <mergeCell ref="A1:J1"/>
    <mergeCell ref="D10:G10"/>
    <mergeCell ref="D11:G1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6"/>
  <sheetViews>
    <sheetView workbookViewId="0">
      <pane xSplit="2" ySplit="12" topLeftCell="C13" activePane="bottomRight" state="frozen"/>
      <selection activeCell="F23" sqref="F23"/>
      <selection pane="topRight" activeCell="F23" sqref="F23"/>
      <selection pane="bottomLeft" activeCell="F23" sqref="F23"/>
      <selection pane="bottomRight" sqref="A1:XFD10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42578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  <c r="J2" s="9"/>
    </row>
    <row r="3" spans="1:18" ht="21" customHeight="1">
      <c r="A3" s="27"/>
      <c r="B3" s="42" t="s">
        <v>28</v>
      </c>
      <c r="C3" s="162" t="s">
        <v>39</v>
      </c>
      <c r="D3" s="163" t="s">
        <v>550</v>
      </c>
      <c r="E3" s="164"/>
      <c r="F3" s="165" t="s">
        <v>32</v>
      </c>
      <c r="G3" s="164"/>
      <c r="H3" s="165" t="s">
        <v>29</v>
      </c>
      <c r="I3" s="166"/>
      <c r="J3" s="9"/>
    </row>
    <row r="4" spans="1:18" ht="21" customHeight="1">
      <c r="A4" s="27"/>
      <c r="B4" s="42" t="s">
        <v>50</v>
      </c>
      <c r="C4" s="162" t="s">
        <v>209</v>
      </c>
      <c r="D4" s="167"/>
      <c r="E4" s="9"/>
      <c r="F4" s="133"/>
      <c r="G4" s="133"/>
      <c r="H4" s="133"/>
      <c r="I4" s="9"/>
      <c r="J4" s="9"/>
    </row>
    <row r="5" spans="1:18" ht="21" customHeight="1">
      <c r="A5" s="27"/>
      <c r="B5" s="42" t="s">
        <v>2556</v>
      </c>
      <c r="C5" s="162" t="s">
        <v>2407</v>
      </c>
      <c r="D5" s="167"/>
      <c r="E5" s="133"/>
      <c r="F5" s="133"/>
      <c r="G5" s="133"/>
      <c r="H5" s="9"/>
      <c r="I5" s="9"/>
      <c r="J5" s="9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168" t="s">
        <v>552</v>
      </c>
      <c r="J6" s="168" t="s">
        <v>55</v>
      </c>
      <c r="K6" s="30"/>
      <c r="O6" s="25"/>
    </row>
    <row r="7" spans="1:18" ht="21" customHeight="1">
      <c r="A7" s="27"/>
      <c r="B7" s="171" t="s">
        <v>36</v>
      </c>
      <c r="C7" s="9"/>
      <c r="D7" s="1570" t="s">
        <v>2408</v>
      </c>
      <c r="E7" s="9"/>
      <c r="F7" s="167"/>
      <c r="G7" s="9"/>
      <c r="H7" s="167"/>
      <c r="I7" s="9"/>
      <c r="J7" s="167"/>
      <c r="K7" s="25"/>
      <c r="M7" s="25"/>
      <c r="O7" s="25"/>
      <c r="P7" s="25"/>
      <c r="R7" s="25"/>
    </row>
    <row r="8" spans="1:18" ht="21" customHeight="1">
      <c r="A8" s="27"/>
      <c r="B8" s="171"/>
      <c r="C8" s="9"/>
      <c r="D8" s="9"/>
      <c r="E8" s="9"/>
      <c r="F8" s="167"/>
      <c r="G8" s="9"/>
      <c r="H8" s="167"/>
      <c r="I8" s="9"/>
      <c r="J8" s="9"/>
      <c r="K8" s="25"/>
      <c r="M8" s="25"/>
      <c r="O8" s="25"/>
      <c r="P8" s="25"/>
      <c r="R8" s="25"/>
    </row>
    <row r="9" spans="1:18" ht="21" customHeight="1">
      <c r="A9" s="27"/>
      <c r="B9" s="171" t="s">
        <v>37</v>
      </c>
      <c r="C9" s="9"/>
      <c r="D9" s="1570" t="s">
        <v>2409</v>
      </c>
      <c r="E9" s="167"/>
      <c r="F9" s="133"/>
      <c r="G9" s="133"/>
      <c r="H9" s="133"/>
      <c r="I9" s="9"/>
      <c r="J9" s="9"/>
    </row>
    <row r="10" spans="1:18" ht="21" customHeight="1">
      <c r="A10" s="27"/>
      <c r="B10" s="171" t="s">
        <v>363</v>
      </c>
      <c r="C10" s="9"/>
      <c r="D10" s="9"/>
      <c r="E10" s="133"/>
      <c r="F10" s="133"/>
      <c r="G10" s="133"/>
      <c r="H10" s="133"/>
      <c r="I10" s="9"/>
      <c r="J10" s="9"/>
    </row>
    <row r="11" spans="1:18" ht="21" customHeight="1">
      <c r="A11" s="1748" t="s">
        <v>0</v>
      </c>
      <c r="B11" s="1748" t="s">
        <v>33</v>
      </c>
      <c r="C11" s="355" t="s">
        <v>23</v>
      </c>
      <c r="D11" s="355" t="s">
        <v>24</v>
      </c>
      <c r="E11" s="1759" t="s">
        <v>1</v>
      </c>
      <c r="F11" s="1760"/>
      <c r="G11" s="1760"/>
      <c r="H11" s="1760"/>
      <c r="I11" s="1761"/>
      <c r="J11" s="1762" t="s">
        <v>13</v>
      </c>
    </row>
    <row r="12" spans="1:18">
      <c r="A12" s="1749"/>
      <c r="B12" s="1749"/>
      <c r="C12" s="356"/>
      <c r="D12" s="356" t="s">
        <v>25</v>
      </c>
      <c r="E12" s="28" t="s">
        <v>5</v>
      </c>
      <c r="F12" s="28" t="s">
        <v>6</v>
      </c>
      <c r="G12" s="28" t="s">
        <v>2557</v>
      </c>
      <c r="H12" s="29" t="s">
        <v>26</v>
      </c>
      <c r="I12" s="29" t="s">
        <v>27</v>
      </c>
      <c r="J12" s="1763"/>
    </row>
    <row r="13" spans="1:18" s="9" customFormat="1" ht="42">
      <c r="A13" s="56">
        <v>69</v>
      </c>
      <c r="B13" s="324" t="s">
        <v>261</v>
      </c>
      <c r="C13" s="310"/>
      <c r="D13" s="310"/>
      <c r="E13" s="265">
        <f t="shared" ref="E13:E17" si="0">F13+G13+H13+I13</f>
        <v>0</v>
      </c>
      <c r="F13" s="310"/>
      <c r="G13" s="310"/>
      <c r="H13" s="310"/>
      <c r="I13" s="310"/>
      <c r="J13" s="310"/>
    </row>
    <row r="14" spans="1:18" s="861" customFormat="1" ht="42">
      <c r="A14" s="654"/>
      <c r="B14" s="863" t="s">
        <v>1241</v>
      </c>
      <c r="C14" s="925" t="s">
        <v>1242</v>
      </c>
      <c r="D14" s="925" t="s">
        <v>1243</v>
      </c>
      <c r="E14" s="265">
        <f t="shared" si="0"/>
        <v>0</v>
      </c>
      <c r="F14" s="655"/>
      <c r="G14" s="655"/>
      <c r="H14" s="655"/>
      <c r="I14" s="655"/>
      <c r="J14" s="655" t="s">
        <v>1060</v>
      </c>
    </row>
    <row r="15" spans="1:18" s="861" customFormat="1" ht="42">
      <c r="A15" s="654"/>
      <c r="B15" s="863" t="s">
        <v>1244</v>
      </c>
      <c r="C15" s="925" t="s">
        <v>1245</v>
      </c>
      <c r="D15" s="925" t="s">
        <v>1046</v>
      </c>
      <c r="E15" s="265">
        <f t="shared" si="0"/>
        <v>0</v>
      </c>
      <c r="F15" s="655"/>
      <c r="G15" s="655"/>
      <c r="H15" s="655"/>
      <c r="I15" s="655"/>
      <c r="J15" s="655" t="s">
        <v>1060</v>
      </c>
    </row>
    <row r="16" spans="1:18" s="914" customFormat="1" ht="42">
      <c r="A16" s="875"/>
      <c r="B16" s="662" t="s">
        <v>1246</v>
      </c>
      <c r="C16" s="659" t="s">
        <v>1247</v>
      </c>
      <c r="D16" s="871" t="s">
        <v>1196</v>
      </c>
      <c r="E16" s="265">
        <f t="shared" si="0"/>
        <v>3800</v>
      </c>
      <c r="F16" s="875"/>
      <c r="G16" s="875">
        <v>3800</v>
      </c>
      <c r="H16" s="871"/>
      <c r="I16" s="871"/>
      <c r="J16" s="655" t="s">
        <v>1060</v>
      </c>
    </row>
    <row r="17" spans="1:10" s="914" customFormat="1" ht="27.75" customHeight="1">
      <c r="A17" s="864"/>
      <c r="B17" s="866" t="s">
        <v>1248</v>
      </c>
      <c r="C17" s="655" t="s">
        <v>779</v>
      </c>
      <c r="D17" s="925" t="s">
        <v>1249</v>
      </c>
      <c r="E17" s="265">
        <f t="shared" si="0"/>
        <v>0</v>
      </c>
      <c r="F17" s="655"/>
      <c r="G17" s="871"/>
      <c r="H17" s="875"/>
      <c r="I17" s="871"/>
      <c r="J17" s="655" t="s">
        <v>1060</v>
      </c>
    </row>
    <row r="18" spans="1:10">
      <c r="A18" s="82"/>
      <c r="B18" s="82"/>
      <c r="C18" s="178"/>
      <c r="D18" s="178"/>
      <c r="E18" s="149">
        <f>SUM(E13:E17)</f>
        <v>3800</v>
      </c>
      <c r="F18" s="149">
        <f t="shared" ref="F18:I18" si="1">SUM(F13:F17)</f>
        <v>0</v>
      </c>
      <c r="G18" s="149">
        <f t="shared" si="1"/>
        <v>3800</v>
      </c>
      <c r="H18" s="149">
        <f t="shared" si="1"/>
        <v>0</v>
      </c>
      <c r="I18" s="149">
        <f t="shared" si="1"/>
        <v>0</v>
      </c>
      <c r="J18" s="172">
        <f>F18+G18+H18+I18</f>
        <v>3800</v>
      </c>
    </row>
    <row r="19" spans="1:10">
      <c r="B19" s="4"/>
    </row>
    <row r="21" spans="1:10" s="298" customFormat="1">
      <c r="B21" s="298" t="s">
        <v>601</v>
      </c>
    </row>
    <row r="22" spans="1:10" s="230" customFormat="1">
      <c r="A22" s="67"/>
      <c r="B22" s="243"/>
      <c r="C22" s="217"/>
      <c r="D22" s="71"/>
      <c r="E22" s="184"/>
      <c r="F22" s="67"/>
      <c r="G22" s="67"/>
      <c r="H22" s="71"/>
      <c r="I22" s="71"/>
      <c r="J22" s="79"/>
    </row>
    <row r="24" spans="1:10">
      <c r="B24" s="298" t="s">
        <v>658</v>
      </c>
      <c r="F24" s="2"/>
    </row>
    <row r="25" spans="1:10" s="230" customFormat="1">
      <c r="A25" s="67"/>
      <c r="B25" s="243"/>
      <c r="C25" s="217"/>
      <c r="D25" s="71"/>
      <c r="E25" s="181"/>
      <c r="F25" s="67"/>
      <c r="G25" s="67"/>
      <c r="H25" s="71"/>
      <c r="I25" s="71"/>
      <c r="J25" s="79"/>
    </row>
    <row r="26" spans="1:10" s="607" customFormat="1">
      <c r="E26" s="608"/>
      <c r="F26" s="608"/>
      <c r="G26" s="608"/>
      <c r="H26" s="608"/>
      <c r="I26" s="608"/>
      <c r="J26" s="609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7"/>
  <sheetViews>
    <sheetView zoomScale="80" zoomScaleNormal="80" workbookViewId="0">
      <selection sqref="A1:XFD8"/>
    </sheetView>
  </sheetViews>
  <sheetFormatPr defaultColWidth="9.140625" defaultRowHeight="21"/>
  <cols>
    <col min="1" max="1" width="5.7109375" style="1" customWidth="1"/>
    <col min="2" max="2" width="39.85546875" style="1" customWidth="1"/>
    <col min="3" max="3" width="23" style="1" customWidth="1"/>
    <col min="4" max="4" width="18.28515625" style="1" customWidth="1"/>
    <col min="5" max="5" width="17" style="1" customWidth="1"/>
    <col min="6" max="7" width="15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21" customHeight="1">
      <c r="A2" s="27"/>
      <c r="B2" s="383" t="s">
        <v>28</v>
      </c>
      <c r="C2" s="162" t="s">
        <v>39</v>
      </c>
      <c r="D2" s="163" t="s">
        <v>550</v>
      </c>
      <c r="E2" s="164"/>
      <c r="F2" s="165" t="s">
        <v>32</v>
      </c>
      <c r="G2" s="164"/>
      <c r="H2" s="165" t="s">
        <v>29</v>
      </c>
      <c r="I2" s="166"/>
      <c r="J2" s="9"/>
    </row>
    <row r="3" spans="1:18" ht="21" customHeight="1">
      <c r="A3" s="27"/>
      <c r="B3" s="383" t="s">
        <v>50</v>
      </c>
      <c r="C3" s="162" t="s">
        <v>209</v>
      </c>
      <c r="D3" s="167"/>
      <c r="E3" s="9"/>
      <c r="F3" s="133"/>
      <c r="G3" s="133"/>
      <c r="H3" s="133"/>
      <c r="I3" s="9"/>
      <c r="J3" s="9"/>
    </row>
    <row r="4" spans="1:18" ht="21" customHeight="1">
      <c r="A4" s="27"/>
      <c r="B4" s="383" t="s">
        <v>2556</v>
      </c>
      <c r="C4" s="162" t="s">
        <v>2410</v>
      </c>
      <c r="D4" s="167"/>
      <c r="E4" s="133"/>
      <c r="F4" s="133"/>
      <c r="G4" s="133"/>
      <c r="H4" s="9"/>
      <c r="I4" s="9"/>
      <c r="J4" s="9"/>
    </row>
    <row r="5" spans="1:18" s="234" customFormat="1" ht="21" customHeight="1">
      <c r="A5" s="385"/>
      <c r="B5" s="386" t="s">
        <v>21</v>
      </c>
      <c r="C5" s="387" t="s">
        <v>30</v>
      </c>
      <c r="D5" s="388" t="s">
        <v>51</v>
      </c>
      <c r="E5" s="387"/>
      <c r="F5" s="387" t="s">
        <v>52</v>
      </c>
      <c r="G5" s="387" t="s">
        <v>53</v>
      </c>
      <c r="H5" s="387" t="s">
        <v>56</v>
      </c>
      <c r="I5" s="387" t="s">
        <v>552</v>
      </c>
      <c r="J5" s="168" t="s">
        <v>55</v>
      </c>
      <c r="K5" s="30"/>
      <c r="O5" s="30"/>
    </row>
    <row r="6" spans="1:18" ht="21" customHeight="1">
      <c r="A6" s="27"/>
      <c r="B6" s="164" t="s">
        <v>36</v>
      </c>
      <c r="C6" s="9"/>
      <c r="D6" s="1570" t="s">
        <v>2411</v>
      </c>
      <c r="E6" s="9"/>
      <c r="F6" s="167"/>
      <c r="G6" s="9"/>
      <c r="H6" s="167"/>
      <c r="I6" s="9"/>
      <c r="J6" s="167"/>
      <c r="K6" s="25"/>
      <c r="M6" s="25"/>
      <c r="O6" s="25"/>
      <c r="P6" s="25"/>
      <c r="R6" s="25"/>
    </row>
    <row r="7" spans="1:18" ht="21" customHeight="1">
      <c r="A7" s="27"/>
      <c r="B7" s="164" t="s">
        <v>37</v>
      </c>
      <c r="C7" s="9"/>
      <c r="D7" s="1570" t="s">
        <v>2412</v>
      </c>
      <c r="E7" s="167"/>
      <c r="F7" s="133"/>
      <c r="G7" s="133"/>
      <c r="H7" s="133"/>
      <c r="I7" s="9"/>
      <c r="J7" s="9"/>
    </row>
    <row r="8" spans="1:18" ht="21" customHeight="1">
      <c r="A8" s="27"/>
      <c r="B8" s="164" t="s">
        <v>364</v>
      </c>
      <c r="C8" s="9"/>
      <c r="D8" s="9"/>
      <c r="E8" s="133"/>
      <c r="F8" s="133"/>
      <c r="G8" s="133"/>
      <c r="H8" s="133"/>
      <c r="I8" s="9"/>
      <c r="J8" s="9"/>
    </row>
    <row r="9" spans="1:18" ht="21" customHeight="1">
      <c r="A9" s="1748" t="s">
        <v>0</v>
      </c>
      <c r="B9" s="1748" t="s">
        <v>33</v>
      </c>
      <c r="C9" s="355" t="s">
        <v>23</v>
      </c>
      <c r="D9" s="355" t="s">
        <v>24</v>
      </c>
      <c r="E9" s="1777" t="s">
        <v>1</v>
      </c>
      <c r="F9" s="1778"/>
      <c r="G9" s="1778"/>
      <c r="H9" s="1778"/>
      <c r="I9" s="1779"/>
      <c r="J9" s="1780" t="s">
        <v>13</v>
      </c>
    </row>
    <row r="10" spans="1:18">
      <c r="A10" s="1749"/>
      <c r="B10" s="1749"/>
      <c r="C10" s="356"/>
      <c r="D10" s="356" t="s">
        <v>25</v>
      </c>
      <c r="E10" s="141" t="s">
        <v>5</v>
      </c>
      <c r="F10" s="141" t="s">
        <v>6</v>
      </c>
      <c r="G10" s="141" t="s">
        <v>2557</v>
      </c>
      <c r="H10" s="384" t="s">
        <v>26</v>
      </c>
      <c r="I10" s="384" t="s">
        <v>27</v>
      </c>
      <c r="J10" s="1781"/>
    </row>
    <row r="11" spans="1:18" s="9" customFormat="1" ht="42">
      <c r="A11" s="733">
        <v>70</v>
      </c>
      <c r="B11" s="888" t="s">
        <v>261</v>
      </c>
      <c r="C11" s="727"/>
      <c r="D11" s="727"/>
      <c r="E11" s="545">
        <f t="shared" ref="E11:E21" si="0">F11+G11+H11+I11</f>
        <v>0</v>
      </c>
      <c r="F11" s="727"/>
      <c r="G11" s="727"/>
      <c r="H11" s="727"/>
      <c r="I11" s="727"/>
      <c r="J11" s="727"/>
    </row>
    <row r="12" spans="1:18" s="861" customFormat="1">
      <c r="A12" s="654"/>
      <c r="B12" s="654" t="s">
        <v>1352</v>
      </c>
      <c r="C12" s="655"/>
      <c r="D12" s="655"/>
      <c r="E12" s="181">
        <f t="shared" si="0"/>
        <v>0</v>
      </c>
      <c r="F12" s="655"/>
      <c r="G12" s="655"/>
      <c r="H12" s="655"/>
      <c r="I12" s="655"/>
      <c r="J12" s="655" t="s">
        <v>1353</v>
      </c>
    </row>
    <row r="13" spans="1:18" s="861" customFormat="1" ht="42">
      <c r="A13" s="654"/>
      <c r="B13" s="654" t="s">
        <v>1354</v>
      </c>
      <c r="C13" s="655" t="s">
        <v>1355</v>
      </c>
      <c r="D13" s="655" t="s">
        <v>1356</v>
      </c>
      <c r="E13" s="181">
        <f t="shared" si="0"/>
        <v>0</v>
      </c>
      <c r="F13" s="655"/>
      <c r="G13" s="655"/>
      <c r="H13" s="655"/>
      <c r="I13" s="655"/>
      <c r="J13" s="655" t="s">
        <v>332</v>
      </c>
    </row>
    <row r="14" spans="1:18" s="861" customFormat="1">
      <c r="A14" s="654"/>
      <c r="B14" s="654" t="s">
        <v>1357</v>
      </c>
      <c r="C14" s="655" t="s">
        <v>1358</v>
      </c>
      <c r="D14" s="655" t="s">
        <v>1359</v>
      </c>
      <c r="E14" s="181">
        <f t="shared" si="0"/>
        <v>0</v>
      </c>
      <c r="F14" s="655"/>
      <c r="G14" s="655"/>
      <c r="H14" s="655"/>
      <c r="I14" s="655"/>
      <c r="J14" s="655" t="s">
        <v>332</v>
      </c>
    </row>
    <row r="15" spans="1:18" s="861" customFormat="1" ht="42">
      <c r="A15" s="654"/>
      <c r="B15" s="654" t="s">
        <v>1360</v>
      </c>
      <c r="C15" s="655" t="s">
        <v>1361</v>
      </c>
      <c r="D15" s="655" t="s">
        <v>741</v>
      </c>
      <c r="E15" s="181">
        <f t="shared" si="0"/>
        <v>0</v>
      </c>
      <c r="F15" s="655"/>
      <c r="G15" s="655"/>
      <c r="H15" s="655"/>
      <c r="I15" s="655"/>
      <c r="J15" s="655" t="s">
        <v>1362</v>
      </c>
    </row>
    <row r="16" spans="1:18" s="861" customFormat="1" ht="42">
      <c r="A16" s="654"/>
      <c r="B16" s="654" t="s">
        <v>1363</v>
      </c>
      <c r="C16" s="655" t="s">
        <v>1364</v>
      </c>
      <c r="D16" s="655" t="s">
        <v>741</v>
      </c>
      <c r="E16" s="181">
        <f t="shared" si="0"/>
        <v>0</v>
      </c>
      <c r="F16" s="655"/>
      <c r="G16" s="655"/>
      <c r="H16" s="655"/>
      <c r="I16" s="655"/>
      <c r="J16" s="655" t="s">
        <v>1362</v>
      </c>
    </row>
    <row r="17" spans="1:10" s="861" customFormat="1" ht="42">
      <c r="A17" s="654"/>
      <c r="B17" s="654" t="s">
        <v>1365</v>
      </c>
      <c r="C17" s="655" t="s">
        <v>1240</v>
      </c>
      <c r="D17" s="655" t="s">
        <v>741</v>
      </c>
      <c r="E17" s="181">
        <f t="shared" si="0"/>
        <v>0</v>
      </c>
      <c r="F17" s="655"/>
      <c r="G17" s="655"/>
      <c r="H17" s="655"/>
      <c r="I17" s="655"/>
      <c r="J17" s="655" t="s">
        <v>1353</v>
      </c>
    </row>
    <row r="18" spans="1:10" s="861" customFormat="1">
      <c r="A18" s="654"/>
      <c r="B18" s="654" t="s">
        <v>1366</v>
      </c>
      <c r="C18" s="655" t="s">
        <v>1367</v>
      </c>
      <c r="D18" s="655" t="s">
        <v>741</v>
      </c>
      <c r="E18" s="181">
        <f t="shared" si="0"/>
        <v>30000</v>
      </c>
      <c r="F18" s="657"/>
      <c r="G18" s="657">
        <v>30000</v>
      </c>
      <c r="H18" s="655"/>
      <c r="I18" s="655"/>
      <c r="J18" s="655" t="s">
        <v>1278</v>
      </c>
    </row>
    <row r="19" spans="1:10" s="998" customFormat="1">
      <c r="A19" s="1044"/>
      <c r="B19" s="1281" t="s">
        <v>1663</v>
      </c>
      <c r="C19" s="1045" t="s">
        <v>1355</v>
      </c>
      <c r="D19" s="1102" t="s">
        <v>1664</v>
      </c>
      <c r="E19" s="181">
        <f t="shared" si="0"/>
        <v>0</v>
      </c>
      <c r="F19" s="1109"/>
      <c r="G19" s="1109"/>
      <c r="H19" s="1108"/>
      <c r="I19" s="1109"/>
      <c r="J19" s="1280" t="s">
        <v>1528</v>
      </c>
    </row>
    <row r="20" spans="1:10" s="998" customFormat="1">
      <c r="A20" s="778"/>
      <c r="B20" s="791" t="s">
        <v>1665</v>
      </c>
      <c r="C20" s="1004" t="s">
        <v>1666</v>
      </c>
      <c r="D20" s="749" t="s">
        <v>1667</v>
      </c>
      <c r="E20" s="181">
        <f t="shared" si="0"/>
        <v>0</v>
      </c>
      <c r="F20" s="1018"/>
      <c r="G20" s="1018"/>
      <c r="H20" s="1018"/>
      <c r="I20" s="1018"/>
      <c r="J20" s="1254" t="s">
        <v>1528</v>
      </c>
    </row>
    <row r="21" spans="1:10" s="9" customFormat="1">
      <c r="A21" s="80"/>
      <c r="B21" s="243"/>
      <c r="C21" s="217"/>
      <c r="D21" s="58"/>
      <c r="E21" s="181">
        <f t="shared" si="0"/>
        <v>0</v>
      </c>
      <c r="F21" s="57"/>
      <c r="G21" s="57"/>
      <c r="H21" s="57"/>
      <c r="I21" s="57"/>
      <c r="J21" s="79"/>
    </row>
    <row r="22" spans="1:10">
      <c r="A22" s="329"/>
      <c r="B22" s="330"/>
      <c r="C22" s="331"/>
      <c r="D22" s="182"/>
      <c r="E22" s="183">
        <f>SUM(E11:E21)</f>
        <v>30000</v>
      </c>
      <c r="F22" s="183">
        <f t="shared" ref="F22:I22" si="1">SUM(F11:F21)</f>
        <v>0</v>
      </c>
      <c r="G22" s="183">
        <f t="shared" si="1"/>
        <v>30000</v>
      </c>
      <c r="H22" s="183">
        <f t="shared" si="1"/>
        <v>0</v>
      </c>
      <c r="I22" s="183">
        <f t="shared" si="1"/>
        <v>0</v>
      </c>
      <c r="J22" s="191">
        <f>F22+G22+H22+I22</f>
        <v>30000</v>
      </c>
    </row>
    <row r="23" spans="1:10">
      <c r="B23" s="4"/>
    </row>
    <row r="27" spans="1:10" s="298" customFormat="1">
      <c r="B27" s="298" t="s">
        <v>601</v>
      </c>
    </row>
  </sheetData>
  <mergeCells count="5">
    <mergeCell ref="A9:A10"/>
    <mergeCell ref="B9:B10"/>
    <mergeCell ref="E9:I9"/>
    <mergeCell ref="J9:J10"/>
    <mergeCell ref="A1:J1"/>
  </mergeCells>
  <pageMargins left="1.0236220472440944" right="0.43307086614173229" top="0.74803149606299213" bottom="0.55118110236220474" header="0.31496062992125984" footer="0.31496062992125984"/>
  <pageSetup paperSize="5" scale="8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19"/>
  <sheetViews>
    <sheetView topLeftCell="A4" workbookViewId="0">
      <selection activeCell="A4" sqref="A4:XFD10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71093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39</v>
      </c>
      <c r="D3" s="73" t="s">
        <v>550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34" t="s">
        <v>209</v>
      </c>
      <c r="D4" s="25"/>
      <c r="F4" s="2"/>
      <c r="G4" s="2"/>
      <c r="H4" s="2"/>
    </row>
    <row r="5" spans="1:18" ht="21" customHeight="1">
      <c r="A5" s="27"/>
      <c r="B5" s="42" t="s">
        <v>2556</v>
      </c>
      <c r="C5" s="34" t="s">
        <v>2413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45" t="s">
        <v>51</v>
      </c>
      <c r="E6" s="44"/>
      <c r="F6" s="44" t="s">
        <v>52</v>
      </c>
      <c r="G6" s="44" t="s">
        <v>53</v>
      </c>
      <c r="H6" s="44" t="s">
        <v>56</v>
      </c>
      <c r="I6" s="44" t="s">
        <v>552</v>
      </c>
      <c r="J6" s="44" t="s">
        <v>55</v>
      </c>
      <c r="K6" s="30"/>
      <c r="O6" s="25"/>
    </row>
    <row r="7" spans="1:18" ht="21" customHeight="1">
      <c r="A7" s="27"/>
      <c r="B7" s="32" t="s">
        <v>36</v>
      </c>
      <c r="D7" s="1570" t="s">
        <v>2414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37</v>
      </c>
      <c r="D9" s="1570" t="s">
        <v>2415</v>
      </c>
      <c r="E9" s="25"/>
      <c r="F9" s="2"/>
      <c r="G9" s="2"/>
      <c r="H9" s="2"/>
    </row>
    <row r="10" spans="1:18" ht="21" customHeight="1">
      <c r="A10" s="27"/>
      <c r="B10" s="32" t="s">
        <v>344</v>
      </c>
      <c r="E10" s="2"/>
      <c r="F10" s="2"/>
      <c r="G10" s="2"/>
      <c r="H10" s="2"/>
    </row>
    <row r="11" spans="1:18" ht="21" customHeight="1">
      <c r="A11" s="1757" t="s">
        <v>0</v>
      </c>
      <c r="B11" s="1757" t="s">
        <v>33</v>
      </c>
      <c r="C11" s="204" t="s">
        <v>23</v>
      </c>
      <c r="D11" s="208" t="s">
        <v>24</v>
      </c>
      <c r="E11" s="1752" t="s">
        <v>1</v>
      </c>
      <c r="F11" s="1753"/>
      <c r="G11" s="1753"/>
      <c r="H11" s="1753"/>
      <c r="I11" s="1754"/>
      <c r="J11" s="1755" t="s">
        <v>13</v>
      </c>
    </row>
    <row r="12" spans="1:18">
      <c r="A12" s="1758"/>
      <c r="B12" s="1758"/>
      <c r="C12" s="205"/>
      <c r="D12" s="209" t="s">
        <v>25</v>
      </c>
      <c r="E12" s="28" t="s">
        <v>5</v>
      </c>
      <c r="F12" s="28" t="s">
        <v>6</v>
      </c>
      <c r="G12" s="28" t="s">
        <v>2557</v>
      </c>
      <c r="H12" s="29" t="s">
        <v>26</v>
      </c>
      <c r="I12" s="29" t="s">
        <v>27</v>
      </c>
      <c r="J12" s="1756"/>
    </row>
    <row r="13" spans="1:18" s="9" customFormat="1" ht="42">
      <c r="A13" s="56">
        <v>71</v>
      </c>
      <c r="B13" s="324" t="s">
        <v>261</v>
      </c>
      <c r="C13" s="332"/>
      <c r="D13" s="332"/>
      <c r="E13" s="332"/>
      <c r="F13" s="332"/>
      <c r="G13" s="332"/>
      <c r="H13" s="332"/>
      <c r="I13" s="332"/>
      <c r="J13" s="332"/>
    </row>
    <row r="14" spans="1:18" s="9" customFormat="1">
      <c r="A14" s="13"/>
      <c r="B14" s="13"/>
      <c r="C14" s="179"/>
      <c r="D14" s="179"/>
      <c r="E14" s="333">
        <f t="shared" ref="E14" si="0">F14+G14+H14+I14</f>
        <v>0</v>
      </c>
      <c r="F14" s="180"/>
      <c r="G14" s="180"/>
      <c r="H14" s="180"/>
      <c r="I14" s="180"/>
      <c r="J14" s="179"/>
    </row>
    <row r="15" spans="1:18" s="2" customFormat="1">
      <c r="A15" s="114"/>
      <c r="B15" s="114"/>
      <c r="C15" s="114"/>
      <c r="D15" s="114"/>
      <c r="E15" s="113">
        <f>SUM(E14:E14)</f>
        <v>0</v>
      </c>
      <c r="F15" s="113">
        <f>SUM(F14:F14)</f>
        <v>0</v>
      </c>
      <c r="G15" s="113">
        <f>SUM(G14:G14)</f>
        <v>0</v>
      </c>
      <c r="H15" s="113">
        <f>SUM(H14:H14)</f>
        <v>0</v>
      </c>
      <c r="I15" s="113">
        <f>SUM(I14:I14)</f>
        <v>0</v>
      </c>
      <c r="J15" s="161">
        <f>F15+G15+H15+I15</f>
        <v>0</v>
      </c>
    </row>
    <row r="16" spans="1:18">
      <c r="B16" s="4"/>
    </row>
    <row r="19" spans="2:2" s="298" customFormat="1">
      <c r="B19" s="298" t="s">
        <v>601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40"/>
  <sheetViews>
    <sheetView zoomScaleNormal="100" workbookViewId="0">
      <selection sqref="A1:XFD9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7" width="17.8554687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spans="1:18" ht="21" customHeight="1">
      <c r="A3" s="27"/>
      <c r="B3" s="42" t="s">
        <v>28</v>
      </c>
      <c r="C3" s="162" t="s">
        <v>39</v>
      </c>
      <c r="D3" s="163" t="s">
        <v>550</v>
      </c>
      <c r="E3" s="164"/>
      <c r="F3" s="165" t="s">
        <v>32</v>
      </c>
      <c r="G3" s="164"/>
      <c r="H3" s="165" t="s">
        <v>29</v>
      </c>
      <c r="I3" s="911"/>
    </row>
    <row r="4" spans="1:18" ht="21" customHeight="1">
      <c r="A4" s="27"/>
      <c r="B4" s="42" t="s">
        <v>50</v>
      </c>
      <c r="C4" s="162" t="s">
        <v>209</v>
      </c>
      <c r="D4" s="167"/>
      <c r="F4" s="133"/>
      <c r="G4" s="133"/>
      <c r="H4" s="133"/>
    </row>
    <row r="5" spans="1:18" ht="21" customHeight="1">
      <c r="A5" s="27"/>
      <c r="B5" s="42" t="s">
        <v>2556</v>
      </c>
      <c r="C5" s="162" t="s">
        <v>2416</v>
      </c>
      <c r="D5" s="167"/>
      <c r="E5" s="133"/>
      <c r="F5" s="133"/>
      <c r="G5" s="133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168" t="s">
        <v>552</v>
      </c>
      <c r="J6" s="168" t="s">
        <v>55</v>
      </c>
      <c r="K6" s="170"/>
      <c r="O6" s="167"/>
    </row>
    <row r="7" spans="1:18" ht="21" customHeight="1">
      <c r="A7" s="27"/>
      <c r="B7" s="171" t="s">
        <v>36</v>
      </c>
      <c r="D7" s="1570" t="s">
        <v>2417</v>
      </c>
      <c r="F7" s="167"/>
      <c r="H7" s="167"/>
      <c r="J7" s="167"/>
      <c r="K7" s="167"/>
      <c r="M7" s="167"/>
      <c r="O7" s="167"/>
      <c r="P7" s="167"/>
      <c r="R7" s="167"/>
    </row>
    <row r="8" spans="1:18" ht="21" customHeight="1">
      <c r="A8" s="27"/>
      <c r="B8" s="171" t="s">
        <v>37</v>
      </c>
      <c r="D8" s="1571" t="s">
        <v>2418</v>
      </c>
      <c r="E8" s="167"/>
      <c r="F8" s="133"/>
      <c r="G8" s="133"/>
      <c r="H8" s="133"/>
    </row>
    <row r="9" spans="1:18" ht="21" customHeight="1">
      <c r="A9" s="27"/>
      <c r="B9" s="171" t="s">
        <v>365</v>
      </c>
      <c r="D9" s="1571" t="s">
        <v>2419</v>
      </c>
      <c r="E9" s="133"/>
      <c r="F9" s="133"/>
      <c r="G9" s="133"/>
      <c r="H9" s="133"/>
    </row>
    <row r="10" spans="1:18" ht="21" customHeight="1">
      <c r="A10" s="1748" t="s">
        <v>0</v>
      </c>
      <c r="B10" s="1748" t="s">
        <v>33</v>
      </c>
      <c r="C10" s="909" t="s">
        <v>23</v>
      </c>
      <c r="D10" s="909" t="s">
        <v>24</v>
      </c>
      <c r="E10" s="1759" t="s">
        <v>1</v>
      </c>
      <c r="F10" s="1760"/>
      <c r="G10" s="1760"/>
      <c r="H10" s="1760"/>
      <c r="I10" s="1761"/>
      <c r="J10" s="1762" t="s">
        <v>13</v>
      </c>
    </row>
    <row r="11" spans="1:18">
      <c r="A11" s="1749"/>
      <c r="B11" s="1749"/>
      <c r="C11" s="910"/>
      <c r="D11" s="910" t="s">
        <v>25</v>
      </c>
      <c r="E11" s="28" t="s">
        <v>5</v>
      </c>
      <c r="F11" s="28" t="s">
        <v>6</v>
      </c>
      <c r="G11" s="28" t="s">
        <v>2557</v>
      </c>
      <c r="H11" s="29" t="s">
        <v>26</v>
      </c>
      <c r="I11" s="29" t="s">
        <v>27</v>
      </c>
      <c r="J11" s="1763"/>
    </row>
    <row r="12" spans="1:18" ht="44.25" customHeight="1">
      <c r="A12" s="323">
        <v>72</v>
      </c>
      <c r="B12" s="324" t="s">
        <v>268</v>
      </c>
      <c r="C12" s="310"/>
      <c r="D12" s="310"/>
      <c r="E12" s="181">
        <f t="shared" ref="E12:E32" si="0">F12+G12+H12+I12</f>
        <v>0</v>
      </c>
      <c r="F12" s="310"/>
      <c r="G12" s="310"/>
      <c r="H12" s="310"/>
      <c r="I12" s="310"/>
      <c r="J12" s="310"/>
    </row>
    <row r="13" spans="1:18" s="688" customFormat="1" ht="62.25" customHeight="1">
      <c r="A13" s="1110"/>
      <c r="B13" s="690" t="s">
        <v>1668</v>
      </c>
      <c r="C13" s="687" t="s">
        <v>2144</v>
      </c>
      <c r="D13" s="687" t="s">
        <v>1669</v>
      </c>
      <c r="E13" s="181">
        <f t="shared" si="0"/>
        <v>0</v>
      </c>
      <c r="F13" s="686"/>
      <c r="G13" s="686"/>
      <c r="H13" s="686"/>
      <c r="I13" s="686"/>
      <c r="J13" s="1067" t="s">
        <v>2145</v>
      </c>
    </row>
    <row r="14" spans="1:18" ht="42">
      <c r="A14" s="1367"/>
      <c r="B14" s="120" t="s">
        <v>2146</v>
      </c>
      <c r="C14" s="60" t="s">
        <v>2147</v>
      </c>
      <c r="D14" s="79" t="s">
        <v>2148</v>
      </c>
      <c r="E14" s="80"/>
      <c r="F14" s="80"/>
      <c r="G14" s="80"/>
      <c r="H14" s="80"/>
      <c r="I14" s="80"/>
      <c r="J14" s="105" t="s">
        <v>2045</v>
      </c>
    </row>
    <row r="15" spans="1:18" ht="42">
      <c r="A15" s="69">
        <v>73</v>
      </c>
      <c r="B15" s="120" t="s">
        <v>533</v>
      </c>
      <c r="C15" s="175"/>
      <c r="D15" s="58"/>
      <c r="E15" s="181">
        <f t="shared" si="0"/>
        <v>0</v>
      </c>
      <c r="F15" s="137"/>
      <c r="G15" s="137"/>
      <c r="H15" s="137"/>
      <c r="I15" s="137"/>
      <c r="J15" s="175"/>
    </row>
    <row r="16" spans="1:18" s="688" customFormat="1">
      <c r="A16" s="691"/>
      <c r="B16" s="691" t="s">
        <v>1908</v>
      </c>
      <c r="C16" s="696"/>
      <c r="D16" s="717"/>
      <c r="E16" s="181">
        <f t="shared" si="0"/>
        <v>0</v>
      </c>
      <c r="F16" s="717"/>
      <c r="G16" s="718"/>
      <c r="H16" s="718"/>
      <c r="I16" s="718"/>
      <c r="J16" s="1021" t="s">
        <v>1250</v>
      </c>
    </row>
    <row r="17" spans="1:10" s="688" customFormat="1" ht="42">
      <c r="A17" s="794"/>
      <c r="B17" s="794" t="s">
        <v>1909</v>
      </c>
      <c r="C17" s="696" t="s">
        <v>376</v>
      </c>
      <c r="D17" s="713" t="s">
        <v>1046</v>
      </c>
      <c r="E17" s="181">
        <f t="shared" si="0"/>
        <v>0</v>
      </c>
      <c r="F17" s="717"/>
      <c r="G17" s="718"/>
      <c r="H17" s="751"/>
      <c r="I17" s="718"/>
      <c r="J17" s="1021" t="s">
        <v>1250</v>
      </c>
    </row>
    <row r="18" spans="1:10" s="688" customFormat="1" ht="42">
      <c r="A18" s="794"/>
      <c r="B18" s="794" t="s">
        <v>1910</v>
      </c>
      <c r="C18" s="696" t="s">
        <v>1251</v>
      </c>
      <c r="D18" s="713" t="s">
        <v>1046</v>
      </c>
      <c r="E18" s="181">
        <f t="shared" si="0"/>
        <v>0</v>
      </c>
      <c r="F18" s="717"/>
      <c r="G18" s="718"/>
      <c r="H18" s="751"/>
      <c r="I18" s="718"/>
      <c r="J18" s="1021" t="s">
        <v>1250</v>
      </c>
    </row>
    <row r="19" spans="1:10" s="688" customFormat="1">
      <c r="A19" s="794"/>
      <c r="B19" s="794" t="s">
        <v>1911</v>
      </c>
      <c r="C19" s="696" t="s">
        <v>375</v>
      </c>
      <c r="D19" s="713" t="s">
        <v>1046</v>
      </c>
      <c r="E19" s="181">
        <f t="shared" si="0"/>
        <v>0</v>
      </c>
      <c r="F19" s="717"/>
      <c r="G19" s="718"/>
      <c r="H19" s="751"/>
      <c r="I19" s="718"/>
      <c r="J19" s="1021" t="s">
        <v>1250</v>
      </c>
    </row>
    <row r="20" spans="1:10" s="688" customFormat="1">
      <c r="A20" s="794"/>
      <c r="B20" s="794" t="s">
        <v>1912</v>
      </c>
      <c r="C20" s="696" t="s">
        <v>532</v>
      </c>
      <c r="D20" s="713" t="s">
        <v>1046</v>
      </c>
      <c r="E20" s="181">
        <f t="shared" si="0"/>
        <v>0</v>
      </c>
      <c r="F20" s="717"/>
      <c r="G20" s="718"/>
      <c r="H20" s="751"/>
      <c r="I20" s="718"/>
      <c r="J20" s="1021" t="s">
        <v>1250</v>
      </c>
    </row>
    <row r="21" spans="1:10" s="688" customFormat="1" ht="42">
      <c r="A21" s="794"/>
      <c r="B21" s="794" t="s">
        <v>1913</v>
      </c>
      <c r="C21" s="696" t="s">
        <v>1252</v>
      </c>
      <c r="D21" s="713" t="s">
        <v>1046</v>
      </c>
      <c r="E21" s="181">
        <f t="shared" si="0"/>
        <v>7000</v>
      </c>
      <c r="F21" s="743"/>
      <c r="G21" s="743">
        <v>7000</v>
      </c>
      <c r="H21" s="751"/>
      <c r="I21" s="718"/>
      <c r="J21" s="1021" t="s">
        <v>1250</v>
      </c>
    </row>
    <row r="22" spans="1:10" s="688" customFormat="1" ht="25.5" customHeight="1">
      <c r="A22" s="794"/>
      <c r="B22" s="794" t="s">
        <v>1253</v>
      </c>
      <c r="C22" s="696" t="s">
        <v>786</v>
      </c>
      <c r="D22" s="713" t="s">
        <v>1046</v>
      </c>
      <c r="E22" s="181">
        <f t="shared" si="0"/>
        <v>0</v>
      </c>
      <c r="F22" s="717"/>
      <c r="G22" s="718"/>
      <c r="H22" s="751"/>
      <c r="I22" s="718"/>
      <c r="J22" s="1021" t="s">
        <v>1250</v>
      </c>
    </row>
    <row r="23" spans="1:10">
      <c r="A23" s="69">
        <v>74</v>
      </c>
      <c r="B23" s="68" t="s">
        <v>200</v>
      </c>
      <c r="C23" s="217"/>
      <c r="D23" s="60"/>
      <c r="E23" s="181">
        <f t="shared" si="0"/>
        <v>0</v>
      </c>
      <c r="F23" s="57"/>
      <c r="G23" s="57"/>
      <c r="H23" s="57"/>
      <c r="I23" s="57"/>
      <c r="J23" s="100"/>
    </row>
    <row r="24" spans="1:10" s="688" customFormat="1" ht="63">
      <c r="A24" s="687"/>
      <c r="B24" s="747" t="s">
        <v>1914</v>
      </c>
      <c r="C24" s="696" t="s">
        <v>1185</v>
      </c>
      <c r="D24" s="713" t="s">
        <v>1046</v>
      </c>
      <c r="E24" s="181">
        <f t="shared" si="0"/>
        <v>0</v>
      </c>
      <c r="F24" s="717"/>
      <c r="G24" s="718"/>
      <c r="H24" s="718"/>
      <c r="I24" s="718"/>
      <c r="J24" s="1021" t="s">
        <v>1250</v>
      </c>
    </row>
    <row r="25" spans="1:10" s="688" customFormat="1" ht="42">
      <c r="A25" s="823"/>
      <c r="B25" s="747" t="s">
        <v>1915</v>
      </c>
      <c r="C25" s="696" t="s">
        <v>1254</v>
      </c>
      <c r="D25" s="713" t="s">
        <v>1046</v>
      </c>
      <c r="E25" s="181">
        <f t="shared" si="0"/>
        <v>0</v>
      </c>
      <c r="F25" s="717"/>
      <c r="G25" s="718"/>
      <c r="H25" s="718"/>
      <c r="I25" s="718"/>
      <c r="J25" s="1021" t="s">
        <v>1250</v>
      </c>
    </row>
    <row r="26" spans="1:10" s="688" customFormat="1" ht="44.25" customHeight="1">
      <c r="A26" s="765"/>
      <c r="B26" s="691" t="s">
        <v>1916</v>
      </c>
      <c r="C26" s="696" t="s">
        <v>796</v>
      </c>
      <c r="D26" s="713" t="s">
        <v>1046</v>
      </c>
      <c r="E26" s="181">
        <f t="shared" si="0"/>
        <v>0</v>
      </c>
      <c r="F26" s="717"/>
      <c r="G26" s="718"/>
      <c r="H26" s="718"/>
      <c r="I26" s="718"/>
      <c r="J26" s="1021" t="s">
        <v>1250</v>
      </c>
    </row>
    <row r="27" spans="1:10" ht="42">
      <c r="A27" s="69">
        <v>75</v>
      </c>
      <c r="B27" s="68" t="s">
        <v>269</v>
      </c>
      <c r="C27" s="217"/>
      <c r="D27" s="60"/>
      <c r="E27" s="181">
        <f t="shared" si="0"/>
        <v>0</v>
      </c>
      <c r="F27" s="57"/>
      <c r="G27" s="57"/>
      <c r="H27" s="57"/>
      <c r="I27" s="57"/>
      <c r="J27" s="100"/>
    </row>
    <row r="28" spans="1:10" s="688" customFormat="1" ht="42">
      <c r="A28" s="718"/>
      <c r="B28" s="691" t="s">
        <v>1917</v>
      </c>
      <c r="C28" s="696" t="s">
        <v>1255</v>
      </c>
      <c r="D28" s="713" t="s">
        <v>1046</v>
      </c>
      <c r="E28" s="181">
        <f t="shared" si="0"/>
        <v>20000</v>
      </c>
      <c r="F28" s="743"/>
      <c r="G28" s="743">
        <v>20000</v>
      </c>
      <c r="H28" s="718"/>
      <c r="I28" s="718"/>
      <c r="J28" s="1021" t="s">
        <v>1250</v>
      </c>
    </row>
    <row r="29" spans="1:10" s="693" customFormat="1">
      <c r="A29" s="975"/>
      <c r="B29" s="794" t="s">
        <v>1256</v>
      </c>
      <c r="C29" s="696" t="s">
        <v>1257</v>
      </c>
      <c r="D29" s="810" t="s">
        <v>1046</v>
      </c>
      <c r="E29" s="181">
        <f t="shared" si="0"/>
        <v>0</v>
      </c>
      <c r="F29" s="695"/>
      <c r="G29" s="692"/>
      <c r="H29" s="692"/>
      <c r="I29" s="692"/>
      <c r="J29" s="1149" t="s">
        <v>1250</v>
      </c>
    </row>
    <row r="30" spans="1:10" ht="44.25" customHeight="1">
      <c r="A30" s="69">
        <v>76</v>
      </c>
      <c r="B30" s="335" t="s">
        <v>270</v>
      </c>
      <c r="C30" s="217"/>
      <c r="D30" s="60"/>
      <c r="E30" s="181">
        <f t="shared" si="0"/>
        <v>0</v>
      </c>
      <c r="F30" s="57"/>
      <c r="G30" s="57"/>
      <c r="H30" s="57"/>
      <c r="I30" s="57"/>
      <c r="J30" s="100"/>
    </row>
    <row r="31" spans="1:10" s="1" customFormat="1" ht="42">
      <c r="A31" s="63"/>
      <c r="B31" s="1282" t="s">
        <v>1918</v>
      </c>
      <c r="C31" s="696" t="s">
        <v>786</v>
      </c>
      <c r="D31" s="810" t="s">
        <v>1046</v>
      </c>
      <c r="E31" s="181">
        <f t="shared" si="0"/>
        <v>0</v>
      </c>
      <c r="F31" s="695">
        <v>0</v>
      </c>
      <c r="G31" s="3"/>
      <c r="H31" s="3"/>
      <c r="I31" s="3"/>
      <c r="J31" s="1149" t="s">
        <v>1250</v>
      </c>
    </row>
    <row r="32" spans="1:10">
      <c r="A32" s="220"/>
      <c r="B32" s="266"/>
      <c r="C32" s="264"/>
      <c r="D32" s="314"/>
      <c r="E32" s="181">
        <f t="shared" si="0"/>
        <v>0</v>
      </c>
      <c r="F32" s="98"/>
      <c r="G32" s="98"/>
      <c r="H32" s="98"/>
      <c r="I32" s="98"/>
      <c r="J32" s="1368"/>
    </row>
    <row r="33" spans="1:10">
      <c r="A33" s="912"/>
      <c r="B33" s="912"/>
      <c r="C33" s="178"/>
      <c r="D33" s="178"/>
      <c r="E33" s="149">
        <f>SUM(E12:E32)</f>
        <v>27000</v>
      </c>
      <c r="F33" s="149">
        <f t="shared" ref="F33:I33" si="1">SUM(F12:F32)</f>
        <v>0</v>
      </c>
      <c r="G33" s="149">
        <f t="shared" si="1"/>
        <v>27000</v>
      </c>
      <c r="H33" s="149">
        <f t="shared" si="1"/>
        <v>0</v>
      </c>
      <c r="I33" s="149">
        <f t="shared" si="1"/>
        <v>0</v>
      </c>
      <c r="J33" s="172">
        <f>F33+G33+H33+I33</f>
        <v>27000</v>
      </c>
    </row>
    <row r="34" spans="1:10">
      <c r="B34" s="164"/>
    </row>
    <row r="35" spans="1:10">
      <c r="D35" s="1224"/>
      <c r="E35" s="1225"/>
    </row>
    <row r="36" spans="1:10">
      <c r="B36" s="299" t="s">
        <v>601</v>
      </c>
      <c r="D36" s="1224"/>
      <c r="E36" s="1225"/>
    </row>
    <row r="37" spans="1:10">
      <c r="D37" s="1224"/>
      <c r="E37" s="1225"/>
    </row>
    <row r="38" spans="1:10">
      <c r="B38" s="299" t="s">
        <v>658</v>
      </c>
      <c r="F38" s="133"/>
    </row>
    <row r="39" spans="1:10" s="186" customFormat="1">
      <c r="A39" s="274"/>
      <c r="B39" s="243"/>
      <c r="C39" s="217"/>
      <c r="D39" s="593"/>
      <c r="E39" s="181"/>
      <c r="F39" s="71"/>
      <c r="G39" s="67"/>
      <c r="H39" s="71"/>
      <c r="I39" s="71"/>
      <c r="J39" s="71"/>
    </row>
    <row r="40" spans="1:10" s="607" customFormat="1">
      <c r="E40" s="608"/>
      <c r="F40" s="608"/>
      <c r="G40" s="608"/>
      <c r="H40" s="608"/>
      <c r="I40" s="608"/>
      <c r="J40" s="609"/>
    </row>
  </sheetData>
  <mergeCells count="5">
    <mergeCell ref="A10:A11"/>
    <mergeCell ref="B10:B11"/>
    <mergeCell ref="E10:I10"/>
    <mergeCell ref="J10:J11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8"/>
  <sheetViews>
    <sheetView zoomScale="80" zoomScaleNormal="80" workbookViewId="0">
      <selection sqref="A1:XFD12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7" width="20.2851562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spans="1:18" ht="21" customHeight="1">
      <c r="A3" s="27"/>
      <c r="B3" s="42" t="s">
        <v>28</v>
      </c>
      <c r="C3" s="162" t="s">
        <v>39</v>
      </c>
      <c r="D3" s="163" t="s">
        <v>550</v>
      </c>
      <c r="E3" s="164"/>
      <c r="F3" s="165" t="s">
        <v>32</v>
      </c>
      <c r="G3" s="164"/>
      <c r="H3" s="165" t="s">
        <v>29</v>
      </c>
      <c r="I3" s="828"/>
    </row>
    <row r="4" spans="1:18" ht="21" customHeight="1">
      <c r="A4" s="27"/>
      <c r="B4" s="42" t="s">
        <v>50</v>
      </c>
      <c r="C4" s="162" t="s">
        <v>209</v>
      </c>
      <c r="D4" s="167"/>
      <c r="F4" s="133"/>
      <c r="G4" s="133"/>
      <c r="H4" s="133"/>
    </row>
    <row r="5" spans="1:18" ht="21" customHeight="1">
      <c r="A5" s="27"/>
      <c r="B5" s="42" t="s">
        <v>2556</v>
      </c>
      <c r="C5" s="1572" t="s">
        <v>2420</v>
      </c>
      <c r="D5" s="167"/>
      <c r="E5" s="133"/>
      <c r="F5" s="133"/>
      <c r="G5" s="133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168" t="s">
        <v>552</v>
      </c>
      <c r="J6" s="168" t="s">
        <v>55</v>
      </c>
      <c r="K6" s="170"/>
      <c r="O6" s="167"/>
    </row>
    <row r="7" spans="1:18" ht="21" customHeight="1">
      <c r="A7" s="27"/>
      <c r="B7" s="171" t="s">
        <v>36</v>
      </c>
      <c r="D7" s="1570" t="s">
        <v>2421</v>
      </c>
      <c r="F7" s="167"/>
      <c r="H7" s="167"/>
      <c r="J7" s="167"/>
      <c r="K7" s="167"/>
      <c r="M7" s="167"/>
      <c r="O7" s="167"/>
      <c r="P7" s="167"/>
      <c r="R7" s="167"/>
    </row>
    <row r="8" spans="1:18" ht="21" customHeight="1">
      <c r="A8" s="27"/>
      <c r="B8" s="171" t="s">
        <v>37</v>
      </c>
      <c r="D8" s="1570" t="s">
        <v>2422</v>
      </c>
      <c r="E8" s="1592"/>
      <c r="F8" s="1594"/>
      <c r="G8" s="1594"/>
      <c r="H8" s="1594"/>
      <c r="I8" s="1570"/>
      <c r="J8" s="1570"/>
      <c r="K8" s="1570"/>
      <c r="L8" s="1570"/>
    </row>
    <row r="9" spans="1:18" ht="21" customHeight="1">
      <c r="A9" s="27"/>
      <c r="B9" s="171" t="s">
        <v>345</v>
      </c>
      <c r="D9" s="1769" t="s">
        <v>2423</v>
      </c>
      <c r="E9" s="1769"/>
      <c r="F9" s="1769"/>
      <c r="G9" s="1769"/>
      <c r="H9" s="1590"/>
      <c r="I9" s="1573"/>
      <c r="J9" s="1573"/>
      <c r="K9" s="1573"/>
      <c r="L9" s="1573"/>
    </row>
    <row r="10" spans="1:18" ht="21" customHeight="1">
      <c r="A10" s="27"/>
      <c r="B10" s="171"/>
      <c r="D10" s="1769" t="s">
        <v>2424</v>
      </c>
      <c r="E10" s="1769"/>
      <c r="F10" s="1769"/>
      <c r="G10" s="1769"/>
      <c r="H10" s="1769"/>
      <c r="I10" s="1769"/>
      <c r="J10" s="1769"/>
      <c r="K10" s="1573"/>
      <c r="L10" s="1573"/>
    </row>
    <row r="11" spans="1:18" ht="21" customHeight="1">
      <c r="A11" s="27"/>
      <c r="B11" s="171"/>
      <c r="D11" s="1769" t="s">
        <v>2425</v>
      </c>
      <c r="E11" s="1769"/>
      <c r="F11" s="1769"/>
      <c r="G11" s="1769"/>
      <c r="H11" s="1769"/>
      <c r="I11" s="1769"/>
      <c r="J11" s="1769"/>
      <c r="K11" s="1769"/>
      <c r="L11" s="1769"/>
    </row>
    <row r="12" spans="1:18" ht="21" customHeight="1">
      <c r="A12" s="27"/>
      <c r="B12" s="171"/>
      <c r="D12" s="1769" t="s">
        <v>2426</v>
      </c>
      <c r="E12" s="1769"/>
      <c r="F12" s="1769"/>
      <c r="G12" s="1769"/>
      <c r="H12" s="1769"/>
      <c r="I12" s="1769"/>
      <c r="J12" s="1769"/>
      <c r="K12" s="1769"/>
      <c r="L12" s="1769"/>
    </row>
    <row r="13" spans="1:18" ht="21" customHeight="1">
      <c r="A13" s="1748" t="s">
        <v>0</v>
      </c>
      <c r="B13" s="1748" t="s">
        <v>33</v>
      </c>
      <c r="C13" s="826" t="s">
        <v>23</v>
      </c>
      <c r="D13" s="826" t="s">
        <v>24</v>
      </c>
      <c r="E13" s="1759" t="s">
        <v>1</v>
      </c>
      <c r="F13" s="1760"/>
      <c r="G13" s="1760"/>
      <c r="H13" s="1760"/>
      <c r="I13" s="1761"/>
      <c r="J13" s="1762" t="s">
        <v>13</v>
      </c>
    </row>
    <row r="14" spans="1:18">
      <c r="A14" s="1749"/>
      <c r="B14" s="1749"/>
      <c r="C14" s="827"/>
      <c r="D14" s="827" t="s">
        <v>25</v>
      </c>
      <c r="E14" s="28" t="s">
        <v>5</v>
      </c>
      <c r="F14" s="28" t="s">
        <v>6</v>
      </c>
      <c r="G14" s="28" t="s">
        <v>2557</v>
      </c>
      <c r="H14" s="29" t="s">
        <v>26</v>
      </c>
      <c r="I14" s="29" t="s">
        <v>27</v>
      </c>
      <c r="J14" s="1763"/>
    </row>
    <row r="15" spans="1:18" ht="42">
      <c r="A15" s="725">
        <v>77</v>
      </c>
      <c r="B15" s="888" t="s">
        <v>261</v>
      </c>
      <c r="C15" s="889"/>
      <c r="D15" s="889"/>
      <c r="E15" s="545">
        <f t="shared" ref="E15:E23" si="0">F15+G15+H15+I15</f>
        <v>0</v>
      </c>
      <c r="F15" s="889"/>
      <c r="G15" s="310"/>
      <c r="H15" s="310"/>
      <c r="I15" s="310"/>
      <c r="J15" s="310"/>
    </row>
    <row r="16" spans="1:18" s="688" customFormat="1" ht="80.25" customHeight="1">
      <c r="A16" s="686"/>
      <c r="B16" s="686" t="s">
        <v>1029</v>
      </c>
      <c r="C16" s="687" t="s">
        <v>911</v>
      </c>
      <c r="D16" s="687" t="s">
        <v>1027</v>
      </c>
      <c r="E16" s="545">
        <f t="shared" si="0"/>
        <v>0</v>
      </c>
      <c r="F16" s="686"/>
      <c r="G16" s="686"/>
      <c r="H16" s="686"/>
      <c r="I16" s="686"/>
      <c r="J16" s="887" t="s">
        <v>1021</v>
      </c>
    </row>
    <row r="17" spans="1:10" s="688" customFormat="1" ht="46.5" customHeight="1">
      <c r="A17" s="713"/>
      <c r="B17" s="690" t="s">
        <v>1919</v>
      </c>
      <c r="C17" s="687" t="s">
        <v>1161</v>
      </c>
      <c r="D17" s="687"/>
      <c r="E17" s="545">
        <f t="shared" si="0"/>
        <v>0</v>
      </c>
      <c r="F17" s="687"/>
      <c r="G17" s="687"/>
      <c r="H17" s="687"/>
      <c r="I17" s="687"/>
      <c r="J17" s="687" t="s">
        <v>1050</v>
      </c>
    </row>
    <row r="18" spans="1:10" s="688" customFormat="1" ht="68.25" customHeight="1">
      <c r="A18" s="686"/>
      <c r="B18" s="686" t="s">
        <v>1258</v>
      </c>
      <c r="C18" s="687" t="s">
        <v>1259</v>
      </c>
      <c r="D18" s="687" t="s">
        <v>1260</v>
      </c>
      <c r="E18" s="545">
        <f t="shared" si="0"/>
        <v>0</v>
      </c>
      <c r="F18" s="687"/>
      <c r="G18" s="687"/>
      <c r="H18" s="687"/>
      <c r="I18" s="687"/>
      <c r="J18" s="687" t="s">
        <v>1050</v>
      </c>
    </row>
    <row r="19" spans="1:10" s="688" customFormat="1" ht="85.5" customHeight="1">
      <c r="A19" s="686"/>
      <c r="B19" s="686" t="s">
        <v>1261</v>
      </c>
      <c r="C19" s="687" t="s">
        <v>1259</v>
      </c>
      <c r="D19" s="687" t="s">
        <v>1260</v>
      </c>
      <c r="E19" s="545">
        <f t="shared" si="0"/>
        <v>0</v>
      </c>
      <c r="F19" s="687"/>
      <c r="G19" s="687"/>
      <c r="H19" s="687"/>
      <c r="I19" s="687"/>
      <c r="J19" s="687" t="s">
        <v>1050</v>
      </c>
    </row>
    <row r="20" spans="1:10" s="688" customFormat="1" ht="87" customHeight="1">
      <c r="A20" s="686"/>
      <c r="B20" s="686" t="s">
        <v>1262</v>
      </c>
      <c r="C20" s="687" t="s">
        <v>1263</v>
      </c>
      <c r="D20" s="687" t="s">
        <v>1260</v>
      </c>
      <c r="E20" s="545">
        <f t="shared" si="0"/>
        <v>0</v>
      </c>
      <c r="F20" s="687"/>
      <c r="G20" s="687"/>
      <c r="H20" s="687"/>
      <c r="I20" s="687"/>
      <c r="J20" s="687" t="s">
        <v>1050</v>
      </c>
    </row>
    <row r="21" spans="1:10" s="688" customFormat="1" ht="48" customHeight="1">
      <c r="A21" s="686"/>
      <c r="B21" s="686" t="s">
        <v>1264</v>
      </c>
      <c r="C21" s="976">
        <v>1</v>
      </c>
      <c r="D21" s="687" t="s">
        <v>1260</v>
      </c>
      <c r="E21" s="545">
        <f t="shared" si="0"/>
        <v>0</v>
      </c>
      <c r="F21" s="687"/>
      <c r="G21" s="687"/>
      <c r="H21" s="687"/>
      <c r="I21" s="687"/>
      <c r="J21" s="687" t="s">
        <v>1050</v>
      </c>
    </row>
    <row r="22" spans="1:10" s="861" customFormat="1" ht="42">
      <c r="A22" s="654"/>
      <c r="B22" s="654" t="s">
        <v>1265</v>
      </c>
      <c r="C22" s="655">
        <v>160</v>
      </c>
      <c r="D22" s="655" t="s">
        <v>1046</v>
      </c>
      <c r="E22" s="545">
        <f t="shared" si="0"/>
        <v>0</v>
      </c>
      <c r="F22" s="655"/>
      <c r="G22" s="655"/>
      <c r="H22" s="655"/>
      <c r="I22" s="655"/>
      <c r="J22" s="655" t="s">
        <v>1183</v>
      </c>
    </row>
    <row r="23" spans="1:10">
      <c r="A23" s="125"/>
      <c r="B23" s="125"/>
      <c r="C23" s="128"/>
      <c r="D23" s="128"/>
      <c r="E23" s="545">
        <f t="shared" si="0"/>
        <v>0</v>
      </c>
      <c r="F23" s="128"/>
      <c r="G23" s="79"/>
      <c r="H23" s="79"/>
      <c r="I23" s="79"/>
      <c r="J23" s="79"/>
    </row>
    <row r="24" spans="1:10">
      <c r="A24" s="829"/>
      <c r="B24" s="829"/>
      <c r="C24" s="178"/>
      <c r="D24" s="178"/>
      <c r="E24" s="149">
        <f>SUM(E15:E23)</f>
        <v>0</v>
      </c>
      <c r="F24" s="149">
        <f t="shared" ref="F24:I24" si="1">SUM(F15:F23)</f>
        <v>0</v>
      </c>
      <c r="G24" s="149">
        <f t="shared" si="1"/>
        <v>0</v>
      </c>
      <c r="H24" s="149">
        <f t="shared" si="1"/>
        <v>0</v>
      </c>
      <c r="I24" s="149">
        <f t="shared" si="1"/>
        <v>0</v>
      </c>
      <c r="J24" s="172">
        <f>F24+G24+H24+I24</f>
        <v>0</v>
      </c>
    </row>
    <row r="25" spans="1:10">
      <c r="B25" s="164"/>
    </row>
    <row r="28" spans="1:10" s="299" customFormat="1">
      <c r="B28" s="299" t="s">
        <v>601</v>
      </c>
    </row>
  </sheetData>
  <mergeCells count="9">
    <mergeCell ref="A13:A14"/>
    <mergeCell ref="B13:B14"/>
    <mergeCell ref="E13:I13"/>
    <mergeCell ref="J13:J14"/>
    <mergeCell ref="A1:J1"/>
    <mergeCell ref="D9:G9"/>
    <mergeCell ref="D10:J10"/>
    <mergeCell ref="D11:L11"/>
    <mergeCell ref="D12:L12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0"/>
  <sheetViews>
    <sheetView zoomScale="80" zoomScaleNormal="80" workbookViewId="0">
      <selection sqref="A1:XFD10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9.5703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  <c r="J2" s="9"/>
    </row>
    <row r="3" spans="1:18" ht="21" customHeight="1">
      <c r="A3" s="27"/>
      <c r="B3" s="42" t="s">
        <v>28</v>
      </c>
      <c r="C3" s="162" t="s">
        <v>39</v>
      </c>
      <c r="D3" s="163" t="s">
        <v>550</v>
      </c>
      <c r="E3" s="164"/>
      <c r="F3" s="165" t="s">
        <v>32</v>
      </c>
      <c r="G3" s="164"/>
      <c r="H3" s="165" t="s">
        <v>29</v>
      </c>
      <c r="I3" s="166"/>
      <c r="J3" s="9"/>
    </row>
    <row r="4" spans="1:18" ht="21" customHeight="1">
      <c r="A4" s="27"/>
      <c r="B4" s="42" t="s">
        <v>50</v>
      </c>
      <c r="C4" s="162" t="s">
        <v>209</v>
      </c>
      <c r="D4" s="167"/>
      <c r="E4" s="9"/>
      <c r="F4" s="133"/>
      <c r="G4" s="133"/>
      <c r="H4" s="133"/>
      <c r="I4" s="9"/>
      <c r="J4" s="9"/>
    </row>
    <row r="5" spans="1:18" ht="21" customHeight="1">
      <c r="A5" s="27"/>
      <c r="B5" s="42" t="s">
        <v>2556</v>
      </c>
      <c r="C5" s="162" t="s">
        <v>2427</v>
      </c>
      <c r="D5" s="167"/>
      <c r="E5" s="133"/>
      <c r="F5" s="133"/>
      <c r="G5" s="133"/>
      <c r="H5" s="9"/>
      <c r="I5" s="9"/>
      <c r="J5" s="9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168" t="s">
        <v>552</v>
      </c>
      <c r="J6" s="168" t="s">
        <v>55</v>
      </c>
      <c r="K6" s="30"/>
      <c r="O6" s="25"/>
    </row>
    <row r="7" spans="1:18" ht="21" customHeight="1">
      <c r="A7" s="27"/>
      <c r="B7" s="171" t="s">
        <v>36</v>
      </c>
      <c r="C7" s="9"/>
      <c r="D7" s="1570" t="s">
        <v>2428</v>
      </c>
      <c r="E7" s="9"/>
      <c r="F7" s="167"/>
      <c r="G7" s="9"/>
      <c r="H7" s="167"/>
      <c r="I7" s="9"/>
      <c r="J7" s="167"/>
      <c r="K7" s="25"/>
      <c r="M7" s="25"/>
      <c r="O7" s="25"/>
      <c r="P7" s="25"/>
      <c r="R7" s="25"/>
    </row>
    <row r="8" spans="1:18" ht="21" customHeight="1">
      <c r="A8" s="27"/>
      <c r="B8" s="171"/>
      <c r="C8" s="9"/>
      <c r="D8" s="9"/>
      <c r="E8" s="9"/>
      <c r="F8" s="167"/>
      <c r="G8" s="9"/>
      <c r="H8" s="167"/>
      <c r="I8" s="9"/>
      <c r="J8" s="9"/>
      <c r="K8" s="25"/>
      <c r="M8" s="25"/>
      <c r="O8" s="25"/>
      <c r="P8" s="25"/>
      <c r="R8" s="25"/>
    </row>
    <row r="9" spans="1:18" ht="21" customHeight="1">
      <c r="A9" s="27"/>
      <c r="B9" s="171" t="s">
        <v>37</v>
      </c>
      <c r="C9" s="9"/>
      <c r="D9" s="1570" t="s">
        <v>2429</v>
      </c>
      <c r="E9" s="167"/>
      <c r="F9" s="133"/>
      <c r="G9" s="133"/>
      <c r="H9" s="133"/>
      <c r="I9" s="9"/>
      <c r="J9" s="9"/>
    </row>
    <row r="10" spans="1:18" ht="21" customHeight="1">
      <c r="A10" s="27"/>
      <c r="B10" s="171" t="s">
        <v>346</v>
      </c>
      <c r="C10" s="9"/>
      <c r="D10" s="9"/>
      <c r="E10" s="133"/>
      <c r="F10" s="133"/>
      <c r="G10" s="133"/>
      <c r="H10" s="133"/>
      <c r="I10" s="9"/>
      <c r="J10" s="9"/>
    </row>
    <row r="11" spans="1:18" ht="21" customHeight="1">
      <c r="A11" s="1748" t="s">
        <v>0</v>
      </c>
      <c r="B11" s="1748" t="s">
        <v>33</v>
      </c>
      <c r="C11" s="355" t="s">
        <v>23</v>
      </c>
      <c r="D11" s="355" t="s">
        <v>24</v>
      </c>
      <c r="E11" s="1759" t="s">
        <v>1</v>
      </c>
      <c r="F11" s="1760"/>
      <c r="G11" s="1760"/>
      <c r="H11" s="1760"/>
      <c r="I11" s="1761"/>
      <c r="J11" s="1762" t="s">
        <v>13</v>
      </c>
    </row>
    <row r="12" spans="1:18">
      <c r="A12" s="1749"/>
      <c r="B12" s="1749"/>
      <c r="C12" s="356"/>
      <c r="D12" s="356" t="s">
        <v>25</v>
      </c>
      <c r="E12" s="28" t="s">
        <v>5</v>
      </c>
      <c r="F12" s="28" t="s">
        <v>6</v>
      </c>
      <c r="G12" s="28" t="s">
        <v>2557</v>
      </c>
      <c r="H12" s="29" t="s">
        <v>26</v>
      </c>
      <c r="I12" s="29" t="s">
        <v>27</v>
      </c>
      <c r="J12" s="1763"/>
    </row>
    <row r="13" spans="1:18" s="9" customFormat="1" ht="42">
      <c r="A13" s="300">
        <v>78</v>
      </c>
      <c r="B13" s="324" t="s">
        <v>261</v>
      </c>
      <c r="C13" s="326"/>
      <c r="D13" s="326"/>
      <c r="E13" s="326"/>
      <c r="F13" s="326"/>
      <c r="G13" s="326"/>
      <c r="H13" s="326"/>
      <c r="I13" s="326"/>
      <c r="J13" s="326"/>
    </row>
    <row r="14" spans="1:18" s="9" customFormat="1">
      <c r="A14" s="13"/>
      <c r="B14" s="13"/>
      <c r="C14" s="13"/>
      <c r="D14" s="13"/>
      <c r="E14" s="213">
        <f t="shared" ref="E14:E15" si="0">F14+G14+H14+I14</f>
        <v>0</v>
      </c>
      <c r="F14" s="111"/>
      <c r="G14" s="111"/>
      <c r="H14" s="111"/>
      <c r="I14" s="111"/>
      <c r="J14" s="13"/>
    </row>
    <row r="15" spans="1:18">
      <c r="A15" s="63"/>
      <c r="B15" s="284"/>
      <c r="C15" s="255"/>
      <c r="D15" s="328"/>
      <c r="E15" s="308">
        <f t="shared" si="0"/>
        <v>0</v>
      </c>
      <c r="F15" s="389"/>
      <c r="G15" s="389"/>
      <c r="H15" s="389"/>
      <c r="I15" s="389"/>
      <c r="J15" s="328"/>
    </row>
    <row r="16" spans="1:18">
      <c r="A16" s="82"/>
      <c r="B16" s="82"/>
      <c r="C16" s="82"/>
      <c r="D16" s="82"/>
      <c r="E16" s="149">
        <f>SUM(E14:E15)</f>
        <v>0</v>
      </c>
      <c r="F16" s="149">
        <f>SUM(F14:F15)</f>
        <v>0</v>
      </c>
      <c r="G16" s="149">
        <f>SUM(G14:G15)</f>
        <v>0</v>
      </c>
      <c r="H16" s="149">
        <f>SUM(H14:H15)</f>
        <v>0</v>
      </c>
      <c r="I16" s="149">
        <f>SUM(I14:I15)</f>
        <v>0</v>
      </c>
      <c r="J16" s="172">
        <f>F16+G16+H16+I16</f>
        <v>0</v>
      </c>
    </row>
    <row r="17" spans="2:2">
      <c r="B17" s="4"/>
    </row>
    <row r="20" spans="2:2" s="298" customFormat="1">
      <c r="B20" s="298" t="s">
        <v>601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42"/>
  <sheetViews>
    <sheetView topLeftCell="A23" zoomScaleNormal="100" workbookViewId="0">
      <selection activeCell="A35" sqref="A35:XFD35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42578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  <c r="J2" s="9"/>
    </row>
    <row r="3" spans="1:18" ht="21" customHeight="1">
      <c r="A3" s="27"/>
      <c r="B3" s="42" t="s">
        <v>28</v>
      </c>
      <c r="C3" s="162" t="s">
        <v>39</v>
      </c>
      <c r="D3" s="163" t="s">
        <v>550</v>
      </c>
      <c r="E3" s="164"/>
      <c r="F3" s="165" t="s">
        <v>32</v>
      </c>
      <c r="G3" s="164"/>
      <c r="H3" s="165" t="s">
        <v>29</v>
      </c>
      <c r="I3" s="166"/>
      <c r="J3" s="9"/>
    </row>
    <row r="4" spans="1:18" ht="21" customHeight="1">
      <c r="A4" s="27"/>
      <c r="B4" s="42" t="s">
        <v>50</v>
      </c>
      <c r="C4" s="162" t="s">
        <v>210</v>
      </c>
      <c r="D4" s="167"/>
      <c r="E4" s="9"/>
      <c r="F4" s="133"/>
      <c r="G4" s="133"/>
      <c r="H4" s="133"/>
      <c r="I4" s="9"/>
      <c r="J4" s="9"/>
    </row>
    <row r="5" spans="1:18" ht="21" customHeight="1">
      <c r="A5" s="27"/>
      <c r="B5" s="42" t="s">
        <v>2556</v>
      </c>
      <c r="C5" s="162" t="s">
        <v>2430</v>
      </c>
      <c r="D5" s="167"/>
      <c r="E5" s="133"/>
      <c r="F5" s="133"/>
      <c r="G5" s="133"/>
      <c r="H5" s="9"/>
      <c r="I5" s="9"/>
      <c r="J5" s="9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168" t="s">
        <v>552</v>
      </c>
      <c r="J6" s="168" t="s">
        <v>55</v>
      </c>
      <c r="K6" s="30"/>
      <c r="O6" s="25"/>
    </row>
    <row r="7" spans="1:18" ht="21" customHeight="1">
      <c r="A7" s="27"/>
      <c r="B7" s="171" t="s">
        <v>36</v>
      </c>
      <c r="C7" s="9"/>
      <c r="D7" s="1570" t="s">
        <v>2431</v>
      </c>
      <c r="E7" s="9"/>
      <c r="F7" s="167"/>
      <c r="G7" s="9"/>
      <c r="H7" s="167"/>
      <c r="I7" s="9"/>
      <c r="J7" s="167"/>
      <c r="K7" s="25"/>
      <c r="M7" s="25"/>
      <c r="O7" s="25"/>
      <c r="P7" s="25"/>
      <c r="R7" s="25"/>
    </row>
    <row r="8" spans="1:18" ht="21" customHeight="1">
      <c r="A8" s="27"/>
      <c r="B8" s="171" t="s">
        <v>37</v>
      </c>
      <c r="C8" s="9"/>
      <c r="D8" s="1571" t="s">
        <v>2432</v>
      </c>
      <c r="E8" s="9"/>
      <c r="F8" s="167"/>
      <c r="G8" s="9"/>
      <c r="H8" s="167"/>
      <c r="I8" s="9"/>
      <c r="J8" s="9"/>
      <c r="K8" s="25"/>
      <c r="M8" s="25"/>
      <c r="O8" s="25"/>
      <c r="P8" s="25"/>
      <c r="R8" s="25"/>
    </row>
    <row r="9" spans="1:18" ht="21" customHeight="1">
      <c r="A9" s="27"/>
      <c r="C9" s="9"/>
      <c r="D9" s="1571" t="s">
        <v>2433</v>
      </c>
      <c r="E9" s="167"/>
      <c r="F9" s="133"/>
      <c r="G9" s="133"/>
      <c r="H9" s="133"/>
      <c r="I9" s="9"/>
      <c r="J9" s="9"/>
    </row>
    <row r="10" spans="1:18" ht="21" customHeight="1">
      <c r="A10" s="27"/>
      <c r="B10" s="171" t="s">
        <v>348</v>
      </c>
      <c r="C10" s="9"/>
      <c r="D10" s="1571" t="s">
        <v>2434</v>
      </c>
      <c r="E10" s="133"/>
      <c r="F10" s="133"/>
      <c r="G10" s="133"/>
      <c r="H10" s="133"/>
      <c r="I10" s="9"/>
      <c r="J10" s="9"/>
    </row>
    <row r="11" spans="1:18" ht="21" customHeight="1">
      <c r="A11" s="1748" t="s">
        <v>0</v>
      </c>
      <c r="B11" s="1748" t="s">
        <v>33</v>
      </c>
      <c r="C11" s="355" t="s">
        <v>23</v>
      </c>
      <c r="D11" s="355" t="s">
        <v>24</v>
      </c>
      <c r="E11" s="1759" t="s">
        <v>1</v>
      </c>
      <c r="F11" s="1760"/>
      <c r="G11" s="1760"/>
      <c r="H11" s="1760"/>
      <c r="I11" s="1761"/>
      <c r="J11" s="1762" t="s">
        <v>13</v>
      </c>
    </row>
    <row r="12" spans="1:18">
      <c r="A12" s="1749"/>
      <c r="B12" s="1749"/>
      <c r="C12" s="356"/>
      <c r="D12" s="356" t="s">
        <v>25</v>
      </c>
      <c r="E12" s="28" t="s">
        <v>5</v>
      </c>
      <c r="F12" s="28" t="s">
        <v>6</v>
      </c>
      <c r="G12" s="28" t="s">
        <v>2557</v>
      </c>
      <c r="H12" s="29" t="s">
        <v>26</v>
      </c>
      <c r="I12" s="29" t="s">
        <v>27</v>
      </c>
      <c r="J12" s="1763"/>
    </row>
    <row r="13" spans="1:18" s="9" customFormat="1" ht="42">
      <c r="A13" s="1595">
        <v>79</v>
      </c>
      <c r="B13" s="1596" t="s">
        <v>315</v>
      </c>
      <c r="C13" s="80"/>
      <c r="D13" s="80"/>
      <c r="E13" s="80"/>
      <c r="F13" s="80"/>
      <c r="G13" s="80"/>
      <c r="H13" s="80"/>
      <c r="I13" s="80"/>
      <c r="J13" s="80"/>
    </row>
    <row r="14" spans="1:18" s="861" customFormat="1" ht="42">
      <c r="A14" s="654"/>
      <c r="B14" s="654" t="s">
        <v>1347</v>
      </c>
      <c r="C14" s="655" t="s">
        <v>1266</v>
      </c>
      <c r="D14" s="655" t="s">
        <v>1219</v>
      </c>
      <c r="E14" s="181">
        <f t="shared" ref="E14:E37" si="0">F14+G14+H14+I14</f>
        <v>0</v>
      </c>
      <c r="F14" s="655"/>
      <c r="G14" s="655"/>
      <c r="H14" s="655"/>
      <c r="I14" s="655"/>
      <c r="J14" s="663" t="s">
        <v>348</v>
      </c>
    </row>
    <row r="15" spans="1:18" s="861" customFormat="1">
      <c r="A15" s="654"/>
      <c r="B15" s="654" t="s">
        <v>1267</v>
      </c>
      <c r="C15" s="655"/>
      <c r="D15" s="655"/>
      <c r="E15" s="181">
        <f t="shared" si="0"/>
        <v>0</v>
      </c>
      <c r="F15" s="655"/>
      <c r="G15" s="655"/>
      <c r="H15" s="655"/>
      <c r="I15" s="655"/>
      <c r="J15" s="663" t="s">
        <v>348</v>
      </c>
    </row>
    <row r="16" spans="1:18" s="861" customFormat="1">
      <c r="A16" s="654"/>
      <c r="B16" s="654" t="s">
        <v>1268</v>
      </c>
      <c r="C16" s="655"/>
      <c r="D16" s="655"/>
      <c r="E16" s="181">
        <f t="shared" si="0"/>
        <v>0</v>
      </c>
      <c r="F16" s="655"/>
      <c r="G16" s="655"/>
      <c r="H16" s="655"/>
      <c r="I16" s="655"/>
      <c r="J16" s="663" t="s">
        <v>348</v>
      </c>
    </row>
    <row r="17" spans="1:10" s="861" customFormat="1">
      <c r="A17" s="654"/>
      <c r="B17" s="654" t="s">
        <v>1269</v>
      </c>
      <c r="C17" s="655"/>
      <c r="D17" s="655"/>
      <c r="E17" s="181">
        <f t="shared" si="0"/>
        <v>0</v>
      </c>
      <c r="F17" s="655"/>
      <c r="G17" s="655"/>
      <c r="H17" s="655"/>
      <c r="I17" s="655"/>
      <c r="J17" s="663" t="s">
        <v>348</v>
      </c>
    </row>
    <row r="18" spans="1:10" s="861" customFormat="1" ht="42">
      <c r="A18" s="654"/>
      <c r="B18" s="654" t="s">
        <v>1270</v>
      </c>
      <c r="C18" s="655"/>
      <c r="D18" s="655"/>
      <c r="E18" s="181">
        <f t="shared" si="0"/>
        <v>0</v>
      </c>
      <c r="F18" s="655"/>
      <c r="G18" s="655"/>
      <c r="H18" s="655"/>
      <c r="I18" s="655"/>
      <c r="J18" s="663" t="s">
        <v>348</v>
      </c>
    </row>
    <row r="19" spans="1:10" s="861" customFormat="1" ht="42">
      <c r="A19" s="654"/>
      <c r="B19" s="654" t="s">
        <v>1271</v>
      </c>
      <c r="C19" s="655"/>
      <c r="D19" s="655"/>
      <c r="E19" s="181">
        <f t="shared" si="0"/>
        <v>0</v>
      </c>
      <c r="F19" s="655"/>
      <c r="G19" s="655"/>
      <c r="H19" s="655"/>
      <c r="I19" s="655"/>
      <c r="J19" s="663" t="s">
        <v>348</v>
      </c>
    </row>
    <row r="20" spans="1:10" s="914" customFormat="1" ht="45" customHeight="1">
      <c r="A20" s="871"/>
      <c r="B20" s="866" t="s">
        <v>1272</v>
      </c>
      <c r="C20" s="659"/>
      <c r="D20" s="925"/>
      <c r="E20" s="181">
        <f t="shared" si="0"/>
        <v>0</v>
      </c>
      <c r="F20" s="871"/>
      <c r="G20" s="871"/>
      <c r="H20" s="875"/>
      <c r="I20" s="871"/>
      <c r="J20" s="663" t="s">
        <v>348</v>
      </c>
    </row>
    <row r="21" spans="1:10" s="914" customFormat="1" ht="44.25" customHeight="1">
      <c r="A21" s="655"/>
      <c r="B21" s="523" t="s">
        <v>1920</v>
      </c>
      <c r="C21" s="659" t="s">
        <v>1921</v>
      </c>
      <c r="D21" s="871"/>
      <c r="E21" s="181">
        <f t="shared" si="0"/>
        <v>0</v>
      </c>
      <c r="F21" s="871"/>
      <c r="G21" s="871"/>
      <c r="H21" s="871"/>
      <c r="I21" s="871"/>
      <c r="J21" s="663" t="s">
        <v>348</v>
      </c>
    </row>
    <row r="22" spans="1:10" s="914" customFormat="1" ht="25.5" customHeight="1">
      <c r="A22" s="925" t="s">
        <v>1161</v>
      </c>
      <c r="B22" s="866" t="s">
        <v>1273</v>
      </c>
      <c r="C22" s="659"/>
      <c r="D22" s="871"/>
      <c r="E22" s="181">
        <f t="shared" si="0"/>
        <v>0</v>
      </c>
      <c r="F22" s="871"/>
      <c r="G22" s="871"/>
      <c r="H22" s="871"/>
      <c r="I22" s="871"/>
      <c r="J22" s="663" t="s">
        <v>348</v>
      </c>
    </row>
    <row r="23" spans="1:10" s="914" customFormat="1" ht="37.5">
      <c r="A23" s="924"/>
      <c r="B23" s="869" t="s">
        <v>1274</v>
      </c>
      <c r="C23" s="659"/>
      <c r="D23" s="871"/>
      <c r="E23" s="181">
        <f t="shared" si="0"/>
        <v>0</v>
      </c>
      <c r="F23" s="871"/>
      <c r="G23" s="871"/>
      <c r="H23" s="871"/>
      <c r="I23" s="871"/>
      <c r="J23" s="663" t="s">
        <v>348</v>
      </c>
    </row>
    <row r="24" spans="1:10" s="914" customFormat="1" ht="96.75" customHeight="1">
      <c r="A24" s="871"/>
      <c r="B24" s="1279" t="s">
        <v>1275</v>
      </c>
      <c r="C24" s="659"/>
      <c r="D24" s="871"/>
      <c r="E24" s="181">
        <f t="shared" si="0"/>
        <v>0</v>
      </c>
      <c r="F24" s="871"/>
      <c r="G24" s="871"/>
      <c r="H24" s="871"/>
      <c r="I24" s="871"/>
      <c r="J24" s="663" t="s">
        <v>348</v>
      </c>
    </row>
    <row r="25" spans="1:10" s="914" customFormat="1" ht="42">
      <c r="A25" s="924"/>
      <c r="B25" s="662" t="s">
        <v>1922</v>
      </c>
      <c r="C25" s="659" t="s">
        <v>1276</v>
      </c>
      <c r="D25" s="871" t="s">
        <v>858</v>
      </c>
      <c r="E25" s="181">
        <f t="shared" si="0"/>
        <v>0</v>
      </c>
      <c r="F25" s="871"/>
      <c r="G25" s="871"/>
      <c r="H25" s="871"/>
      <c r="I25" s="871"/>
      <c r="J25" s="663" t="s">
        <v>348</v>
      </c>
    </row>
    <row r="26" spans="1:10" s="914" customFormat="1" ht="25.5" customHeight="1">
      <c r="A26" s="924"/>
      <c r="B26" s="869" t="s">
        <v>1923</v>
      </c>
      <c r="C26" s="659" t="s">
        <v>1276</v>
      </c>
      <c r="D26" s="871" t="s">
        <v>858</v>
      </c>
      <c r="E26" s="181">
        <f t="shared" si="0"/>
        <v>0</v>
      </c>
      <c r="F26" s="871"/>
      <c r="G26" s="871"/>
      <c r="H26" s="871"/>
      <c r="I26" s="871"/>
      <c r="J26" s="663" t="s">
        <v>348</v>
      </c>
    </row>
    <row r="27" spans="1:10" s="914" customFormat="1">
      <c r="A27" s="924"/>
      <c r="B27" s="869" t="s">
        <v>1924</v>
      </c>
      <c r="C27" s="659" t="s">
        <v>1925</v>
      </c>
      <c r="D27" s="927" t="s">
        <v>858</v>
      </c>
      <c r="E27" s="181">
        <f t="shared" si="0"/>
        <v>0</v>
      </c>
      <c r="F27" s="871"/>
      <c r="G27" s="871"/>
      <c r="H27" s="871"/>
      <c r="I27" s="871"/>
      <c r="J27" s="663" t="s">
        <v>348</v>
      </c>
    </row>
    <row r="28" spans="1:10" s="688" customFormat="1" ht="42">
      <c r="A28" s="718"/>
      <c r="B28" s="691" t="s">
        <v>1348</v>
      </c>
      <c r="C28" s="696"/>
      <c r="D28" s="717"/>
      <c r="E28" s="716">
        <f>F28+G28+H28+I28</f>
        <v>0</v>
      </c>
      <c r="F28" s="717"/>
      <c r="G28" s="717"/>
      <c r="H28" s="717"/>
      <c r="I28" s="717"/>
      <c r="J28" s="1021" t="s">
        <v>348</v>
      </c>
    </row>
    <row r="29" spans="1:10" s="688" customFormat="1" ht="42">
      <c r="A29" s="718"/>
      <c r="B29" s="691" t="s">
        <v>1320</v>
      </c>
      <c r="C29" s="696"/>
      <c r="D29" s="717"/>
      <c r="E29" s="716">
        <f>F29+G29+H29+I29</f>
        <v>0</v>
      </c>
      <c r="F29" s="717"/>
      <c r="G29" s="717"/>
      <c r="H29" s="717"/>
      <c r="I29" s="717"/>
      <c r="J29" s="1021" t="s">
        <v>348</v>
      </c>
    </row>
    <row r="30" spans="1:10" s="688" customFormat="1" ht="37.5">
      <c r="A30" s="718"/>
      <c r="B30" s="731" t="s">
        <v>1321</v>
      </c>
      <c r="C30" s="696"/>
      <c r="D30" s="717"/>
      <c r="E30" s="716">
        <f>F30+G30+H30+I30</f>
        <v>0</v>
      </c>
      <c r="F30" s="717"/>
      <c r="G30" s="717"/>
      <c r="H30" s="717"/>
      <c r="I30" s="717"/>
      <c r="J30" s="1021" t="s">
        <v>348</v>
      </c>
    </row>
    <row r="31" spans="1:10" s="688" customFormat="1" ht="63">
      <c r="A31" s="718"/>
      <c r="B31" s="691" t="s">
        <v>1349</v>
      </c>
      <c r="C31" s="696"/>
      <c r="D31" s="717"/>
      <c r="E31" s="716">
        <f>F31+G31+H31+I31</f>
        <v>0</v>
      </c>
      <c r="F31" s="717"/>
      <c r="G31" s="717"/>
      <c r="H31" s="717"/>
      <c r="I31" s="717"/>
      <c r="J31" s="1021" t="s">
        <v>348</v>
      </c>
    </row>
    <row r="32" spans="1:10" s="688" customFormat="1" ht="42">
      <c r="A32" s="718"/>
      <c r="B32" s="691" t="s">
        <v>1322</v>
      </c>
      <c r="C32" s="696" t="s">
        <v>1323</v>
      </c>
      <c r="D32" s="717" t="s">
        <v>1116</v>
      </c>
      <c r="E32" s="716">
        <v>22500</v>
      </c>
      <c r="F32" s="743"/>
      <c r="G32" s="743">
        <v>22500</v>
      </c>
      <c r="H32" s="717"/>
      <c r="I32" s="717"/>
      <c r="J32" s="1021" t="s">
        <v>348</v>
      </c>
    </row>
    <row r="33" spans="1:10" s="688" customFormat="1" ht="63">
      <c r="A33" s="718"/>
      <c r="B33" s="691" t="s">
        <v>1324</v>
      </c>
      <c r="C33" s="696"/>
      <c r="D33" s="717"/>
      <c r="E33" s="716">
        <f>F33+G33+H33+I33</f>
        <v>0</v>
      </c>
      <c r="F33" s="717"/>
      <c r="G33" s="717"/>
      <c r="H33" s="717"/>
      <c r="I33" s="717"/>
      <c r="J33" s="1021" t="s">
        <v>348</v>
      </c>
    </row>
    <row r="34" spans="1:10" s="9" customFormat="1" ht="63">
      <c r="A34" s="79">
        <v>80</v>
      </c>
      <c r="B34" s="1597" t="s">
        <v>2435</v>
      </c>
      <c r="C34" s="80"/>
      <c r="D34" s="80"/>
      <c r="E34" s="80"/>
      <c r="F34" s="80"/>
      <c r="G34" s="80"/>
      <c r="H34" s="80"/>
      <c r="I34" s="80"/>
      <c r="J34" s="80"/>
    </row>
    <row r="35" spans="1:10" s="914" customFormat="1" ht="152.25" customHeight="1">
      <c r="A35" s="926"/>
      <c r="B35" s="987" t="s">
        <v>1368</v>
      </c>
      <c r="C35" s="659" t="s">
        <v>1369</v>
      </c>
      <c r="D35" s="659"/>
      <c r="E35" s="415">
        <f>F35+G35+H35+I35</f>
        <v>0</v>
      </c>
      <c r="F35" s="659"/>
      <c r="G35" s="659"/>
      <c r="H35" s="659"/>
      <c r="I35" s="659"/>
      <c r="J35" s="659" t="s">
        <v>1370</v>
      </c>
    </row>
    <row r="36" spans="1:10" ht="105">
      <c r="A36" s="1599">
        <v>81</v>
      </c>
      <c r="B36" s="1597" t="s">
        <v>2436</v>
      </c>
      <c r="C36" s="8"/>
      <c r="D36" s="15"/>
      <c r="E36" s="14"/>
      <c r="F36" s="3"/>
      <c r="G36" s="3"/>
      <c r="H36" s="14"/>
      <c r="I36" s="3"/>
      <c r="J36" s="3"/>
    </row>
    <row r="37" spans="1:10" s="9" customFormat="1">
      <c r="A37" s="977"/>
      <c r="B37" s="977"/>
      <c r="C37" s="978"/>
      <c r="D37" s="978"/>
      <c r="E37" s="890">
        <f t="shared" si="0"/>
        <v>0</v>
      </c>
      <c r="F37" s="979"/>
      <c r="G37" s="979"/>
      <c r="H37" s="979"/>
      <c r="I37" s="979"/>
      <c r="J37" s="978"/>
    </row>
    <row r="38" spans="1:10">
      <c r="A38" s="82"/>
      <c r="B38" s="82"/>
      <c r="C38" s="178"/>
      <c r="D38" s="178"/>
      <c r="E38" s="149">
        <f>SUM(E13:E37)</f>
        <v>22500</v>
      </c>
      <c r="F38" s="149">
        <f>SUM(F13:F37)</f>
        <v>0</v>
      </c>
      <c r="G38" s="149">
        <f>SUM(G13:G37)</f>
        <v>22500</v>
      </c>
      <c r="H38" s="149">
        <f>SUM(H13:H37)</f>
        <v>0</v>
      </c>
      <c r="I38" s="149">
        <f>SUM(I13:I37)</f>
        <v>0</v>
      </c>
      <c r="J38" s="172">
        <f>F38+G38+H38+I38</f>
        <v>22500</v>
      </c>
    </row>
    <row r="39" spans="1:10">
      <c r="B39" s="4"/>
    </row>
    <row r="42" spans="1:10" s="298" customFormat="1">
      <c r="B42" s="298" t="s">
        <v>601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58"/>
  <sheetViews>
    <sheetView workbookViewId="0">
      <selection sqref="A1:XFD9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85546875" style="1" customWidth="1"/>
    <col min="8" max="8" width="19" style="1" customWidth="1"/>
    <col min="9" max="9" width="16.42578125" style="1" customWidth="1"/>
    <col min="10" max="10" width="18.28515625" style="234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39</v>
      </c>
      <c r="D3" s="73" t="s">
        <v>550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34" t="s">
        <v>211</v>
      </c>
      <c r="D4" s="25"/>
      <c r="F4" s="2"/>
      <c r="G4" s="2"/>
      <c r="H4" s="2"/>
    </row>
    <row r="5" spans="1:18" ht="21" customHeight="1">
      <c r="A5" s="27"/>
      <c r="B5" s="42" t="s">
        <v>2556</v>
      </c>
      <c r="C5" s="34" t="s">
        <v>2437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45" t="s">
        <v>51</v>
      </c>
      <c r="E6" s="44"/>
      <c r="F6" s="44" t="s">
        <v>52</v>
      </c>
      <c r="G6" s="44" t="s">
        <v>53</v>
      </c>
      <c r="H6" s="44" t="s">
        <v>56</v>
      </c>
      <c r="I6" s="44" t="s">
        <v>552</v>
      </c>
      <c r="J6" s="136" t="s">
        <v>55</v>
      </c>
      <c r="K6" s="30"/>
      <c r="O6" s="25"/>
    </row>
    <row r="7" spans="1:18" ht="21" customHeight="1">
      <c r="A7" s="27"/>
      <c r="B7" s="32" t="s">
        <v>36</v>
      </c>
      <c r="D7" s="1570" t="s">
        <v>2438</v>
      </c>
      <c r="F7" s="25"/>
      <c r="H7" s="25"/>
      <c r="J7" s="30"/>
      <c r="K7" s="25"/>
      <c r="M7" s="25"/>
      <c r="O7" s="25"/>
      <c r="P7" s="25"/>
      <c r="R7" s="25"/>
    </row>
    <row r="8" spans="1:18" ht="21" customHeight="1">
      <c r="A8" s="27"/>
      <c r="B8" s="32" t="s">
        <v>37</v>
      </c>
      <c r="D8" s="1570" t="s">
        <v>2439</v>
      </c>
      <c r="E8" s="25"/>
      <c r="F8" s="2"/>
      <c r="G8" s="2"/>
      <c r="H8" s="2"/>
    </row>
    <row r="9" spans="1:18" ht="21" customHeight="1">
      <c r="A9" s="27"/>
      <c r="B9" s="32" t="s">
        <v>366</v>
      </c>
      <c r="D9" s="1" t="s">
        <v>2440</v>
      </c>
      <c r="E9" s="2"/>
      <c r="F9" s="2"/>
      <c r="G9" s="2"/>
      <c r="H9" s="2"/>
    </row>
    <row r="10" spans="1:18" ht="21" customHeight="1">
      <c r="A10" s="1757" t="s">
        <v>0</v>
      </c>
      <c r="B10" s="1757" t="s">
        <v>33</v>
      </c>
      <c r="C10" s="204" t="s">
        <v>23</v>
      </c>
      <c r="D10" s="208" t="s">
        <v>24</v>
      </c>
      <c r="E10" s="1752" t="s">
        <v>1</v>
      </c>
      <c r="F10" s="1753"/>
      <c r="G10" s="1753"/>
      <c r="H10" s="1753"/>
      <c r="I10" s="1754"/>
      <c r="J10" s="1782" t="s">
        <v>13</v>
      </c>
    </row>
    <row r="11" spans="1:18">
      <c r="A11" s="1758"/>
      <c r="B11" s="1758"/>
      <c r="C11" s="205"/>
      <c r="D11" s="209" t="s">
        <v>25</v>
      </c>
      <c r="E11" s="28" t="s">
        <v>5</v>
      </c>
      <c r="F11" s="28" t="s">
        <v>6</v>
      </c>
      <c r="G11" s="28" t="s">
        <v>2557</v>
      </c>
      <c r="H11" s="29" t="s">
        <v>26</v>
      </c>
      <c r="I11" s="29" t="s">
        <v>27</v>
      </c>
      <c r="J11" s="1756"/>
    </row>
    <row r="12" spans="1:18" s="9" customFormat="1" ht="42">
      <c r="A12" s="337">
        <v>82</v>
      </c>
      <c r="B12" s="317" t="s">
        <v>272</v>
      </c>
      <c r="C12" s="310"/>
      <c r="D12" s="310"/>
      <c r="E12" s="181">
        <f t="shared" ref="E12:E44" si="0">F12+G12+H12+I12</f>
        <v>0</v>
      </c>
      <c r="F12" s="310"/>
      <c r="G12" s="310"/>
      <c r="H12" s="310"/>
      <c r="I12" s="310"/>
      <c r="J12" s="394"/>
    </row>
    <row r="13" spans="1:18" s="9" customFormat="1" ht="63">
      <c r="A13" s="860"/>
      <c r="B13" s="866" t="s">
        <v>1301</v>
      </c>
      <c r="C13" s="925" t="s">
        <v>1185</v>
      </c>
      <c r="D13" s="925" t="s">
        <v>741</v>
      </c>
      <c r="E13" s="181">
        <f t="shared" si="0"/>
        <v>0</v>
      </c>
      <c r="F13" s="655"/>
      <c r="G13" s="655">
        <v>0</v>
      </c>
      <c r="H13" s="868"/>
      <c r="I13" s="868"/>
      <c r="J13" s="663" t="s">
        <v>2149</v>
      </c>
    </row>
    <row r="14" spans="1:18" s="9" customFormat="1" ht="63">
      <c r="A14" s="860"/>
      <c r="B14" s="866" t="s">
        <v>1302</v>
      </c>
      <c r="C14" s="925" t="s">
        <v>1143</v>
      </c>
      <c r="D14" s="948" t="s">
        <v>858</v>
      </c>
      <c r="E14" s="181">
        <f t="shared" si="0"/>
        <v>0</v>
      </c>
      <c r="F14" s="655"/>
      <c r="G14" s="655">
        <v>0</v>
      </c>
      <c r="H14" s="868"/>
      <c r="I14" s="868"/>
      <c r="J14" s="663" t="s">
        <v>1278</v>
      </c>
    </row>
    <row r="15" spans="1:18" s="9" customFormat="1" ht="42">
      <c r="A15" s="860"/>
      <c r="B15" s="980" t="s">
        <v>1303</v>
      </c>
      <c r="C15" s="925" t="s">
        <v>1195</v>
      </c>
      <c r="D15" s="948" t="s">
        <v>1140</v>
      </c>
      <c r="E15" s="181">
        <f t="shared" si="0"/>
        <v>4000</v>
      </c>
      <c r="F15" s="657"/>
      <c r="G15" s="657">
        <v>4000</v>
      </c>
      <c r="H15" s="868"/>
      <c r="I15" s="868"/>
      <c r="J15" s="663" t="s">
        <v>1278</v>
      </c>
    </row>
    <row r="16" spans="1:18" s="9" customFormat="1" ht="63">
      <c r="A16" s="860"/>
      <c r="B16" s="866" t="s">
        <v>1304</v>
      </c>
      <c r="C16" s="655" t="s">
        <v>375</v>
      </c>
      <c r="D16" s="925" t="s">
        <v>741</v>
      </c>
      <c r="E16" s="181">
        <f t="shared" si="0"/>
        <v>0</v>
      </c>
      <c r="F16" s="868"/>
      <c r="G16" s="868">
        <v>0</v>
      </c>
      <c r="H16" s="868"/>
      <c r="I16" s="868"/>
      <c r="J16" s="663" t="s">
        <v>1278</v>
      </c>
    </row>
    <row r="17" spans="1:10" s="9" customFormat="1" ht="63">
      <c r="A17" s="860"/>
      <c r="B17" s="866" t="s">
        <v>1305</v>
      </c>
      <c r="C17" s="659" t="s">
        <v>1279</v>
      </c>
      <c r="D17" s="925" t="s">
        <v>741</v>
      </c>
      <c r="E17" s="181">
        <f t="shared" si="0"/>
        <v>0</v>
      </c>
      <c r="F17" s="868"/>
      <c r="G17" s="868">
        <v>0</v>
      </c>
      <c r="H17" s="868"/>
      <c r="I17" s="868"/>
      <c r="J17" s="663" t="s">
        <v>1278</v>
      </c>
    </row>
    <row r="18" spans="1:10" s="9" customFormat="1" ht="51" customHeight="1">
      <c r="A18" s="860"/>
      <c r="B18" s="866" t="s">
        <v>1306</v>
      </c>
      <c r="C18" s="655" t="s">
        <v>1185</v>
      </c>
      <c r="D18" s="925" t="s">
        <v>1046</v>
      </c>
      <c r="E18" s="181">
        <f t="shared" si="0"/>
        <v>0</v>
      </c>
      <c r="F18" s="868"/>
      <c r="G18" s="868">
        <v>0</v>
      </c>
      <c r="H18" s="868"/>
      <c r="I18" s="868"/>
      <c r="J18" s="663" t="s">
        <v>1278</v>
      </c>
    </row>
    <row r="19" spans="1:10" s="688" customFormat="1" ht="63">
      <c r="A19" s="1111"/>
      <c r="B19" s="719" t="s">
        <v>1670</v>
      </c>
      <c r="C19" s="686" t="s">
        <v>1671</v>
      </c>
      <c r="D19" s="686" t="s">
        <v>1672</v>
      </c>
      <c r="E19" s="181">
        <f t="shared" si="0"/>
        <v>0</v>
      </c>
      <c r="F19" s="686"/>
      <c r="G19" s="686"/>
      <c r="H19" s="686"/>
      <c r="I19" s="686"/>
      <c r="J19" s="663" t="s">
        <v>1374</v>
      </c>
    </row>
    <row r="20" spans="1:10" s="688" customFormat="1" ht="23.25" customHeight="1">
      <c r="A20" s="686"/>
      <c r="B20" s="686" t="s">
        <v>1673</v>
      </c>
      <c r="C20" s="686"/>
      <c r="D20" s="687" t="s">
        <v>1674</v>
      </c>
      <c r="E20" s="181">
        <f t="shared" si="0"/>
        <v>0</v>
      </c>
      <c r="F20" s="686"/>
      <c r="G20" s="686"/>
      <c r="H20" s="686"/>
      <c r="I20" s="686"/>
      <c r="J20" s="663" t="s">
        <v>1374</v>
      </c>
    </row>
    <row r="21" spans="1:10" s="688" customFormat="1" ht="21" customHeight="1">
      <c r="B21" s="1067" t="s">
        <v>1675</v>
      </c>
      <c r="C21" s="686"/>
      <c r="D21" s="686"/>
      <c r="E21" s="181">
        <f t="shared" si="0"/>
        <v>0</v>
      </c>
      <c r="F21" s="686"/>
      <c r="G21" s="686"/>
      <c r="H21" s="686"/>
      <c r="I21" s="686"/>
      <c r="J21" s="663" t="s">
        <v>1374</v>
      </c>
    </row>
    <row r="22" spans="1:10" s="688" customFormat="1" ht="22.5" customHeight="1">
      <c r="A22" s="686"/>
      <c r="B22" s="686" t="s">
        <v>1676</v>
      </c>
      <c r="C22" s="686"/>
      <c r="D22" s="686"/>
      <c r="E22" s="181">
        <f t="shared" si="0"/>
        <v>0</v>
      </c>
      <c r="F22" s="686"/>
      <c r="G22" s="686"/>
      <c r="H22" s="686"/>
      <c r="I22" s="686"/>
      <c r="J22" s="663" t="s">
        <v>1374</v>
      </c>
    </row>
    <row r="23" spans="1:10" ht="42">
      <c r="A23" s="338">
        <v>83</v>
      </c>
      <c r="B23" s="243" t="s">
        <v>273</v>
      </c>
      <c r="C23" s="217"/>
      <c r="D23" s="60"/>
      <c r="E23" s="181">
        <f t="shared" si="0"/>
        <v>0</v>
      </c>
      <c r="F23" s="57"/>
      <c r="G23" s="57"/>
      <c r="H23" s="57"/>
      <c r="I23" s="57"/>
      <c r="J23" s="1450"/>
    </row>
    <row r="24" spans="1:10" ht="42">
      <c r="A24" s="981"/>
      <c r="B24" s="866" t="s">
        <v>1280</v>
      </c>
      <c r="C24" s="659" t="s">
        <v>375</v>
      </c>
      <c r="D24" s="925" t="s">
        <v>741</v>
      </c>
      <c r="E24" s="181">
        <f t="shared" si="0"/>
        <v>0</v>
      </c>
      <c r="F24" s="925"/>
      <c r="G24" s="925">
        <v>0</v>
      </c>
      <c r="H24" s="959"/>
      <c r="I24" s="959"/>
      <c r="J24" s="663" t="s">
        <v>1278</v>
      </c>
    </row>
    <row r="25" spans="1:10" ht="42">
      <c r="A25" s="981"/>
      <c r="B25" s="866" t="s">
        <v>1281</v>
      </c>
      <c r="C25" s="659" t="s">
        <v>1282</v>
      </c>
      <c r="D25" s="925" t="s">
        <v>741</v>
      </c>
      <c r="E25" s="181">
        <f t="shared" si="0"/>
        <v>0</v>
      </c>
      <c r="F25" s="925"/>
      <c r="G25" s="925">
        <v>0</v>
      </c>
      <c r="H25" s="959"/>
      <c r="I25" s="959"/>
      <c r="J25" s="663" t="s">
        <v>1278</v>
      </c>
    </row>
    <row r="26" spans="1:10" ht="63">
      <c r="A26" s="981"/>
      <c r="B26" s="980" t="s">
        <v>1283</v>
      </c>
      <c r="C26" s="659" t="s">
        <v>1185</v>
      </c>
      <c r="D26" s="925" t="s">
        <v>741</v>
      </c>
      <c r="E26" s="181">
        <f t="shared" si="0"/>
        <v>8000</v>
      </c>
      <c r="F26" s="982"/>
      <c r="G26" s="982">
        <v>8000</v>
      </c>
      <c r="H26" s="959"/>
      <c r="I26" s="959"/>
      <c r="J26" s="663" t="s">
        <v>1278</v>
      </c>
    </row>
    <row r="27" spans="1:10" ht="42">
      <c r="A27" s="981"/>
      <c r="B27" s="662" t="s">
        <v>1284</v>
      </c>
      <c r="C27" s="659" t="s">
        <v>375</v>
      </c>
      <c r="D27" s="925" t="s">
        <v>741</v>
      </c>
      <c r="E27" s="181">
        <f t="shared" si="0"/>
        <v>0</v>
      </c>
      <c r="F27" s="925"/>
      <c r="G27" s="925">
        <v>0</v>
      </c>
      <c r="H27" s="959"/>
      <c r="I27" s="959"/>
      <c r="J27" s="663" t="s">
        <v>1278</v>
      </c>
    </row>
    <row r="28" spans="1:10" ht="63">
      <c r="A28" s="981"/>
      <c r="B28" s="866" t="s">
        <v>1285</v>
      </c>
      <c r="C28" s="659" t="s">
        <v>1286</v>
      </c>
      <c r="D28" s="925" t="s">
        <v>741</v>
      </c>
      <c r="E28" s="181">
        <f t="shared" si="0"/>
        <v>0</v>
      </c>
      <c r="F28" s="982"/>
      <c r="G28" s="982">
        <v>0</v>
      </c>
      <c r="H28" s="959"/>
      <c r="I28" s="959"/>
      <c r="J28" s="663" t="s">
        <v>1278</v>
      </c>
    </row>
    <row r="29" spans="1:10" ht="42">
      <c r="A29" s="981"/>
      <c r="B29" s="866" t="s">
        <v>1287</v>
      </c>
      <c r="C29" s="659" t="s">
        <v>1286</v>
      </c>
      <c r="D29" s="925" t="s">
        <v>741</v>
      </c>
      <c r="E29" s="181">
        <f t="shared" si="0"/>
        <v>0</v>
      </c>
      <c r="F29" s="925"/>
      <c r="G29" s="925">
        <v>0</v>
      </c>
      <c r="H29" s="959"/>
      <c r="I29" s="959"/>
      <c r="J29" s="663" t="s">
        <v>1278</v>
      </c>
    </row>
    <row r="30" spans="1:10" ht="63">
      <c r="A30" s="662"/>
      <c r="B30" s="866" t="s">
        <v>1288</v>
      </c>
      <c r="C30" s="655" t="s">
        <v>375</v>
      </c>
      <c r="D30" s="925" t="s">
        <v>741</v>
      </c>
      <c r="E30" s="181">
        <f t="shared" si="0"/>
        <v>0</v>
      </c>
      <c r="F30" s="925"/>
      <c r="G30" s="925">
        <v>0</v>
      </c>
      <c r="H30" s="983"/>
      <c r="I30" s="959"/>
      <c r="J30" s="663" t="s">
        <v>1278</v>
      </c>
    </row>
    <row r="31" spans="1:10">
      <c r="A31" s="338">
        <v>84</v>
      </c>
      <c r="B31" s="302" t="s">
        <v>178</v>
      </c>
      <c r="C31" s="217"/>
      <c r="D31" s="60"/>
      <c r="E31" s="181">
        <f t="shared" si="0"/>
        <v>0</v>
      </c>
      <c r="F31" s="57"/>
      <c r="G31" s="57"/>
      <c r="H31" s="57"/>
      <c r="I31" s="57"/>
      <c r="J31" s="1450"/>
    </row>
    <row r="32" spans="1:10" ht="63">
      <c r="A32" s="659"/>
      <c r="B32" s="866" t="s">
        <v>1289</v>
      </c>
      <c r="C32" s="659" t="s">
        <v>1290</v>
      </c>
      <c r="D32" s="925" t="s">
        <v>858</v>
      </c>
      <c r="E32" s="181">
        <f t="shared" si="0"/>
        <v>20000</v>
      </c>
      <c r="F32" s="982"/>
      <c r="G32" s="982">
        <v>20000</v>
      </c>
      <c r="H32" s="959"/>
      <c r="I32" s="959"/>
      <c r="J32" s="663" t="s">
        <v>1278</v>
      </c>
    </row>
    <row r="33" spans="1:10" ht="63">
      <c r="A33" s="659"/>
      <c r="B33" s="866" t="s">
        <v>1291</v>
      </c>
      <c r="C33" s="659" t="s">
        <v>1292</v>
      </c>
      <c r="D33" s="948" t="s">
        <v>1140</v>
      </c>
      <c r="E33" s="181">
        <f t="shared" si="0"/>
        <v>0</v>
      </c>
      <c r="F33" s="925"/>
      <c r="G33" s="925">
        <v>0</v>
      </c>
      <c r="H33" s="959"/>
      <c r="I33" s="959"/>
      <c r="J33" s="663" t="s">
        <v>1278</v>
      </c>
    </row>
    <row r="34" spans="1:10" ht="63">
      <c r="A34" s="659"/>
      <c r="B34" s="866" t="s">
        <v>1293</v>
      </c>
      <c r="C34" s="659" t="s">
        <v>1294</v>
      </c>
      <c r="D34" s="925" t="s">
        <v>1116</v>
      </c>
      <c r="E34" s="181">
        <f t="shared" si="0"/>
        <v>5000</v>
      </c>
      <c r="F34" s="982"/>
      <c r="G34" s="982">
        <v>5000</v>
      </c>
      <c r="H34" s="959"/>
      <c r="I34" s="959"/>
      <c r="J34" s="663" t="s">
        <v>1278</v>
      </c>
    </row>
    <row r="35" spans="1:10" ht="65.25">
      <c r="A35" s="981"/>
      <c r="B35" s="866" t="s">
        <v>1295</v>
      </c>
      <c r="C35" s="659" t="s">
        <v>1143</v>
      </c>
      <c r="D35" s="925" t="s">
        <v>858</v>
      </c>
      <c r="E35" s="181">
        <f t="shared" si="0"/>
        <v>0</v>
      </c>
      <c r="F35" s="925"/>
      <c r="G35" s="925">
        <v>0</v>
      </c>
      <c r="H35" s="959"/>
      <c r="I35" s="959"/>
      <c r="J35" s="663" t="s">
        <v>2149</v>
      </c>
    </row>
    <row r="36" spans="1:10" s="9" customFormat="1" ht="42">
      <c r="A36" s="860"/>
      <c r="B36" s="866" t="s">
        <v>1300</v>
      </c>
      <c r="C36" s="925" t="s">
        <v>1277</v>
      </c>
      <c r="D36" s="925" t="s">
        <v>741</v>
      </c>
      <c r="E36" s="181">
        <f t="shared" si="0"/>
        <v>10000</v>
      </c>
      <c r="F36" s="657"/>
      <c r="G36" s="657">
        <v>10000</v>
      </c>
      <c r="H36" s="868"/>
      <c r="I36" s="868"/>
      <c r="J36" s="663" t="s">
        <v>1278</v>
      </c>
    </row>
    <row r="37" spans="1:10" ht="63">
      <c r="A37" s="338">
        <v>85</v>
      </c>
      <c r="B37" s="243" t="s">
        <v>242</v>
      </c>
      <c r="C37" s="217"/>
      <c r="D37" s="60"/>
      <c r="E37" s="181">
        <f t="shared" si="0"/>
        <v>0</v>
      </c>
      <c r="F37" s="57"/>
      <c r="G37" s="57"/>
      <c r="H37" s="57"/>
      <c r="I37" s="57"/>
      <c r="J37" s="1450"/>
    </row>
    <row r="38" spans="1:10" ht="42">
      <c r="A38" s="866"/>
      <c r="B38" s="866" t="s">
        <v>1296</v>
      </c>
      <c r="C38" s="659" t="s">
        <v>1185</v>
      </c>
      <c r="D38" s="925" t="s">
        <v>1046</v>
      </c>
      <c r="E38" s="181">
        <f t="shared" si="0"/>
        <v>0</v>
      </c>
      <c r="F38" s="925"/>
      <c r="G38" s="925">
        <v>0</v>
      </c>
      <c r="H38" s="959"/>
      <c r="I38" s="959"/>
      <c r="J38" s="663" t="s">
        <v>2149</v>
      </c>
    </row>
    <row r="39" spans="1:10" ht="42">
      <c r="A39" s="866"/>
      <c r="B39" s="866" t="s">
        <v>1297</v>
      </c>
      <c r="C39" s="659" t="s">
        <v>1143</v>
      </c>
      <c r="D39" s="948" t="s">
        <v>1198</v>
      </c>
      <c r="E39" s="181">
        <f t="shared" si="0"/>
        <v>0</v>
      </c>
      <c r="F39" s="925"/>
      <c r="G39" s="925">
        <v>0</v>
      </c>
      <c r="H39" s="959"/>
      <c r="I39" s="959"/>
      <c r="J39" s="663" t="s">
        <v>2149</v>
      </c>
    </row>
    <row r="40" spans="1:10" ht="42">
      <c r="A40" s="866"/>
      <c r="B40" s="866" t="s">
        <v>1298</v>
      </c>
      <c r="C40" s="659" t="s">
        <v>1143</v>
      </c>
      <c r="D40" s="948" t="s">
        <v>1198</v>
      </c>
      <c r="E40" s="181">
        <f t="shared" si="0"/>
        <v>0</v>
      </c>
      <c r="F40" s="925"/>
      <c r="G40" s="925">
        <v>0</v>
      </c>
      <c r="H40" s="959"/>
      <c r="I40" s="959"/>
      <c r="J40" s="663" t="s">
        <v>2149</v>
      </c>
    </row>
    <row r="41" spans="1:10" ht="42">
      <c r="A41" s="866"/>
      <c r="B41" s="866" t="s">
        <v>1299</v>
      </c>
      <c r="C41" s="659" t="s">
        <v>1143</v>
      </c>
      <c r="D41" s="948" t="s">
        <v>1198</v>
      </c>
      <c r="E41" s="181">
        <f t="shared" si="0"/>
        <v>0</v>
      </c>
      <c r="F41" s="925"/>
      <c r="G41" s="925">
        <v>0</v>
      </c>
      <c r="H41" s="959"/>
      <c r="I41" s="959"/>
      <c r="J41" s="663" t="s">
        <v>2149</v>
      </c>
    </row>
    <row r="42" spans="1:10" s="688" customFormat="1" ht="42">
      <c r="A42" s="1112"/>
      <c r="B42" s="1113" t="s">
        <v>1677</v>
      </c>
      <c r="C42" s="691" t="s">
        <v>2150</v>
      </c>
      <c r="D42" s="761" t="s">
        <v>1678</v>
      </c>
      <c r="E42" s="716">
        <f t="shared" si="0"/>
        <v>0</v>
      </c>
      <c r="F42" s="718"/>
      <c r="G42" s="718"/>
      <c r="H42" s="718"/>
      <c r="I42" s="718"/>
      <c r="J42" s="663" t="s">
        <v>2149</v>
      </c>
    </row>
    <row r="43" spans="1:10" s="688" customFormat="1" ht="42">
      <c r="A43" s="1114"/>
      <c r="B43" s="1115" t="s">
        <v>1679</v>
      </c>
      <c r="C43" s="1050"/>
      <c r="D43" s="1116"/>
      <c r="E43" s="808">
        <f t="shared" si="0"/>
        <v>0</v>
      </c>
      <c r="F43" s="1063"/>
      <c r="G43" s="1063"/>
      <c r="H43" s="1063"/>
      <c r="I43" s="1063"/>
      <c r="J43" s="663" t="s">
        <v>2149</v>
      </c>
    </row>
    <row r="44" spans="1:10">
      <c r="A44" s="85"/>
      <c r="B44" s="340"/>
      <c r="C44" s="98"/>
      <c r="D44" s="98"/>
      <c r="E44" s="890">
        <f t="shared" si="0"/>
        <v>0</v>
      </c>
      <c r="F44" s="177"/>
      <c r="G44" s="177"/>
      <c r="H44" s="177"/>
      <c r="I44" s="177"/>
      <c r="J44" s="395"/>
    </row>
    <row r="45" spans="1:10">
      <c r="C45" s="133"/>
      <c r="D45" s="133"/>
      <c r="E45" s="174">
        <f>SUM(E12:E44)</f>
        <v>47000</v>
      </c>
      <c r="F45" s="174">
        <f t="shared" ref="F45:I45" si="1">SUM(F12:F44)</f>
        <v>0</v>
      </c>
      <c r="G45" s="174">
        <f t="shared" si="1"/>
        <v>47000</v>
      </c>
      <c r="H45" s="174">
        <f t="shared" si="1"/>
        <v>0</v>
      </c>
      <c r="I45" s="174">
        <f t="shared" si="1"/>
        <v>0</v>
      </c>
      <c r="J45" s="368">
        <f>F45+G45+H45+I45</f>
        <v>47000</v>
      </c>
    </row>
    <row r="48" spans="1:10" s="298" customFormat="1">
      <c r="B48" s="298" t="s">
        <v>601</v>
      </c>
      <c r="J48" s="399"/>
    </row>
    <row r="49" spans="1:10" s="186" customFormat="1">
      <c r="A49" s="285"/>
      <c r="B49" s="193"/>
      <c r="C49" s="286"/>
      <c r="D49" s="286"/>
      <c r="E49" s="196"/>
      <c r="F49" s="196"/>
      <c r="G49" s="196"/>
      <c r="H49" s="195"/>
      <c r="I49" s="195"/>
      <c r="J49" s="396"/>
    </row>
    <row r="50" spans="1:10" s="230" customFormat="1">
      <c r="A50" s="285"/>
      <c r="B50" s="193"/>
      <c r="C50" s="256"/>
      <c r="D50" s="287"/>
      <c r="E50" s="196"/>
      <c r="F50" s="259"/>
      <c r="G50" s="259"/>
      <c r="H50" s="286"/>
      <c r="I50" s="286"/>
      <c r="J50" s="396"/>
    </row>
    <row r="51" spans="1:10">
      <c r="E51" s="297">
        <f>SUM(E49:E50)</f>
        <v>0</v>
      </c>
    </row>
    <row r="53" spans="1:10">
      <c r="B53" s="298" t="s">
        <v>658</v>
      </c>
      <c r="F53" s="2"/>
      <c r="J53" s="1"/>
    </row>
    <row r="54" spans="1:10" s="186" customFormat="1">
      <c r="A54" s="564"/>
      <c r="B54" s="565"/>
      <c r="C54" s="69"/>
      <c r="D54" s="69"/>
      <c r="E54" s="181"/>
      <c r="F54" s="181"/>
      <c r="G54" s="181"/>
      <c r="H54" s="79"/>
      <c r="I54" s="79"/>
      <c r="J54" s="102"/>
    </row>
    <row r="55" spans="1:10" s="186" customFormat="1">
      <c r="A55" s="564"/>
      <c r="B55" s="565"/>
      <c r="C55" s="69"/>
      <c r="D55" s="339"/>
      <c r="E55" s="181"/>
      <c r="F55" s="181"/>
      <c r="G55" s="181"/>
      <c r="H55" s="79"/>
      <c r="I55" s="79"/>
      <c r="J55" s="102"/>
    </row>
    <row r="56" spans="1:10" s="230" customFormat="1">
      <c r="A56" s="564"/>
      <c r="B56" s="565"/>
      <c r="C56" s="217"/>
      <c r="D56" s="339"/>
      <c r="E56" s="181"/>
      <c r="F56" s="270"/>
      <c r="G56" s="270"/>
      <c r="H56" s="69"/>
      <c r="I56" s="69"/>
      <c r="J56" s="102"/>
    </row>
    <row r="57" spans="1:10" s="230" customFormat="1">
      <c r="A57" s="564"/>
      <c r="B57" s="565"/>
      <c r="C57" s="217"/>
      <c r="D57" s="69"/>
      <c r="E57" s="181"/>
      <c r="F57" s="270"/>
      <c r="G57" s="270"/>
      <c r="H57" s="69"/>
      <c r="I57" s="69"/>
      <c r="J57" s="102"/>
    </row>
    <row r="58" spans="1:10" s="584" customFormat="1">
      <c r="E58" s="604"/>
      <c r="F58" s="604"/>
      <c r="G58" s="604"/>
      <c r="H58" s="604"/>
      <c r="I58" s="604"/>
      <c r="J58" s="668"/>
    </row>
  </sheetData>
  <mergeCells count="5">
    <mergeCell ref="A10:A11"/>
    <mergeCell ref="B10:B11"/>
    <mergeCell ref="E10:I10"/>
    <mergeCell ref="J10:J11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2"/>
  <sheetViews>
    <sheetView zoomScale="90" zoomScaleNormal="90" workbookViewId="0">
      <selection sqref="A1:XFD12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9.5703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39</v>
      </c>
      <c r="D3" s="73" t="s">
        <v>550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34" t="s">
        <v>212</v>
      </c>
      <c r="D4" s="25"/>
      <c r="F4" s="2"/>
      <c r="G4" s="2"/>
      <c r="H4" s="2"/>
    </row>
    <row r="5" spans="1:18" ht="21" customHeight="1">
      <c r="A5" s="27"/>
      <c r="B5" s="42" t="s">
        <v>2556</v>
      </c>
      <c r="C5" s="34" t="s">
        <v>2441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45" t="s">
        <v>51</v>
      </c>
      <c r="E6" s="44"/>
      <c r="F6" s="44" t="s">
        <v>52</v>
      </c>
      <c r="G6" s="44" t="s">
        <v>53</v>
      </c>
      <c r="H6" s="44" t="s">
        <v>56</v>
      </c>
      <c r="I6" s="44" t="s">
        <v>552</v>
      </c>
      <c r="J6" s="44" t="s">
        <v>55</v>
      </c>
      <c r="K6" s="30"/>
      <c r="O6" s="25"/>
    </row>
    <row r="7" spans="1:18" ht="21" customHeight="1">
      <c r="A7" s="27"/>
      <c r="B7" s="32" t="s">
        <v>36</v>
      </c>
      <c r="D7" s="1570" t="s">
        <v>2442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37</v>
      </c>
      <c r="D9" s="1570" t="s">
        <v>2443</v>
      </c>
      <c r="E9" s="25"/>
      <c r="F9" s="2"/>
      <c r="G9" s="2"/>
      <c r="H9" s="2"/>
    </row>
    <row r="10" spans="1:18" ht="21" customHeight="1">
      <c r="A10" s="27"/>
      <c r="B10" s="32"/>
      <c r="D10" s="1570" t="s">
        <v>283</v>
      </c>
      <c r="E10" s="25"/>
      <c r="F10" s="2"/>
      <c r="G10" s="2"/>
      <c r="H10" s="2"/>
    </row>
    <row r="11" spans="1:18" ht="21" customHeight="1">
      <c r="A11" s="27"/>
      <c r="B11" s="32" t="s">
        <v>350</v>
      </c>
      <c r="D11" s="1570" t="s">
        <v>284</v>
      </c>
      <c r="E11" s="25"/>
      <c r="F11" s="2"/>
      <c r="G11" s="2"/>
      <c r="H11" s="2"/>
    </row>
    <row r="12" spans="1:18" ht="21" customHeight="1">
      <c r="A12" s="27"/>
      <c r="B12" s="32"/>
      <c r="D12" s="1570" t="s">
        <v>285</v>
      </c>
      <c r="E12" s="2"/>
      <c r="F12" s="2"/>
      <c r="G12" s="2"/>
      <c r="H12" s="2"/>
    </row>
    <row r="13" spans="1:18" ht="21" customHeight="1">
      <c r="A13" s="1757" t="s">
        <v>0</v>
      </c>
      <c r="B13" s="1757" t="s">
        <v>33</v>
      </c>
      <c r="C13" s="204" t="s">
        <v>23</v>
      </c>
      <c r="D13" s="208" t="s">
        <v>24</v>
      </c>
      <c r="E13" s="1752" t="s">
        <v>1</v>
      </c>
      <c r="F13" s="1753"/>
      <c r="G13" s="1753"/>
      <c r="H13" s="1753"/>
      <c r="I13" s="1754"/>
      <c r="J13" s="1755" t="s">
        <v>13</v>
      </c>
    </row>
    <row r="14" spans="1:18">
      <c r="A14" s="1758"/>
      <c r="B14" s="1758"/>
      <c r="C14" s="205"/>
      <c r="D14" s="209" t="s">
        <v>25</v>
      </c>
      <c r="E14" s="28" t="s">
        <v>5</v>
      </c>
      <c r="F14" s="28" t="s">
        <v>6</v>
      </c>
      <c r="G14" s="28" t="s">
        <v>2557</v>
      </c>
      <c r="H14" s="29" t="s">
        <v>26</v>
      </c>
      <c r="I14" s="29" t="s">
        <v>27</v>
      </c>
      <c r="J14" s="1756"/>
    </row>
    <row r="15" spans="1:18" s="9" customFormat="1" ht="63">
      <c r="A15" s="323">
        <v>86</v>
      </c>
      <c r="B15" s="304" t="s">
        <v>279</v>
      </c>
      <c r="C15" s="310"/>
      <c r="D15" s="310"/>
      <c r="E15" s="181">
        <f t="shared" ref="E15:E27" si="0">F15+G15+H15+I15</f>
        <v>0</v>
      </c>
      <c r="F15" s="310"/>
      <c r="G15" s="310"/>
      <c r="H15" s="310"/>
      <c r="I15" s="310"/>
      <c r="J15" s="310"/>
    </row>
    <row r="16" spans="1:18" ht="42">
      <c r="A16" s="69">
        <v>87</v>
      </c>
      <c r="B16" s="72" t="s">
        <v>280</v>
      </c>
      <c r="C16" s="217"/>
      <c r="D16" s="60"/>
      <c r="E16" s="181">
        <f t="shared" si="0"/>
        <v>0</v>
      </c>
      <c r="F16" s="60"/>
      <c r="G16" s="60"/>
      <c r="H16" s="60"/>
      <c r="I16" s="60"/>
      <c r="J16" s="60"/>
    </row>
    <row r="17" spans="1:10">
      <c r="A17" s="69"/>
      <c r="B17" s="72"/>
      <c r="C17" s="217"/>
      <c r="D17" s="60"/>
      <c r="E17" s="181">
        <f t="shared" si="0"/>
        <v>0</v>
      </c>
      <c r="F17" s="60"/>
      <c r="G17" s="60"/>
      <c r="H17" s="60"/>
      <c r="I17" s="60"/>
      <c r="J17" s="217"/>
    </row>
    <row r="18" spans="1:10" ht="42">
      <c r="A18" s="69">
        <v>88</v>
      </c>
      <c r="B18" s="72" t="s">
        <v>281</v>
      </c>
      <c r="C18" s="217"/>
      <c r="D18" s="60"/>
      <c r="E18" s="181">
        <f t="shared" si="0"/>
        <v>0</v>
      </c>
      <c r="F18" s="60"/>
      <c r="G18" s="60"/>
      <c r="H18" s="60"/>
      <c r="I18" s="60"/>
      <c r="J18" s="60"/>
    </row>
    <row r="19" spans="1:10">
      <c r="A19" s="69">
        <v>89</v>
      </c>
      <c r="B19" s="72" t="s">
        <v>282</v>
      </c>
      <c r="C19" s="217"/>
      <c r="D19" s="60"/>
      <c r="E19" s="181">
        <f t="shared" si="0"/>
        <v>0</v>
      </c>
      <c r="F19" s="60"/>
      <c r="G19" s="60"/>
      <c r="H19" s="60"/>
      <c r="I19" s="60"/>
      <c r="J19" s="60"/>
    </row>
    <row r="20" spans="1:10" s="688" customFormat="1" ht="42">
      <c r="A20" s="812"/>
      <c r="B20" s="690" t="s">
        <v>942</v>
      </c>
      <c r="C20" s="686"/>
      <c r="D20" s="686"/>
      <c r="E20" s="716">
        <f t="shared" si="0"/>
        <v>0</v>
      </c>
      <c r="F20" s="686"/>
      <c r="G20" s="686"/>
      <c r="H20" s="686"/>
      <c r="I20" s="686"/>
      <c r="J20" s="686"/>
    </row>
    <row r="21" spans="1:10" s="688" customFormat="1" ht="63" customHeight="1">
      <c r="A21" s="745"/>
      <c r="B21" s="686" t="s">
        <v>943</v>
      </c>
      <c r="C21" s="707" t="s">
        <v>944</v>
      </c>
      <c r="D21" s="717" t="s">
        <v>893</v>
      </c>
      <c r="E21" s="716">
        <f t="shared" si="0"/>
        <v>0</v>
      </c>
      <c r="F21" s="745"/>
      <c r="G21" s="745"/>
      <c r="H21" s="745"/>
      <c r="I21" s="745"/>
      <c r="J21" s="686" t="s">
        <v>921</v>
      </c>
    </row>
    <row r="22" spans="1:10" s="688" customFormat="1">
      <c r="A22" s="744"/>
      <c r="B22" s="836" t="s">
        <v>945</v>
      </c>
      <c r="C22" s="707" t="s">
        <v>946</v>
      </c>
      <c r="D22" s="717" t="s">
        <v>893</v>
      </c>
      <c r="E22" s="716">
        <f t="shared" si="0"/>
        <v>0</v>
      </c>
      <c r="F22" s="745"/>
      <c r="G22" s="745"/>
      <c r="H22" s="745"/>
      <c r="I22" s="745"/>
      <c r="J22" s="686" t="s">
        <v>921</v>
      </c>
    </row>
    <row r="23" spans="1:10" s="688" customFormat="1" ht="42">
      <c r="A23" s="691"/>
      <c r="B23" s="731" t="s">
        <v>947</v>
      </c>
      <c r="C23" s="696" t="s">
        <v>948</v>
      </c>
      <c r="D23" s="717" t="s">
        <v>893</v>
      </c>
      <c r="E23" s="716">
        <f t="shared" si="0"/>
        <v>0</v>
      </c>
      <c r="F23" s="837"/>
      <c r="H23" s="718"/>
      <c r="I23" s="718"/>
      <c r="J23" s="686" t="s">
        <v>921</v>
      </c>
    </row>
    <row r="24" spans="1:10" s="9" customFormat="1">
      <c r="A24" s="69"/>
      <c r="B24" s="8" t="s">
        <v>2140</v>
      </c>
      <c r="C24" s="526" t="s">
        <v>2045</v>
      </c>
      <c r="D24" s="60" t="s">
        <v>2086</v>
      </c>
      <c r="E24" s="716">
        <f t="shared" si="0"/>
        <v>0</v>
      </c>
      <c r="F24" s="105"/>
      <c r="G24" s="105"/>
      <c r="H24" s="105"/>
      <c r="I24" s="105"/>
      <c r="J24" s="8" t="s">
        <v>2045</v>
      </c>
    </row>
    <row r="25" spans="1:10" s="9" customFormat="1" ht="48" customHeight="1">
      <c r="A25" s="78"/>
      <c r="B25" s="1370" t="s">
        <v>2154</v>
      </c>
      <c r="C25" s="526" t="s">
        <v>2138</v>
      </c>
      <c r="D25" s="60" t="s">
        <v>2086</v>
      </c>
      <c r="E25" s="716">
        <f t="shared" si="0"/>
        <v>0</v>
      </c>
      <c r="F25" s="105"/>
      <c r="G25" s="105"/>
      <c r="H25" s="105"/>
      <c r="I25" s="105"/>
      <c r="J25" s="273" t="s">
        <v>2155</v>
      </c>
    </row>
    <row r="26" spans="1:10" s="9" customFormat="1">
      <c r="A26" s="78"/>
      <c r="B26" s="1369" t="s">
        <v>2156</v>
      </c>
      <c r="C26" s="526" t="s">
        <v>2045</v>
      </c>
      <c r="D26" s="60" t="s">
        <v>2086</v>
      </c>
      <c r="E26" s="716">
        <f t="shared" si="0"/>
        <v>0</v>
      </c>
      <c r="F26" s="105"/>
      <c r="G26" s="105"/>
      <c r="H26" s="105"/>
      <c r="I26" s="105"/>
      <c r="J26" s="8" t="s">
        <v>2045</v>
      </c>
    </row>
    <row r="27" spans="1:10">
      <c r="A27" s="63"/>
      <c r="B27" s="266"/>
      <c r="C27" s="264"/>
      <c r="D27" s="98"/>
      <c r="E27" s="181">
        <f t="shared" si="0"/>
        <v>0</v>
      </c>
      <c r="F27" s="98"/>
      <c r="G27" s="98"/>
      <c r="H27" s="98"/>
      <c r="I27" s="98"/>
      <c r="J27" s="264"/>
    </row>
    <row r="28" spans="1:10">
      <c r="A28" s="26"/>
      <c r="B28" s="26"/>
      <c r="C28" s="178"/>
      <c r="D28" s="178"/>
      <c r="E28" s="149">
        <f>SUM(E15:E27)</f>
        <v>0</v>
      </c>
      <c r="F28" s="149">
        <f t="shared" ref="F28:I28" si="1">SUM(F15:F27)</f>
        <v>0</v>
      </c>
      <c r="G28" s="149">
        <f t="shared" si="1"/>
        <v>0</v>
      </c>
      <c r="H28" s="149">
        <f t="shared" si="1"/>
        <v>0</v>
      </c>
      <c r="I28" s="149">
        <f t="shared" si="1"/>
        <v>0</v>
      </c>
      <c r="J28" s="172">
        <f>F28+G28+H28+I28</f>
        <v>0</v>
      </c>
    </row>
    <row r="29" spans="1:10">
      <c r="B29" s="4"/>
    </row>
    <row r="32" spans="1:10" s="298" customFormat="1">
      <c r="B32" s="298" t="s">
        <v>601</v>
      </c>
    </row>
  </sheetData>
  <mergeCells count="5">
    <mergeCell ref="A13:A14"/>
    <mergeCell ref="B13:B14"/>
    <mergeCell ref="E13:I13"/>
    <mergeCell ref="J13:J14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94"/>
  <sheetViews>
    <sheetView topLeftCell="A64" zoomScale="90" zoomScaleNormal="90" workbookViewId="0">
      <selection activeCell="D80" sqref="D80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7" width="17.8554687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spans="1:18" ht="21" customHeight="1">
      <c r="A3" s="27"/>
      <c r="B3" s="42" t="s">
        <v>28</v>
      </c>
      <c r="C3" s="162" t="s">
        <v>39</v>
      </c>
      <c r="D3" s="163" t="s">
        <v>31</v>
      </c>
      <c r="E3" s="164"/>
      <c r="F3" s="165" t="s">
        <v>553</v>
      </c>
      <c r="G3" s="164"/>
      <c r="H3" s="165" t="s">
        <v>29</v>
      </c>
      <c r="I3" s="705"/>
    </row>
    <row r="4" spans="1:18" ht="21" customHeight="1">
      <c r="A4" s="27"/>
      <c r="B4" s="42" t="s">
        <v>50</v>
      </c>
      <c r="C4" s="162" t="s">
        <v>213</v>
      </c>
      <c r="D4" s="167"/>
      <c r="F4" s="133"/>
      <c r="G4" s="133"/>
      <c r="H4" s="133"/>
    </row>
    <row r="5" spans="1:18" ht="21" customHeight="1">
      <c r="A5" s="27"/>
      <c r="B5" s="42" t="s">
        <v>2556</v>
      </c>
      <c r="C5" s="162" t="s">
        <v>2444</v>
      </c>
      <c r="D5" s="167"/>
      <c r="E5" s="133"/>
      <c r="F5" s="133"/>
      <c r="G5" s="133"/>
    </row>
    <row r="6" spans="1:18" ht="21" customHeight="1">
      <c r="A6" s="27"/>
      <c r="B6" s="42" t="s">
        <v>21</v>
      </c>
      <c r="C6" s="168" t="s">
        <v>551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168" t="s">
        <v>54</v>
      </c>
      <c r="J6" s="168" t="s">
        <v>55</v>
      </c>
      <c r="K6" s="170"/>
      <c r="O6" s="167"/>
    </row>
    <row r="7" spans="1:18" ht="21" customHeight="1">
      <c r="A7" s="27"/>
      <c r="B7" s="171" t="s">
        <v>36</v>
      </c>
      <c r="D7" s="1570" t="s">
        <v>2445</v>
      </c>
      <c r="F7" s="167"/>
      <c r="H7" s="167"/>
      <c r="J7" s="167"/>
      <c r="K7" s="167"/>
      <c r="M7" s="167"/>
      <c r="O7" s="167"/>
      <c r="P7" s="167"/>
      <c r="R7" s="167"/>
    </row>
    <row r="8" spans="1:18" ht="21" customHeight="1">
      <c r="A8" s="27"/>
      <c r="B8" s="171"/>
      <c r="D8" s="1570" t="s">
        <v>2446</v>
      </c>
      <c r="F8" s="167"/>
      <c r="H8" s="167"/>
      <c r="K8" s="167"/>
      <c r="M8" s="167"/>
      <c r="O8" s="167"/>
      <c r="P8" s="167"/>
      <c r="R8" s="167"/>
    </row>
    <row r="9" spans="1:18" ht="21" customHeight="1">
      <c r="A9" s="27"/>
      <c r="B9" s="171" t="s">
        <v>37</v>
      </c>
      <c r="D9" s="1571" t="s">
        <v>2447</v>
      </c>
      <c r="E9" s="167"/>
      <c r="F9" s="133"/>
      <c r="G9" s="133"/>
      <c r="H9" s="133"/>
    </row>
    <row r="10" spans="1:18" ht="21" customHeight="1">
      <c r="A10" s="27"/>
      <c r="B10" s="171" t="s">
        <v>351</v>
      </c>
      <c r="E10" s="133"/>
      <c r="F10" s="133"/>
      <c r="G10" s="133"/>
      <c r="H10" s="133"/>
    </row>
    <row r="11" spans="1:18" ht="21" customHeight="1">
      <c r="A11" s="1748" t="s">
        <v>0</v>
      </c>
      <c r="B11" s="1748" t="s">
        <v>33</v>
      </c>
      <c r="C11" s="703" t="s">
        <v>23</v>
      </c>
      <c r="D11" s="703" t="s">
        <v>24</v>
      </c>
      <c r="E11" s="1759" t="s">
        <v>1</v>
      </c>
      <c r="F11" s="1760"/>
      <c r="G11" s="1760"/>
      <c r="H11" s="1760"/>
      <c r="I11" s="1761"/>
      <c r="J11" s="1762" t="s">
        <v>13</v>
      </c>
    </row>
    <row r="12" spans="1:18">
      <c r="A12" s="1749"/>
      <c r="B12" s="1749"/>
      <c r="C12" s="704"/>
      <c r="D12" s="704" t="s">
        <v>25</v>
      </c>
      <c r="E12" s="28" t="s">
        <v>5</v>
      </c>
      <c r="F12" s="28" t="s">
        <v>6</v>
      </c>
      <c r="G12" s="28" t="s">
        <v>2557</v>
      </c>
      <c r="H12" s="29" t="s">
        <v>26</v>
      </c>
      <c r="I12" s="29" t="s">
        <v>27</v>
      </c>
      <c r="J12" s="1763"/>
    </row>
    <row r="13" spans="1:18" s="370" customFormat="1" ht="19.5">
      <c r="A13" s="738">
        <v>90</v>
      </c>
      <c r="B13" s="739" t="s">
        <v>286</v>
      </c>
      <c r="C13" s="740"/>
      <c r="D13" s="740"/>
      <c r="E13" s="741">
        <f t="shared" ref="E13:E68" si="0">F13+G13+H13+I13</f>
        <v>0</v>
      </c>
      <c r="F13" s="740"/>
      <c r="G13" s="740"/>
      <c r="H13" s="740"/>
      <c r="I13" s="740"/>
      <c r="J13" s="740"/>
    </row>
    <row r="14" spans="1:18" s="688" customFormat="1" ht="42">
      <c r="A14" s="713"/>
      <c r="B14" s="748" t="s">
        <v>747</v>
      </c>
      <c r="C14" s="749"/>
      <c r="D14" s="718"/>
      <c r="E14" s="372">
        <f t="shared" si="0"/>
        <v>0</v>
      </c>
      <c r="F14" s="751"/>
      <c r="G14" s="718"/>
      <c r="H14" s="718"/>
      <c r="I14" s="718"/>
      <c r="J14" s="1021"/>
    </row>
    <row r="15" spans="1:18" s="688" customFormat="1" ht="24.75" customHeight="1">
      <c r="A15" s="713"/>
      <c r="B15" s="750" t="s">
        <v>748</v>
      </c>
      <c r="C15" s="749" t="s">
        <v>738</v>
      </c>
      <c r="D15" s="717" t="s">
        <v>749</v>
      </c>
      <c r="E15" s="372">
        <f t="shared" si="0"/>
        <v>210000</v>
      </c>
      <c r="F15" s="743"/>
      <c r="G15" s="743">
        <v>210000</v>
      </c>
      <c r="H15" s="718"/>
      <c r="I15" s="718"/>
      <c r="J15" s="1021" t="s">
        <v>1740</v>
      </c>
    </row>
    <row r="16" spans="1:18" s="688" customFormat="1" ht="42">
      <c r="A16" s="713"/>
      <c r="B16" s="750" t="s">
        <v>751</v>
      </c>
      <c r="C16" s="749" t="s">
        <v>752</v>
      </c>
      <c r="D16" s="717" t="s">
        <v>753</v>
      </c>
      <c r="E16" s="372">
        <f t="shared" si="0"/>
        <v>110160</v>
      </c>
      <c r="F16" s="743"/>
      <c r="G16" s="743">
        <v>110160</v>
      </c>
      <c r="H16" s="718"/>
      <c r="I16" s="718"/>
      <c r="J16" s="1021" t="s">
        <v>1740</v>
      </c>
    </row>
    <row r="17" spans="1:10" s="688" customFormat="1">
      <c r="A17" s="713"/>
      <c r="B17" s="1284" t="s">
        <v>754</v>
      </c>
      <c r="C17" s="749" t="s">
        <v>752</v>
      </c>
      <c r="D17" s="717" t="s">
        <v>753</v>
      </c>
      <c r="E17" s="372">
        <f t="shared" si="0"/>
        <v>52500</v>
      </c>
      <c r="F17" s="743"/>
      <c r="G17" s="743">
        <v>52500</v>
      </c>
      <c r="H17" s="718"/>
      <c r="I17" s="718"/>
      <c r="J17" s="1021" t="s">
        <v>1740</v>
      </c>
    </row>
    <row r="18" spans="1:10" s="688" customFormat="1" ht="24.75" customHeight="1">
      <c r="A18" s="713"/>
      <c r="B18" s="750" t="s">
        <v>755</v>
      </c>
      <c r="C18" s="749" t="s">
        <v>752</v>
      </c>
      <c r="D18" s="717" t="s">
        <v>756</v>
      </c>
      <c r="E18" s="372">
        <f t="shared" si="0"/>
        <v>94500</v>
      </c>
      <c r="F18" s="743"/>
      <c r="G18" s="743">
        <v>94500</v>
      </c>
      <c r="H18" s="718"/>
      <c r="I18" s="718"/>
      <c r="J18" s="1021" t="s">
        <v>1740</v>
      </c>
    </row>
    <row r="19" spans="1:10" s="688" customFormat="1">
      <c r="A19" s="713"/>
      <c r="B19" s="1284" t="s">
        <v>757</v>
      </c>
      <c r="C19" s="749" t="s">
        <v>752</v>
      </c>
      <c r="D19" s="717" t="s">
        <v>756</v>
      </c>
      <c r="E19" s="372">
        <f t="shared" si="0"/>
        <v>65700</v>
      </c>
      <c r="F19" s="743"/>
      <c r="G19" s="743">
        <v>65700</v>
      </c>
      <c r="H19" s="718"/>
      <c r="I19" s="718"/>
      <c r="J19" s="1021" t="s">
        <v>1740</v>
      </c>
    </row>
    <row r="20" spans="1:10" s="688" customFormat="1" ht="23.25" customHeight="1">
      <c r="A20" s="713"/>
      <c r="B20" s="750" t="s">
        <v>758</v>
      </c>
      <c r="C20" s="749" t="s">
        <v>752</v>
      </c>
      <c r="D20" s="717" t="s">
        <v>756</v>
      </c>
      <c r="E20" s="372">
        <f t="shared" si="0"/>
        <v>65700</v>
      </c>
      <c r="F20" s="743"/>
      <c r="G20" s="743">
        <v>65700</v>
      </c>
      <c r="H20" s="718"/>
      <c r="I20" s="718"/>
      <c r="J20" s="1021" t="s">
        <v>1740</v>
      </c>
    </row>
    <row r="21" spans="1:10" s="688" customFormat="1" ht="23.25" customHeight="1">
      <c r="A21" s="713"/>
      <c r="B21" s="750" t="s">
        <v>759</v>
      </c>
      <c r="C21" s="749" t="s">
        <v>760</v>
      </c>
      <c r="D21" s="717" t="s">
        <v>761</v>
      </c>
      <c r="E21" s="372">
        <f t="shared" si="0"/>
        <v>80300</v>
      </c>
      <c r="F21" s="743"/>
      <c r="G21" s="743">
        <v>80300</v>
      </c>
      <c r="H21" s="718"/>
      <c r="I21" s="718"/>
      <c r="J21" s="1021" t="s">
        <v>1740</v>
      </c>
    </row>
    <row r="22" spans="1:10" s="370" customFormat="1" ht="39">
      <c r="A22" s="403">
        <v>91</v>
      </c>
      <c r="B22" s="321" t="s">
        <v>287</v>
      </c>
      <c r="C22" s="404"/>
      <c r="D22" s="404"/>
      <c r="E22" s="372">
        <f t="shared" si="0"/>
        <v>0</v>
      </c>
      <c r="F22" s="404"/>
      <c r="G22" s="404"/>
      <c r="H22" s="404"/>
      <c r="I22" s="404"/>
      <c r="J22" s="1285"/>
    </row>
    <row r="23" spans="1:10" s="370" customFormat="1" ht="39">
      <c r="A23" s="403">
        <v>92</v>
      </c>
      <c r="B23" s="321" t="s">
        <v>288</v>
      </c>
      <c r="C23" s="405"/>
      <c r="D23" s="401"/>
      <c r="E23" s="372">
        <f t="shared" si="0"/>
        <v>0</v>
      </c>
      <c r="F23" s="401"/>
      <c r="G23" s="401"/>
      <c r="H23" s="401"/>
      <c r="I23" s="401"/>
      <c r="J23" s="1286"/>
    </row>
    <row r="24" spans="1:10" s="688" customFormat="1" ht="84.75" customHeight="1">
      <c r="A24" s="752"/>
      <c r="B24" s="753" t="s">
        <v>762</v>
      </c>
      <c r="C24" s="696" t="s">
        <v>739</v>
      </c>
      <c r="D24" s="754">
        <v>22190</v>
      </c>
      <c r="E24" s="372">
        <f t="shared" si="0"/>
        <v>130000</v>
      </c>
      <c r="F24" s="755"/>
      <c r="G24" s="755">
        <v>130000</v>
      </c>
      <c r="H24" s="751"/>
      <c r="I24" s="718"/>
      <c r="J24" s="1021" t="s">
        <v>1740</v>
      </c>
    </row>
    <row r="25" spans="1:10" s="370" customFormat="1" ht="39">
      <c r="A25" s="403">
        <v>93</v>
      </c>
      <c r="B25" s="321" t="s">
        <v>289</v>
      </c>
      <c r="C25" s="405"/>
      <c r="D25" s="401"/>
      <c r="E25" s="372">
        <f t="shared" si="0"/>
        <v>0</v>
      </c>
      <c r="F25" s="402"/>
      <c r="G25" s="402"/>
      <c r="H25" s="401"/>
      <c r="I25" s="401"/>
      <c r="J25" s="1286"/>
    </row>
    <row r="26" spans="1:10" s="688" customFormat="1" ht="42" customHeight="1">
      <c r="A26" s="744"/>
      <c r="B26" s="760" t="s">
        <v>766</v>
      </c>
      <c r="C26" s="745"/>
      <c r="D26" s="745"/>
      <c r="E26" s="372">
        <f t="shared" ref="E26:E38" si="1">F26+G26+H26+I26</f>
        <v>0</v>
      </c>
      <c r="F26" s="763"/>
      <c r="G26" s="763"/>
      <c r="H26" s="745"/>
      <c r="I26" s="745"/>
      <c r="J26" s="1021" t="s">
        <v>1740</v>
      </c>
    </row>
    <row r="27" spans="1:10" s="693" customFormat="1" ht="42" customHeight="1">
      <c r="A27" s="713"/>
      <c r="B27" s="750" t="s">
        <v>767</v>
      </c>
      <c r="C27" s="749" t="s">
        <v>768</v>
      </c>
      <c r="D27" s="717" t="s">
        <v>769</v>
      </c>
      <c r="E27" s="372">
        <f t="shared" si="1"/>
        <v>0</v>
      </c>
      <c r="F27" s="743"/>
      <c r="G27" s="743"/>
      <c r="H27" s="692"/>
      <c r="I27" s="692"/>
      <c r="J27" s="1021" t="s">
        <v>1740</v>
      </c>
    </row>
    <row r="28" spans="1:10" s="693" customFormat="1" ht="86.25" customHeight="1">
      <c r="A28" s="713"/>
      <c r="B28" s="750" t="s">
        <v>770</v>
      </c>
      <c r="C28" s="749" t="s">
        <v>746</v>
      </c>
      <c r="D28" s="717" t="s">
        <v>771</v>
      </c>
      <c r="E28" s="372">
        <f t="shared" si="1"/>
        <v>0</v>
      </c>
      <c r="F28" s="743"/>
      <c r="G28" s="743"/>
      <c r="H28" s="692"/>
      <c r="I28" s="692"/>
      <c r="J28" s="1021" t="s">
        <v>1740</v>
      </c>
    </row>
    <row r="29" spans="1:10" s="693" customFormat="1" ht="108" customHeight="1">
      <c r="A29" s="713"/>
      <c r="B29" s="750" t="s">
        <v>772</v>
      </c>
      <c r="C29" s="749" t="s">
        <v>746</v>
      </c>
      <c r="D29" s="717" t="s">
        <v>773</v>
      </c>
      <c r="E29" s="372">
        <f t="shared" si="1"/>
        <v>0</v>
      </c>
      <c r="F29" s="743"/>
      <c r="G29" s="743"/>
      <c r="H29" s="692"/>
      <c r="I29" s="692"/>
      <c r="J29" s="1021" t="s">
        <v>1740</v>
      </c>
    </row>
    <row r="30" spans="1:10" s="693" customFormat="1" ht="42" customHeight="1">
      <c r="A30" s="713"/>
      <c r="B30" s="750" t="s">
        <v>774</v>
      </c>
      <c r="C30" s="749" t="s">
        <v>775</v>
      </c>
      <c r="D30" s="761">
        <v>22828</v>
      </c>
      <c r="E30" s="372">
        <f t="shared" si="1"/>
        <v>0</v>
      </c>
      <c r="F30" s="743"/>
      <c r="G30" s="743"/>
      <c r="H30" s="692"/>
      <c r="I30" s="692"/>
      <c r="J30" s="1021" t="s">
        <v>1740</v>
      </c>
    </row>
    <row r="31" spans="1:10" s="693" customFormat="1" ht="42" customHeight="1">
      <c r="A31" s="713"/>
      <c r="B31" s="750" t="s">
        <v>776</v>
      </c>
      <c r="C31" s="749" t="s">
        <v>775</v>
      </c>
      <c r="D31" s="761">
        <v>22890</v>
      </c>
      <c r="E31" s="372">
        <f t="shared" si="1"/>
        <v>0</v>
      </c>
      <c r="F31" s="743"/>
      <c r="G31" s="743"/>
      <c r="H31" s="692"/>
      <c r="I31" s="692"/>
      <c r="J31" s="1021" t="s">
        <v>1740</v>
      </c>
    </row>
    <row r="32" spans="1:10" s="693" customFormat="1" ht="66.75" customHeight="1">
      <c r="A32" s="713"/>
      <c r="B32" s="762" t="s">
        <v>777</v>
      </c>
      <c r="C32" s="749" t="s">
        <v>775</v>
      </c>
      <c r="D32" s="761">
        <v>22920</v>
      </c>
      <c r="E32" s="372">
        <f t="shared" si="1"/>
        <v>0</v>
      </c>
      <c r="F32" s="743"/>
      <c r="G32" s="743"/>
      <c r="H32" s="692"/>
      <c r="I32" s="692"/>
      <c r="J32" s="1021" t="s">
        <v>1740</v>
      </c>
    </row>
    <row r="33" spans="1:10" s="693" customFormat="1" ht="42" customHeight="1">
      <c r="A33" s="713"/>
      <c r="B33" s="750" t="s">
        <v>778</v>
      </c>
      <c r="C33" s="749" t="s">
        <v>779</v>
      </c>
      <c r="D33" s="713" t="s">
        <v>780</v>
      </c>
      <c r="E33" s="372">
        <f t="shared" si="1"/>
        <v>0</v>
      </c>
      <c r="F33" s="743"/>
      <c r="G33" s="743"/>
      <c r="H33" s="692"/>
      <c r="I33" s="692"/>
      <c r="J33" s="1021" t="s">
        <v>1740</v>
      </c>
    </row>
    <row r="34" spans="1:10" s="693" customFormat="1" ht="68.25" customHeight="1">
      <c r="A34" s="713"/>
      <c r="B34" s="750" t="s">
        <v>781</v>
      </c>
      <c r="C34" s="749" t="s">
        <v>782</v>
      </c>
      <c r="D34" s="717" t="s">
        <v>783</v>
      </c>
      <c r="E34" s="372">
        <f t="shared" si="1"/>
        <v>0</v>
      </c>
      <c r="F34" s="743"/>
      <c r="G34" s="743"/>
      <c r="H34" s="692"/>
      <c r="I34" s="692"/>
      <c r="J34" s="1021" t="s">
        <v>1740</v>
      </c>
    </row>
    <row r="35" spans="1:10" s="693" customFormat="1" ht="85.5" customHeight="1">
      <c r="A35" s="713"/>
      <c r="B35" s="750" t="s">
        <v>784</v>
      </c>
      <c r="C35" s="749" t="s">
        <v>775</v>
      </c>
      <c r="D35" s="761">
        <v>22890</v>
      </c>
      <c r="E35" s="372">
        <f t="shared" si="1"/>
        <v>0</v>
      </c>
      <c r="F35" s="743"/>
      <c r="G35" s="743"/>
      <c r="H35" s="692"/>
      <c r="I35" s="692"/>
      <c r="J35" s="1021" t="s">
        <v>1740</v>
      </c>
    </row>
    <row r="36" spans="1:10" s="693" customFormat="1" ht="63">
      <c r="A36" s="713"/>
      <c r="B36" s="750" t="s">
        <v>785</v>
      </c>
      <c r="C36" s="749" t="s">
        <v>786</v>
      </c>
      <c r="D36" s="717" t="s">
        <v>787</v>
      </c>
      <c r="E36" s="372">
        <f t="shared" si="1"/>
        <v>0</v>
      </c>
      <c r="F36" s="743"/>
      <c r="G36" s="743"/>
      <c r="H36" s="692"/>
      <c r="I36" s="692"/>
      <c r="J36" s="1021" t="s">
        <v>1740</v>
      </c>
    </row>
    <row r="37" spans="1:10" s="693" customFormat="1" ht="42">
      <c r="A37" s="713"/>
      <c r="B37" s="750" t="s">
        <v>788</v>
      </c>
      <c r="C37" s="749">
        <v>50</v>
      </c>
      <c r="D37" s="695" t="s">
        <v>741</v>
      </c>
      <c r="E37" s="372">
        <f t="shared" si="1"/>
        <v>50000</v>
      </c>
      <c r="F37" s="743"/>
      <c r="G37" s="743">
        <v>50000</v>
      </c>
      <c r="H37" s="692"/>
      <c r="I37" s="692"/>
      <c r="J37" s="887"/>
    </row>
    <row r="38" spans="1:10" s="693" customFormat="1" ht="43.5" customHeight="1">
      <c r="A38" s="713"/>
      <c r="B38" s="750" t="s">
        <v>789</v>
      </c>
      <c r="C38" s="749" t="s">
        <v>790</v>
      </c>
      <c r="D38" s="717" t="s">
        <v>791</v>
      </c>
      <c r="E38" s="372">
        <f t="shared" si="1"/>
        <v>0</v>
      </c>
      <c r="F38" s="743"/>
      <c r="G38" s="743"/>
      <c r="H38" s="692"/>
      <c r="I38" s="692"/>
      <c r="J38" s="1021" t="s">
        <v>1740</v>
      </c>
    </row>
    <row r="39" spans="1:10" s="370" customFormat="1" ht="39">
      <c r="A39" s="403">
        <v>94</v>
      </c>
      <c r="B39" s="321" t="s">
        <v>290</v>
      </c>
      <c r="C39" s="405"/>
      <c r="D39" s="401"/>
      <c r="E39" s="372">
        <f t="shared" si="0"/>
        <v>0</v>
      </c>
      <c r="F39" s="401"/>
      <c r="G39" s="401"/>
      <c r="H39" s="401"/>
      <c r="I39" s="401"/>
      <c r="J39" s="1286"/>
    </row>
    <row r="40" spans="1:10" s="370" customFormat="1" ht="39">
      <c r="A40" s="403">
        <v>95</v>
      </c>
      <c r="B40" s="321" t="s">
        <v>291</v>
      </c>
      <c r="C40" s="405"/>
      <c r="D40" s="401"/>
      <c r="E40" s="372">
        <f t="shared" si="0"/>
        <v>0</v>
      </c>
      <c r="F40" s="402"/>
      <c r="G40" s="402"/>
      <c r="H40" s="401"/>
      <c r="I40" s="401"/>
      <c r="J40" s="1286"/>
    </row>
    <row r="41" spans="1:10" s="688" customFormat="1" ht="42">
      <c r="A41" s="713"/>
      <c r="B41" s="756" t="s">
        <v>763</v>
      </c>
      <c r="C41" s="691"/>
      <c r="D41" s="717"/>
      <c r="E41" s="372">
        <f t="shared" ref="E41:E53" si="2">F41+G41+H41+I41</f>
        <v>0</v>
      </c>
      <c r="F41" s="743"/>
      <c r="G41" s="743"/>
      <c r="H41" s="718"/>
      <c r="I41" s="718"/>
      <c r="J41" s="1021"/>
    </row>
    <row r="42" spans="1:10" ht="42">
      <c r="A42" s="79"/>
      <c r="B42" s="670" t="s">
        <v>2208</v>
      </c>
      <c r="C42" s="79" t="s">
        <v>736</v>
      </c>
      <c r="D42" s="79" t="s">
        <v>2209</v>
      </c>
      <c r="E42" s="372">
        <f t="shared" si="2"/>
        <v>96000</v>
      </c>
      <c r="F42" s="221">
        <v>96000</v>
      </c>
      <c r="G42" s="1439"/>
      <c r="H42" s="93"/>
      <c r="I42" s="93"/>
      <c r="J42" s="99" t="s">
        <v>2205</v>
      </c>
    </row>
    <row r="43" spans="1:10">
      <c r="A43" s="79"/>
      <c r="B43" s="796" t="s">
        <v>2207</v>
      </c>
      <c r="C43" s="79" t="s">
        <v>1743</v>
      </c>
      <c r="D43" s="79" t="s">
        <v>2204</v>
      </c>
      <c r="E43" s="372">
        <f t="shared" si="2"/>
        <v>65000</v>
      </c>
      <c r="F43" s="221">
        <v>65000</v>
      </c>
      <c r="G43" s="1439"/>
      <c r="H43" s="93"/>
      <c r="I43" s="93"/>
      <c r="J43" s="99" t="s">
        <v>2205</v>
      </c>
    </row>
    <row r="44" spans="1:10" ht="42">
      <c r="A44" s="79"/>
      <c r="B44" s="1438" t="s">
        <v>2206</v>
      </c>
      <c r="C44" s="79" t="s">
        <v>2203</v>
      </c>
      <c r="D44" s="79" t="s">
        <v>2204</v>
      </c>
      <c r="E44" s="372">
        <f t="shared" si="2"/>
        <v>4000</v>
      </c>
      <c r="F44" s="221">
        <v>4000</v>
      </c>
      <c r="G44" s="1439"/>
      <c r="H44" s="93"/>
      <c r="I44" s="93"/>
      <c r="J44" s="99" t="s">
        <v>2205</v>
      </c>
    </row>
    <row r="45" spans="1:10" s="693" customFormat="1" ht="45" customHeight="1">
      <c r="A45" s="713"/>
      <c r="B45" s="750" t="s">
        <v>867</v>
      </c>
      <c r="C45" s="749" t="s">
        <v>752</v>
      </c>
      <c r="D45" s="761">
        <v>22767</v>
      </c>
      <c r="E45" s="372">
        <f t="shared" si="2"/>
        <v>50000</v>
      </c>
      <c r="F45" s="743"/>
      <c r="G45" s="743">
        <v>50000</v>
      </c>
      <c r="H45" s="692"/>
      <c r="I45" s="692"/>
      <c r="J45" s="1021" t="s">
        <v>1740</v>
      </c>
    </row>
    <row r="46" spans="1:10" s="814" customFormat="1" ht="42">
      <c r="A46" s="1068"/>
      <c r="B46" s="691" t="s">
        <v>764</v>
      </c>
      <c r="C46" s="812" t="s">
        <v>738</v>
      </c>
      <c r="D46" s="812" t="s">
        <v>741</v>
      </c>
      <c r="E46" s="372">
        <f t="shared" si="2"/>
        <v>5000</v>
      </c>
      <c r="F46" s="1231"/>
      <c r="G46" s="1231">
        <v>5000</v>
      </c>
      <c r="H46" s="757"/>
      <c r="I46" s="757"/>
      <c r="J46" s="1021" t="s">
        <v>1740</v>
      </c>
    </row>
    <row r="47" spans="1:10" s="814" customFormat="1">
      <c r="A47" s="1068"/>
      <c r="B47" s="731" t="s">
        <v>765</v>
      </c>
      <c r="C47" s="812" t="s">
        <v>752</v>
      </c>
      <c r="D47" s="812" t="s">
        <v>741</v>
      </c>
      <c r="E47" s="372">
        <f t="shared" si="2"/>
        <v>4000</v>
      </c>
      <c r="F47" s="1231"/>
      <c r="G47" s="1231">
        <v>4000</v>
      </c>
      <c r="H47" s="757"/>
      <c r="I47" s="757"/>
      <c r="J47" s="1021" t="s">
        <v>1740</v>
      </c>
    </row>
    <row r="48" spans="1:10" s="688" customFormat="1" ht="25.5" customHeight="1">
      <c r="A48" s="1170"/>
      <c r="B48" s="747" t="s">
        <v>1315</v>
      </c>
      <c r="C48" s="687"/>
      <c r="D48" s="687"/>
      <c r="E48" s="1169">
        <f t="shared" si="2"/>
        <v>0</v>
      </c>
      <c r="F48" s="716"/>
      <c r="G48" s="716"/>
      <c r="H48" s="687"/>
      <c r="I48" s="687"/>
      <c r="J48" s="1021" t="s">
        <v>1740</v>
      </c>
    </row>
    <row r="49" spans="1:10" s="814" customFormat="1" ht="42">
      <c r="A49" s="1170"/>
      <c r="B49" s="747" t="s">
        <v>1316</v>
      </c>
      <c r="C49" s="687" t="s">
        <v>752</v>
      </c>
      <c r="D49" s="687" t="s">
        <v>1116</v>
      </c>
      <c r="E49" s="1169">
        <f t="shared" si="2"/>
        <v>11000</v>
      </c>
      <c r="F49" s="716"/>
      <c r="G49" s="716">
        <v>11000</v>
      </c>
      <c r="H49" s="687"/>
      <c r="I49" s="687"/>
      <c r="J49" s="1021" t="s">
        <v>1740</v>
      </c>
    </row>
    <row r="50" spans="1:10" s="814" customFormat="1" ht="42">
      <c r="A50" s="1170"/>
      <c r="B50" s="747" t="s">
        <v>1318</v>
      </c>
      <c r="C50" s="687" t="s">
        <v>738</v>
      </c>
      <c r="D50" s="687" t="s">
        <v>1140</v>
      </c>
      <c r="E50" s="1169">
        <f t="shared" si="2"/>
        <v>9240</v>
      </c>
      <c r="F50" s="716"/>
      <c r="G50" s="716">
        <v>9240</v>
      </c>
      <c r="H50" s="687"/>
      <c r="I50" s="687"/>
      <c r="J50" s="1021" t="s">
        <v>1740</v>
      </c>
    </row>
    <row r="51" spans="1:10" s="814" customFormat="1" ht="42">
      <c r="A51" s="1170"/>
      <c r="B51" s="747" t="s">
        <v>1319</v>
      </c>
      <c r="C51" s="687" t="s">
        <v>738</v>
      </c>
      <c r="D51" s="687" t="s">
        <v>1116</v>
      </c>
      <c r="E51" s="1169">
        <f t="shared" si="2"/>
        <v>9240</v>
      </c>
      <c r="F51" s="716"/>
      <c r="G51" s="716">
        <v>9240</v>
      </c>
      <c r="H51" s="687"/>
      <c r="I51" s="687"/>
      <c r="J51" s="1021" t="s">
        <v>1740</v>
      </c>
    </row>
    <row r="52" spans="1:10" s="814" customFormat="1" ht="42">
      <c r="A52" s="757"/>
      <c r="B52" s="691" t="s">
        <v>1325</v>
      </c>
      <c r="C52" s="696" t="s">
        <v>1829</v>
      </c>
      <c r="D52" s="812" t="s">
        <v>1327</v>
      </c>
      <c r="E52" s="1169">
        <f t="shared" si="2"/>
        <v>40000</v>
      </c>
      <c r="F52" s="744"/>
      <c r="G52" s="744">
        <v>40000</v>
      </c>
      <c r="H52" s="812"/>
      <c r="I52" s="812"/>
      <c r="J52" s="1021" t="s">
        <v>1740</v>
      </c>
    </row>
    <row r="53" spans="1:10" s="688" customFormat="1" ht="45.75" customHeight="1">
      <c r="A53" s="718"/>
      <c r="B53" s="691" t="s">
        <v>1330</v>
      </c>
      <c r="C53" s="696" t="s">
        <v>1331</v>
      </c>
      <c r="D53" s="717" t="s">
        <v>1329</v>
      </c>
      <c r="E53" s="1169">
        <f t="shared" si="2"/>
        <v>38200</v>
      </c>
      <c r="F53" s="743"/>
      <c r="G53" s="743">
        <v>38200</v>
      </c>
      <c r="H53" s="717"/>
      <c r="I53" s="717"/>
      <c r="J53" s="1021" t="s">
        <v>1740</v>
      </c>
    </row>
    <row r="54" spans="1:10" s="688" customFormat="1" ht="42">
      <c r="A54" s="718"/>
      <c r="B54" s="691" t="s">
        <v>1332</v>
      </c>
      <c r="C54" s="696" t="s">
        <v>1333</v>
      </c>
      <c r="D54" s="761" t="s">
        <v>1144</v>
      </c>
      <c r="E54" s="1169">
        <f t="shared" ref="E54:E61" si="3">F54+G54+H54+I54</f>
        <v>6500</v>
      </c>
      <c r="F54" s="743"/>
      <c r="G54" s="743">
        <v>6500</v>
      </c>
      <c r="H54" s="717"/>
      <c r="I54" s="717"/>
      <c r="J54" s="1021" t="s">
        <v>1740</v>
      </c>
    </row>
    <row r="55" spans="1:10" s="814" customFormat="1">
      <c r="A55" s="757"/>
      <c r="B55" s="691" t="s">
        <v>1334</v>
      </c>
      <c r="C55" s="696" t="s">
        <v>1335</v>
      </c>
      <c r="D55" s="1230" t="s">
        <v>1196</v>
      </c>
      <c r="E55" s="1169">
        <f t="shared" si="3"/>
        <v>5000</v>
      </c>
      <c r="F55" s="744"/>
      <c r="G55" s="744">
        <v>5000</v>
      </c>
      <c r="H55" s="812"/>
      <c r="I55" s="812"/>
      <c r="J55" s="1021" t="s">
        <v>1740</v>
      </c>
    </row>
    <row r="56" spans="1:10" s="814" customFormat="1" ht="42">
      <c r="A56" s="686"/>
      <c r="B56" s="686" t="s">
        <v>1341</v>
      </c>
      <c r="C56" s="687" t="s">
        <v>1828</v>
      </c>
      <c r="D56" s="687"/>
      <c r="E56" s="1169">
        <f t="shared" si="3"/>
        <v>7000</v>
      </c>
      <c r="F56" s="716"/>
      <c r="G56" s="716">
        <v>7000</v>
      </c>
      <c r="H56" s="687"/>
      <c r="I56" s="687"/>
      <c r="J56" s="1021" t="s">
        <v>1740</v>
      </c>
    </row>
    <row r="57" spans="1:10" s="711" customFormat="1">
      <c r="A57" s="686"/>
      <c r="B57" s="686" t="s">
        <v>702</v>
      </c>
      <c r="C57" s="687" t="s">
        <v>703</v>
      </c>
      <c r="D57" s="687" t="s">
        <v>704</v>
      </c>
      <c r="E57" s="372">
        <f t="shared" si="3"/>
        <v>1500</v>
      </c>
      <c r="F57" s="687"/>
      <c r="G57" s="687">
        <v>1500</v>
      </c>
      <c r="H57" s="686"/>
      <c r="I57" s="686"/>
      <c r="J57" s="1021" t="s">
        <v>1740</v>
      </c>
    </row>
    <row r="58" spans="1:10" s="1219" customFormat="1" ht="63">
      <c r="A58" s="757"/>
      <c r="B58" s="747" t="s">
        <v>737</v>
      </c>
      <c r="C58" s="812" t="s">
        <v>752</v>
      </c>
      <c r="E58" s="372">
        <f t="shared" ref="E58" si="4">F58+G58+H58+I58</f>
        <v>4000</v>
      </c>
      <c r="F58" s="1229"/>
      <c r="G58" s="1229">
        <v>4000</v>
      </c>
      <c r="H58" s="757"/>
      <c r="I58" s="757"/>
      <c r="J58" s="1021" t="s">
        <v>1740</v>
      </c>
    </row>
    <row r="59" spans="1:10" s="814" customFormat="1" ht="42">
      <c r="A59" s="744"/>
      <c r="B59" s="794" t="s">
        <v>1680</v>
      </c>
      <c r="C59" s="696" t="s">
        <v>775</v>
      </c>
      <c r="D59" s="717" t="s">
        <v>1329</v>
      </c>
      <c r="E59" s="372">
        <f>F59+G59+H59+I59</f>
        <v>22737</v>
      </c>
      <c r="F59" s="744"/>
      <c r="G59" s="744">
        <v>22737</v>
      </c>
      <c r="H59" s="757"/>
      <c r="I59" s="757"/>
      <c r="J59" s="1021" t="s">
        <v>1740</v>
      </c>
    </row>
    <row r="60" spans="1:10" s="814" customFormat="1" ht="42">
      <c r="A60" s="757"/>
      <c r="B60" s="753" t="s">
        <v>1830</v>
      </c>
      <c r="C60" s="696" t="s">
        <v>738</v>
      </c>
      <c r="D60" s="812" t="s">
        <v>1798</v>
      </c>
      <c r="E60" s="372">
        <f t="shared" si="3"/>
        <v>12000</v>
      </c>
      <c r="F60" s="744"/>
      <c r="G60" s="744">
        <v>12000</v>
      </c>
      <c r="H60" s="812"/>
      <c r="I60" s="812"/>
      <c r="J60" s="1021" t="s">
        <v>1740</v>
      </c>
    </row>
    <row r="61" spans="1:10" s="814" customFormat="1" ht="42">
      <c r="A61" s="689"/>
      <c r="B61" s="1034" t="s">
        <v>1772</v>
      </c>
      <c r="C61" s="696" t="s">
        <v>752</v>
      </c>
      <c r="D61" s="812" t="s">
        <v>1798</v>
      </c>
      <c r="E61" s="1169">
        <f t="shared" si="3"/>
        <v>11000</v>
      </c>
      <c r="F61" s="744"/>
      <c r="G61" s="744">
        <v>11000</v>
      </c>
      <c r="H61" s="812"/>
      <c r="I61" s="812"/>
      <c r="J61" s="1021" t="s">
        <v>1740</v>
      </c>
    </row>
    <row r="62" spans="1:10" s="985" customFormat="1" ht="42">
      <c r="A62" s="697"/>
      <c r="B62" s="698" t="s">
        <v>1797</v>
      </c>
      <c r="C62" s="696" t="s">
        <v>752</v>
      </c>
      <c r="D62" s="812" t="s">
        <v>1798</v>
      </c>
      <c r="E62" s="1169">
        <f t="shared" ref="E62:E63" si="5">F62+G62+H62+I62</f>
        <v>8000</v>
      </c>
      <c r="F62" s="812"/>
      <c r="G62" s="812">
        <v>8000</v>
      </c>
      <c r="H62" s="812"/>
      <c r="I62" s="812"/>
      <c r="J62" s="1021" t="s">
        <v>1740</v>
      </c>
    </row>
    <row r="63" spans="1:10" s="985" customFormat="1" ht="42">
      <c r="A63" s="697"/>
      <c r="B63" s="698" t="s">
        <v>1799</v>
      </c>
      <c r="C63" s="696" t="s">
        <v>752</v>
      </c>
      <c r="D63" s="812" t="s">
        <v>1798</v>
      </c>
      <c r="E63" s="1169">
        <f t="shared" si="5"/>
        <v>8000</v>
      </c>
      <c r="F63" s="812"/>
      <c r="G63" s="812">
        <v>8000</v>
      </c>
      <c r="H63" s="812"/>
      <c r="I63" s="812"/>
      <c r="J63" s="1021" t="s">
        <v>1740</v>
      </c>
    </row>
    <row r="64" spans="1:10" s="814" customFormat="1" ht="42">
      <c r="A64" s="757"/>
      <c r="B64" s="686" t="s">
        <v>870</v>
      </c>
      <c r="C64" s="812" t="s">
        <v>752</v>
      </c>
      <c r="D64" s="1227" t="s">
        <v>868</v>
      </c>
      <c r="E64" s="372">
        <f t="shared" si="0"/>
        <v>8000</v>
      </c>
      <c r="F64" s="1228"/>
      <c r="G64" s="1228">
        <v>8000</v>
      </c>
      <c r="H64" s="757"/>
      <c r="I64" s="757"/>
      <c r="J64" s="1021" t="s">
        <v>1740</v>
      </c>
    </row>
    <row r="65" spans="1:10" s="1219" customFormat="1">
      <c r="A65" s="689"/>
      <c r="B65" s="1226" t="s">
        <v>1018</v>
      </c>
      <c r="C65" s="696" t="s">
        <v>752</v>
      </c>
      <c r="D65" s="687" t="s">
        <v>1017</v>
      </c>
      <c r="E65" s="372">
        <f t="shared" si="0"/>
        <v>10000</v>
      </c>
      <c r="F65" s="744"/>
      <c r="G65" s="744">
        <v>10000</v>
      </c>
      <c r="H65" s="757"/>
      <c r="I65" s="757"/>
      <c r="J65" s="1021" t="s">
        <v>1740</v>
      </c>
    </row>
    <row r="66" spans="1:10" s="656" customFormat="1" ht="42">
      <c r="A66" s="654"/>
      <c r="B66" s="654" t="s">
        <v>1156</v>
      </c>
      <c r="C66" s="655" t="s">
        <v>1157</v>
      </c>
      <c r="D66" s="1158" t="s">
        <v>1140</v>
      </c>
      <c r="E66" s="372">
        <f t="shared" si="0"/>
        <v>13240</v>
      </c>
      <c r="F66" s="657"/>
      <c r="G66" s="657">
        <v>13240</v>
      </c>
      <c r="H66" s="655"/>
      <c r="I66" s="655"/>
      <c r="J66" s="1021" t="s">
        <v>1740</v>
      </c>
    </row>
    <row r="67" spans="1:10" s="814" customFormat="1" ht="42">
      <c r="A67" s="686"/>
      <c r="B67" s="686" t="s">
        <v>1952</v>
      </c>
      <c r="C67" s="716" t="s">
        <v>738</v>
      </c>
      <c r="D67" s="687"/>
      <c r="E67" s="181">
        <f>F67+G67+H67+I67</f>
        <v>18500</v>
      </c>
      <c r="F67" s="1162"/>
      <c r="G67" s="1162">
        <v>18500</v>
      </c>
      <c r="H67" s="686"/>
      <c r="I67" s="686"/>
      <c r="J67" s="1021" t="s">
        <v>1740</v>
      </c>
    </row>
    <row r="68" spans="1:10" s="370" customFormat="1" ht="19.5">
      <c r="A68" s="409"/>
      <c r="B68" s="410"/>
      <c r="C68" s="411"/>
      <c r="D68" s="412"/>
      <c r="E68" s="741">
        <f t="shared" si="0"/>
        <v>0</v>
      </c>
      <c r="F68" s="412"/>
      <c r="G68" s="412"/>
      <c r="H68" s="412"/>
      <c r="I68" s="412"/>
      <c r="J68" s="412"/>
    </row>
    <row r="69" spans="1:10" s="370" customFormat="1" ht="19.5">
      <c r="A69" s="759"/>
      <c r="B69" s="759"/>
      <c r="C69" s="374"/>
      <c r="D69" s="374"/>
      <c r="E69" s="375">
        <f>SUM(E13:E68)</f>
        <v>1326017</v>
      </c>
      <c r="F69" s="375">
        <f>SUM(F13:F68)</f>
        <v>165000</v>
      </c>
      <c r="G69" s="375">
        <f>SUM(G13:G68)</f>
        <v>1161017</v>
      </c>
      <c r="H69" s="375">
        <f>SUM(H13:H68)</f>
        <v>0</v>
      </c>
      <c r="I69" s="375">
        <f>SUM(I13:I68)</f>
        <v>0</v>
      </c>
      <c r="J69" s="376">
        <f>F69+G69+H69+I69</f>
        <v>1326017</v>
      </c>
    </row>
    <row r="70" spans="1:10">
      <c r="B70" s="164"/>
    </row>
    <row r="71" spans="1:10" s="186" customFormat="1">
      <c r="A71" s="364"/>
      <c r="B71" s="243"/>
      <c r="C71" s="71"/>
      <c r="D71" s="647"/>
      <c r="E71" s="184"/>
      <c r="F71" s="611"/>
      <c r="G71" s="611"/>
      <c r="H71" s="71"/>
      <c r="I71" s="71"/>
      <c r="J71" s="71"/>
    </row>
    <row r="72" spans="1:10" s="186" customFormat="1">
      <c r="A72" s="364"/>
      <c r="B72" s="299" t="s">
        <v>601</v>
      </c>
      <c r="C72" s="71"/>
      <c r="D72" s="71"/>
      <c r="E72" s="184"/>
      <c r="F72" s="611"/>
      <c r="G72" s="611"/>
      <c r="H72" s="71"/>
      <c r="I72" s="71"/>
      <c r="J72" s="71"/>
    </row>
    <row r="73" spans="1:10" s="186" customFormat="1">
      <c r="A73" s="364"/>
      <c r="B73" s="243"/>
      <c r="C73" s="71"/>
      <c r="D73" s="71"/>
      <c r="E73" s="184"/>
      <c r="F73" s="611"/>
      <c r="G73" s="611"/>
      <c r="H73" s="71"/>
      <c r="I73" s="71"/>
      <c r="J73" s="71"/>
    </row>
    <row r="74" spans="1:10" s="186" customFormat="1">
      <c r="A74" s="364"/>
      <c r="B74" s="243"/>
      <c r="C74" s="71"/>
      <c r="D74" s="71"/>
      <c r="E74" s="184"/>
      <c r="F74" s="611"/>
      <c r="G74" s="611"/>
      <c r="H74" s="71"/>
      <c r="I74" s="71"/>
      <c r="J74" s="71"/>
    </row>
    <row r="75" spans="1:10" s="186" customFormat="1">
      <c r="A75" s="364"/>
      <c r="B75" s="243"/>
      <c r="C75" s="71"/>
      <c r="D75" s="71"/>
      <c r="E75" s="184"/>
      <c r="F75" s="611"/>
      <c r="G75" s="611"/>
      <c r="H75" s="71"/>
      <c r="I75" s="71"/>
      <c r="J75" s="71"/>
    </row>
    <row r="76" spans="1:10" s="186" customFormat="1">
      <c r="A76" s="364"/>
      <c r="B76" s="243"/>
      <c r="C76" s="71"/>
      <c r="D76" s="71"/>
      <c r="E76" s="184"/>
      <c r="F76" s="611"/>
      <c r="G76" s="611"/>
      <c r="H76" s="71"/>
      <c r="I76" s="71"/>
      <c r="J76" s="71"/>
    </row>
    <row r="77" spans="1:10" s="186" customFormat="1" ht="42" customHeight="1">
      <c r="A77" s="364"/>
      <c r="B77" s="243"/>
      <c r="C77" s="71"/>
      <c r="D77" s="593"/>
      <c r="E77" s="184"/>
      <c r="F77" s="67"/>
      <c r="G77" s="67"/>
      <c r="H77" s="71"/>
      <c r="I77" s="71"/>
      <c r="J77" s="79"/>
    </row>
    <row r="78" spans="1:10" s="186" customFormat="1">
      <c r="A78" s="187"/>
      <c r="B78" s="192"/>
      <c r="C78" s="193"/>
      <c r="D78" s="201"/>
      <c r="E78" s="184"/>
      <c r="F78" s="198"/>
      <c r="G78" s="195"/>
      <c r="H78" s="200"/>
      <c r="I78" s="200"/>
      <c r="J78" s="200"/>
    </row>
    <row r="79" spans="1:10" s="186" customFormat="1">
      <c r="E79" s="623"/>
    </row>
    <row r="80" spans="1:10" s="527" customFormat="1">
      <c r="B80" s="527" t="s">
        <v>602</v>
      </c>
    </row>
    <row r="81" spans="1:10" s="186" customFormat="1">
      <c r="A81" s="364"/>
      <c r="B81" s="243"/>
      <c r="C81" s="71"/>
      <c r="D81" s="71"/>
      <c r="E81" s="184"/>
      <c r="F81" s="67"/>
      <c r="G81" s="67"/>
      <c r="H81" s="71"/>
      <c r="I81" s="71"/>
      <c r="J81" s="71"/>
    </row>
    <row r="82" spans="1:10" s="186" customFormat="1">
      <c r="A82" s="364"/>
      <c r="B82" s="243"/>
      <c r="C82" s="71"/>
      <c r="D82" s="71"/>
      <c r="E82" s="184"/>
      <c r="F82" s="67"/>
      <c r="G82" s="67"/>
      <c r="H82" s="71"/>
      <c r="I82" s="71"/>
      <c r="J82" s="71"/>
    </row>
    <row r="83" spans="1:10" s="186" customFormat="1">
      <c r="A83" s="364"/>
      <c r="B83" s="243"/>
      <c r="C83" s="71"/>
      <c r="D83" s="71"/>
      <c r="E83" s="184"/>
      <c r="F83" s="67"/>
      <c r="G83" s="67"/>
      <c r="H83" s="71"/>
      <c r="I83" s="71"/>
      <c r="J83" s="71"/>
    </row>
    <row r="84" spans="1:10" s="186" customFormat="1">
      <c r="A84" s="364"/>
      <c r="B84" s="243"/>
      <c r="C84" s="71"/>
      <c r="D84" s="71"/>
      <c r="E84" s="184"/>
      <c r="F84" s="67"/>
      <c r="G84" s="67"/>
      <c r="H84" s="71"/>
      <c r="I84" s="71"/>
      <c r="J84" s="71"/>
    </row>
    <row r="85" spans="1:10" s="186" customFormat="1">
      <c r="A85" s="364"/>
      <c r="B85" s="243"/>
      <c r="C85" s="71"/>
      <c r="D85" s="71"/>
      <c r="E85" s="184"/>
      <c r="F85" s="67"/>
      <c r="G85" s="67"/>
      <c r="H85" s="71"/>
      <c r="I85" s="71"/>
      <c r="J85" s="71"/>
    </row>
    <row r="86" spans="1:10" s="186" customFormat="1">
      <c r="A86" s="364"/>
      <c r="B86" s="243"/>
      <c r="C86" s="71"/>
      <c r="D86" s="71"/>
      <c r="E86" s="184"/>
      <c r="F86" s="67"/>
      <c r="G86" s="67"/>
      <c r="H86" s="71"/>
      <c r="I86" s="71"/>
      <c r="J86" s="71"/>
    </row>
    <row r="87" spans="1:10" s="186" customFormat="1">
      <c r="A87" s="364"/>
      <c r="B87" s="243"/>
      <c r="C87" s="71"/>
      <c r="D87" s="71"/>
      <c r="E87" s="184"/>
      <c r="F87" s="67"/>
      <c r="G87" s="67"/>
      <c r="H87" s="71"/>
      <c r="I87" s="71"/>
      <c r="J87" s="71"/>
    </row>
    <row r="88" spans="1:10" s="186" customFormat="1">
      <c r="A88" s="364"/>
      <c r="B88" s="243"/>
      <c r="C88" s="71"/>
      <c r="D88" s="71"/>
      <c r="E88" s="184"/>
      <c r="F88" s="67"/>
      <c r="G88" s="67"/>
      <c r="H88" s="71"/>
      <c r="I88" s="71"/>
      <c r="J88" s="71"/>
    </row>
    <row r="89" spans="1:10" s="186" customFormat="1" ht="45.75" customHeight="1">
      <c r="A89" s="364"/>
      <c r="B89" s="243"/>
      <c r="C89" s="71"/>
      <c r="D89" s="71"/>
      <c r="E89" s="184"/>
      <c r="F89" s="67"/>
      <c r="G89" s="67"/>
      <c r="H89" s="71"/>
      <c r="I89" s="71"/>
      <c r="J89" s="71"/>
    </row>
    <row r="90" spans="1:10" s="186" customFormat="1">
      <c r="A90" s="564"/>
      <c r="B90" s="66"/>
      <c r="C90" s="79"/>
      <c r="D90" s="79"/>
      <c r="E90" s="184"/>
      <c r="F90" s="181"/>
      <c r="G90" s="181"/>
      <c r="H90" s="79"/>
      <c r="I90" s="79"/>
      <c r="J90" s="79"/>
    </row>
    <row r="91" spans="1:10" s="186" customFormat="1">
      <c r="A91" s="65"/>
      <c r="B91" s="61"/>
      <c r="C91" s="175"/>
      <c r="D91" s="175"/>
      <c r="E91" s="184"/>
      <c r="F91" s="175"/>
      <c r="G91" s="175"/>
      <c r="H91" s="175"/>
      <c r="I91" s="175"/>
      <c r="J91" s="175"/>
    </row>
    <row r="92" spans="1:10" s="186" customFormat="1">
      <c r="A92" s="65"/>
      <c r="B92" s="61"/>
      <c r="C92" s="217"/>
      <c r="D92" s="71"/>
      <c r="E92" s="184"/>
      <c r="F92" s="71"/>
      <c r="G92" s="71"/>
      <c r="H92" s="71"/>
      <c r="I92" s="71"/>
      <c r="J92" s="71"/>
    </row>
    <row r="93" spans="1:10" s="186" customFormat="1">
      <c r="A93" s="65"/>
      <c r="B93" s="61"/>
      <c r="C93" s="217"/>
      <c r="D93" s="339"/>
      <c r="E93" s="184"/>
      <c r="F93" s="612"/>
      <c r="G93" s="612"/>
      <c r="H93" s="67"/>
      <c r="I93" s="71"/>
      <c r="J93" s="71"/>
    </row>
    <row r="94" spans="1:10" s="186" customFormat="1">
      <c r="E94" s="623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6"/>
  <sheetViews>
    <sheetView zoomScale="80" zoomScaleNormal="80" workbookViewId="0">
      <selection sqref="A1:XFD9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5703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21" customHeight="1">
      <c r="A2" s="27"/>
      <c r="B2" s="383" t="s">
        <v>28</v>
      </c>
      <c r="C2" s="162" t="s">
        <v>39</v>
      </c>
      <c r="D2" s="163" t="s">
        <v>31</v>
      </c>
      <c r="E2" s="164"/>
      <c r="F2" s="165" t="s">
        <v>553</v>
      </c>
      <c r="G2" s="164"/>
      <c r="H2" s="165" t="s">
        <v>29</v>
      </c>
      <c r="I2" s="166"/>
      <c r="J2" s="9"/>
    </row>
    <row r="3" spans="1:18" ht="21" customHeight="1">
      <c r="A3" s="27"/>
      <c r="B3" s="383" t="s">
        <v>50</v>
      </c>
      <c r="C3" s="162" t="s">
        <v>213</v>
      </c>
      <c r="D3" s="167"/>
      <c r="E3" s="9"/>
      <c r="F3" s="133"/>
      <c r="G3" s="133"/>
      <c r="H3" s="133"/>
      <c r="I3" s="9"/>
      <c r="J3" s="9"/>
    </row>
    <row r="4" spans="1:18" ht="21" customHeight="1">
      <c r="A4" s="27"/>
      <c r="B4" s="383" t="s">
        <v>2556</v>
      </c>
      <c r="C4" s="162" t="s">
        <v>2448</v>
      </c>
      <c r="D4" s="167"/>
      <c r="E4" s="133"/>
      <c r="F4" s="133"/>
      <c r="G4" s="133"/>
      <c r="H4" s="9"/>
      <c r="I4" s="9"/>
      <c r="J4" s="9"/>
    </row>
    <row r="5" spans="1:18" ht="21" customHeight="1">
      <c r="A5" s="27"/>
      <c r="B5" s="383" t="s">
        <v>21</v>
      </c>
      <c r="C5" s="162" t="s">
        <v>551</v>
      </c>
      <c r="D5" s="165" t="s">
        <v>51</v>
      </c>
      <c r="E5" s="162"/>
      <c r="F5" s="162" t="s">
        <v>52</v>
      </c>
      <c r="G5" s="162" t="s">
        <v>53</v>
      </c>
      <c r="H5" s="162" t="s">
        <v>56</v>
      </c>
      <c r="I5" s="162" t="s">
        <v>54</v>
      </c>
      <c r="J5" s="168" t="s">
        <v>55</v>
      </c>
      <c r="K5" s="25"/>
      <c r="O5" s="25"/>
    </row>
    <row r="6" spans="1:18" ht="21" customHeight="1">
      <c r="A6" s="27"/>
      <c r="B6" s="164" t="s">
        <v>36</v>
      </c>
      <c r="C6" s="9"/>
      <c r="D6" s="1570" t="s">
        <v>2449</v>
      </c>
      <c r="E6" s="9"/>
      <c r="F6" s="167"/>
      <c r="G6" s="9"/>
      <c r="H6" s="167"/>
      <c r="I6" s="9"/>
      <c r="J6" s="167"/>
      <c r="K6" s="25"/>
      <c r="M6" s="25"/>
      <c r="O6" s="25"/>
      <c r="P6" s="25"/>
      <c r="R6" s="25"/>
    </row>
    <row r="7" spans="1:18" ht="21" customHeight="1">
      <c r="A7" s="27"/>
      <c r="B7" s="164"/>
      <c r="C7" s="9"/>
      <c r="D7" s="1570" t="s">
        <v>2450</v>
      </c>
      <c r="E7" s="9"/>
      <c r="F7" s="167"/>
      <c r="G7" s="9"/>
      <c r="H7" s="167"/>
      <c r="I7" s="9"/>
      <c r="J7" s="9"/>
      <c r="K7" s="25"/>
      <c r="M7" s="25"/>
      <c r="O7" s="25"/>
      <c r="P7" s="25"/>
      <c r="R7" s="25"/>
    </row>
    <row r="8" spans="1:18" ht="21" customHeight="1">
      <c r="A8" s="27"/>
      <c r="B8" s="164" t="s">
        <v>37</v>
      </c>
      <c r="C8" s="9"/>
      <c r="D8" s="1571" t="s">
        <v>2451</v>
      </c>
      <c r="E8" s="167"/>
      <c r="F8" s="133"/>
      <c r="G8" s="133"/>
      <c r="H8" s="133"/>
      <c r="I8" s="9"/>
      <c r="J8" s="9"/>
    </row>
    <row r="9" spans="1:18" ht="21" customHeight="1">
      <c r="A9" s="27"/>
      <c r="B9" s="164" t="s">
        <v>352</v>
      </c>
      <c r="C9" s="9"/>
      <c r="D9" s="1571" t="s">
        <v>2452</v>
      </c>
      <c r="E9" s="133"/>
      <c r="F9" s="133"/>
      <c r="G9" s="133"/>
      <c r="H9" s="133"/>
      <c r="I9" s="9"/>
      <c r="J9" s="9"/>
    </row>
    <row r="10" spans="1:18" ht="21" customHeight="1">
      <c r="A10" s="1748" t="s">
        <v>0</v>
      </c>
      <c r="B10" s="1748" t="s">
        <v>33</v>
      </c>
      <c r="C10" s="355" t="s">
        <v>23</v>
      </c>
      <c r="D10" s="355" t="s">
        <v>24</v>
      </c>
      <c r="E10" s="1759" t="s">
        <v>1</v>
      </c>
      <c r="F10" s="1760"/>
      <c r="G10" s="1760"/>
      <c r="H10" s="1760"/>
      <c r="I10" s="1761"/>
      <c r="J10" s="1762" t="s">
        <v>13</v>
      </c>
    </row>
    <row r="11" spans="1:18">
      <c r="A11" s="1749"/>
      <c r="B11" s="1749"/>
      <c r="C11" s="356"/>
      <c r="D11" s="356" t="s">
        <v>25</v>
      </c>
      <c r="E11" s="28" t="s">
        <v>5</v>
      </c>
      <c r="F11" s="28" t="s">
        <v>6</v>
      </c>
      <c r="G11" s="28" t="s">
        <v>2557</v>
      </c>
      <c r="H11" s="29" t="s">
        <v>26</v>
      </c>
      <c r="I11" s="29" t="s">
        <v>27</v>
      </c>
      <c r="J11" s="1763"/>
    </row>
    <row r="12" spans="1:18" s="9" customFormat="1" ht="20.25" customHeight="1">
      <c r="A12" s="413">
        <v>96</v>
      </c>
      <c r="B12" s="414" t="s">
        <v>292</v>
      </c>
      <c r="C12" s="394"/>
      <c r="D12" s="394"/>
      <c r="E12" s="415">
        <f t="shared" ref="E12:E21" si="0">F12+G12+H12+I12</f>
        <v>0</v>
      </c>
      <c r="F12" s="394"/>
      <c r="G12" s="394"/>
      <c r="H12" s="394"/>
      <c r="I12" s="394"/>
      <c r="J12" s="394"/>
    </row>
    <row r="13" spans="1:18" s="688" customFormat="1" ht="63">
      <c r="A13" s="745"/>
      <c r="B13" s="686" t="s">
        <v>1926</v>
      </c>
      <c r="C13" s="687" t="s">
        <v>792</v>
      </c>
      <c r="D13" s="767">
        <v>22616</v>
      </c>
      <c r="E13" s="415">
        <f t="shared" si="0"/>
        <v>0</v>
      </c>
      <c r="F13" s="745"/>
      <c r="G13" s="745"/>
      <c r="H13" s="745"/>
      <c r="I13" s="745"/>
      <c r="J13" s="887" t="s">
        <v>750</v>
      </c>
    </row>
    <row r="14" spans="1:18">
      <c r="A14" s="416">
        <v>97</v>
      </c>
      <c r="B14" s="417" t="s">
        <v>293</v>
      </c>
      <c r="C14" s="418"/>
      <c r="D14" s="219"/>
      <c r="E14" s="415">
        <f t="shared" si="0"/>
        <v>0</v>
      </c>
      <c r="F14" s="103"/>
      <c r="G14" s="103"/>
      <c r="H14" s="419"/>
      <c r="I14" s="103"/>
      <c r="J14" s="1287"/>
    </row>
    <row r="15" spans="1:18" s="688" customFormat="1" ht="45" customHeight="1">
      <c r="A15" s="691"/>
      <c r="B15" s="691" t="s">
        <v>1927</v>
      </c>
      <c r="C15" s="696" t="s">
        <v>775</v>
      </c>
      <c r="D15" s="761">
        <v>22828</v>
      </c>
      <c r="E15" s="764">
        <f t="shared" si="0"/>
        <v>0</v>
      </c>
      <c r="F15" s="718"/>
      <c r="G15" s="718"/>
      <c r="H15" s="718"/>
      <c r="I15" s="718"/>
      <c r="J15" s="887" t="s">
        <v>1374</v>
      </c>
    </row>
    <row r="16" spans="1:18" ht="37.5">
      <c r="A16" s="416">
        <v>98</v>
      </c>
      <c r="B16" s="417" t="s">
        <v>294</v>
      </c>
      <c r="C16" s="418"/>
      <c r="D16" s="103"/>
      <c r="E16" s="764">
        <f t="shared" si="0"/>
        <v>0</v>
      </c>
      <c r="F16" s="103"/>
      <c r="G16" s="103"/>
      <c r="H16" s="103"/>
      <c r="I16" s="103"/>
      <c r="J16" s="1287"/>
    </row>
    <row r="17" spans="1:10" s="688" customFormat="1" ht="63" customHeight="1">
      <c r="A17" s="765"/>
      <c r="B17" s="691" t="s">
        <v>2157</v>
      </c>
      <c r="C17" s="696" t="s">
        <v>775</v>
      </c>
      <c r="D17" s="761">
        <v>22981</v>
      </c>
      <c r="E17" s="764">
        <f t="shared" si="0"/>
        <v>0</v>
      </c>
      <c r="F17" s="718"/>
      <c r="G17" s="718"/>
      <c r="H17" s="718"/>
      <c r="I17" s="718"/>
      <c r="J17" s="887" t="s">
        <v>1374</v>
      </c>
    </row>
    <row r="18" spans="1:10">
      <c r="A18" s="416">
        <v>99</v>
      </c>
      <c r="B18" s="417" t="s">
        <v>295</v>
      </c>
      <c r="C18" s="418"/>
      <c r="D18" s="103"/>
      <c r="E18" s="764">
        <f t="shared" si="0"/>
        <v>0</v>
      </c>
      <c r="F18" s="103"/>
      <c r="G18" s="103"/>
      <c r="H18" s="103"/>
      <c r="I18" s="103"/>
      <c r="J18" s="1287"/>
    </row>
    <row r="19" spans="1:10" s="766" customFormat="1" ht="63">
      <c r="A19" s="752"/>
      <c r="B19" s="720" t="s">
        <v>2158</v>
      </c>
      <c r="C19" s="696" t="s">
        <v>775</v>
      </c>
      <c r="D19" s="761">
        <v>22647</v>
      </c>
      <c r="E19" s="764">
        <f t="shared" si="0"/>
        <v>0</v>
      </c>
      <c r="F19" s="717"/>
      <c r="G19" s="717"/>
      <c r="H19" s="717"/>
      <c r="I19" s="717"/>
      <c r="J19" s="887" t="s">
        <v>1374</v>
      </c>
    </row>
    <row r="20" spans="1:10">
      <c r="A20" s="416">
        <v>100</v>
      </c>
      <c r="B20" s="218" t="s">
        <v>296</v>
      </c>
      <c r="C20" s="418"/>
      <c r="D20" s="103"/>
      <c r="E20" s="764">
        <f t="shared" si="0"/>
        <v>0</v>
      </c>
      <c r="F20" s="103"/>
      <c r="G20" s="103"/>
      <c r="H20" s="103"/>
      <c r="I20" s="103"/>
      <c r="J20" s="1287"/>
    </row>
    <row r="21" spans="1:10" s="688" customFormat="1" ht="25.5" customHeight="1">
      <c r="A21" s="752"/>
      <c r="B21" s="1073" t="s">
        <v>1928</v>
      </c>
      <c r="C21" s="696" t="s">
        <v>775</v>
      </c>
      <c r="D21" s="761">
        <v>22890</v>
      </c>
      <c r="E21" s="764">
        <f t="shared" si="0"/>
        <v>0</v>
      </c>
      <c r="F21" s="718"/>
      <c r="G21" s="718"/>
      <c r="H21" s="718"/>
      <c r="I21" s="718"/>
      <c r="J21" s="887" t="s">
        <v>750</v>
      </c>
    </row>
    <row r="22" spans="1:10">
      <c r="A22" s="429"/>
      <c r="B22" s="429"/>
      <c r="C22" s="424"/>
      <c r="D22" s="424"/>
      <c r="E22" s="425">
        <f>SUM(E13:E21)</f>
        <v>0</v>
      </c>
      <c r="F22" s="425">
        <f t="shared" ref="F22:I22" si="1">SUM(F13:F21)</f>
        <v>0</v>
      </c>
      <c r="G22" s="425">
        <f t="shared" si="1"/>
        <v>0</v>
      </c>
      <c r="H22" s="425">
        <f t="shared" si="1"/>
        <v>0</v>
      </c>
      <c r="I22" s="425">
        <f t="shared" si="1"/>
        <v>0</v>
      </c>
      <c r="J22" s="426">
        <f>F22+G22+H22+I22</f>
        <v>0</v>
      </c>
    </row>
    <row r="23" spans="1:10">
      <c r="B23" s="4"/>
    </row>
    <row r="26" spans="1:10" s="298" customFormat="1">
      <c r="B26" s="298" t="s">
        <v>601</v>
      </c>
    </row>
  </sheetData>
  <mergeCells count="5">
    <mergeCell ref="A10:A11"/>
    <mergeCell ref="B10:B11"/>
    <mergeCell ref="E10:I10"/>
    <mergeCell ref="J10:J11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61"/>
  <sheetViews>
    <sheetView topLeftCell="A10" zoomScaleNormal="100" workbookViewId="0">
      <selection sqref="A1:XFD9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21" customHeight="1">
      <c r="A2" s="27"/>
      <c r="B2" s="42" t="s">
        <v>28</v>
      </c>
      <c r="C2" s="34" t="s">
        <v>39</v>
      </c>
      <c r="D2" s="73" t="s">
        <v>31</v>
      </c>
      <c r="E2" s="4"/>
      <c r="F2" s="43" t="s">
        <v>32</v>
      </c>
      <c r="G2" s="4"/>
      <c r="H2" s="43" t="s">
        <v>554</v>
      </c>
      <c r="I2" s="31"/>
    </row>
    <row r="3" spans="1:18" ht="21" customHeight="1">
      <c r="A3" s="27"/>
      <c r="B3" s="42" t="s">
        <v>50</v>
      </c>
      <c r="C3" s="34" t="s">
        <v>214</v>
      </c>
      <c r="D3" s="25"/>
      <c r="F3" s="2"/>
      <c r="G3" s="2"/>
      <c r="H3" s="2"/>
    </row>
    <row r="4" spans="1:18" ht="21" customHeight="1">
      <c r="A4" s="27"/>
      <c r="B4" s="42" t="s">
        <v>2556</v>
      </c>
      <c r="C4" s="34" t="s">
        <v>2453</v>
      </c>
      <c r="D4" s="25"/>
      <c r="E4" s="2"/>
      <c r="F4" s="2"/>
      <c r="G4" s="2"/>
    </row>
    <row r="5" spans="1:18" ht="21" customHeight="1">
      <c r="A5" s="27"/>
      <c r="B5" s="42" t="s">
        <v>21</v>
      </c>
      <c r="C5" s="44" t="s">
        <v>555</v>
      </c>
      <c r="D5" s="45" t="s">
        <v>51</v>
      </c>
      <c r="E5" s="44"/>
      <c r="F5" s="44" t="s">
        <v>52</v>
      </c>
      <c r="G5" s="44" t="s">
        <v>53</v>
      </c>
      <c r="H5" s="44" t="s">
        <v>56</v>
      </c>
      <c r="I5" s="44" t="s">
        <v>54</v>
      </c>
      <c r="J5" s="44" t="s">
        <v>55</v>
      </c>
      <c r="K5" s="30"/>
      <c r="O5" s="25"/>
    </row>
    <row r="6" spans="1:18" ht="21" customHeight="1">
      <c r="A6" s="27"/>
      <c r="B6" s="32" t="s">
        <v>36</v>
      </c>
      <c r="D6" s="1570" t="s">
        <v>2454</v>
      </c>
      <c r="F6" s="25"/>
      <c r="H6" s="25"/>
      <c r="J6" s="25"/>
      <c r="K6" s="25"/>
      <c r="M6" s="25"/>
      <c r="O6" s="25"/>
      <c r="P6" s="25"/>
      <c r="R6" s="25"/>
    </row>
    <row r="7" spans="1:18" ht="21" customHeight="1">
      <c r="A7" s="27"/>
      <c r="B7" s="32"/>
      <c r="D7" s="1570" t="s">
        <v>2455</v>
      </c>
      <c r="F7" s="25"/>
      <c r="H7" s="25"/>
      <c r="K7" s="25"/>
      <c r="M7" s="25"/>
      <c r="O7" s="25"/>
      <c r="P7" s="25"/>
      <c r="R7" s="25"/>
    </row>
    <row r="8" spans="1:18" ht="21" customHeight="1">
      <c r="A8" s="27"/>
      <c r="B8" s="32"/>
      <c r="D8" s="1570" t="s">
        <v>2456</v>
      </c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37</v>
      </c>
      <c r="D9" s="1570" t="s">
        <v>2457</v>
      </c>
      <c r="E9" s="25"/>
      <c r="F9" s="2"/>
      <c r="G9" s="2"/>
      <c r="H9" s="2"/>
    </row>
    <row r="10" spans="1:18" ht="21" customHeight="1">
      <c r="A10" s="1757" t="s">
        <v>0</v>
      </c>
      <c r="B10" s="1757" t="s">
        <v>33</v>
      </c>
      <c r="C10" s="204" t="s">
        <v>23</v>
      </c>
      <c r="D10" s="208" t="s">
        <v>24</v>
      </c>
      <c r="E10" s="1752" t="s">
        <v>1</v>
      </c>
      <c r="F10" s="1753"/>
      <c r="G10" s="1753"/>
      <c r="H10" s="1753"/>
      <c r="I10" s="1754"/>
      <c r="J10" s="1755" t="s">
        <v>13</v>
      </c>
    </row>
    <row r="11" spans="1:18">
      <c r="A11" s="1758"/>
      <c r="B11" s="1758"/>
      <c r="C11" s="205"/>
      <c r="D11" s="209" t="s">
        <v>25</v>
      </c>
      <c r="E11" s="28" t="s">
        <v>5</v>
      </c>
      <c r="F11" s="28" t="s">
        <v>6</v>
      </c>
      <c r="G11" s="28" t="s">
        <v>2557</v>
      </c>
      <c r="H11" s="29" t="s">
        <v>26</v>
      </c>
      <c r="I11" s="29" t="s">
        <v>27</v>
      </c>
      <c r="J11" s="1756"/>
    </row>
    <row r="12" spans="1:18" s="427" customFormat="1" ht="37.5">
      <c r="A12" s="436">
        <v>101</v>
      </c>
      <c r="B12" s="414" t="s">
        <v>301</v>
      </c>
      <c r="C12" s="394"/>
      <c r="D12" s="394"/>
      <c r="E12" s="415">
        <f t="shared" ref="E12:E36" si="0">F12+G12+H12+I12</f>
        <v>0</v>
      </c>
      <c r="F12" s="394"/>
      <c r="G12" s="394"/>
      <c r="H12" s="394"/>
      <c r="I12" s="394"/>
      <c r="J12" s="394"/>
    </row>
    <row r="13" spans="1:18" s="688" customFormat="1" ht="42">
      <c r="A13" s="689"/>
      <c r="B13" s="753" t="s">
        <v>1929</v>
      </c>
      <c r="C13" s="687"/>
      <c r="D13" s="687"/>
      <c r="E13" s="415">
        <f t="shared" si="0"/>
        <v>0</v>
      </c>
      <c r="F13" s="686"/>
      <c r="G13" s="686"/>
      <c r="H13" s="686"/>
      <c r="I13" s="686"/>
      <c r="J13" s="686" t="s">
        <v>807</v>
      </c>
    </row>
    <row r="14" spans="1:18" s="688" customFormat="1">
      <c r="A14" s="689"/>
      <c r="B14" s="753" t="s">
        <v>793</v>
      </c>
      <c r="C14" s="687" t="s">
        <v>746</v>
      </c>
      <c r="D14" s="687" t="s">
        <v>794</v>
      </c>
      <c r="E14" s="764">
        <f t="shared" si="0"/>
        <v>0</v>
      </c>
      <c r="F14" s="686"/>
      <c r="G14" s="686"/>
      <c r="H14" s="686"/>
      <c r="I14" s="686"/>
      <c r="J14" s="686" t="s">
        <v>807</v>
      </c>
    </row>
    <row r="15" spans="1:18" s="688" customFormat="1" ht="93.75">
      <c r="A15" s="689"/>
      <c r="B15" s="1294" t="s">
        <v>795</v>
      </c>
      <c r="C15" s="687" t="s">
        <v>796</v>
      </c>
      <c r="D15" s="687" t="s">
        <v>797</v>
      </c>
      <c r="E15" s="764">
        <f t="shared" si="0"/>
        <v>0</v>
      </c>
      <c r="F15" s="687"/>
      <c r="G15" s="687"/>
      <c r="H15" s="687"/>
      <c r="I15" s="687"/>
      <c r="J15" s="686" t="s">
        <v>807</v>
      </c>
    </row>
    <row r="16" spans="1:18" s="688" customFormat="1" ht="43.5" customHeight="1">
      <c r="A16" s="689"/>
      <c r="B16" s="753" t="s">
        <v>798</v>
      </c>
      <c r="C16" s="687" t="s">
        <v>792</v>
      </c>
      <c r="D16" s="687" t="s">
        <v>799</v>
      </c>
      <c r="E16" s="764">
        <f t="shared" si="0"/>
        <v>0</v>
      </c>
      <c r="F16" s="687"/>
      <c r="G16" s="687"/>
      <c r="H16" s="687"/>
      <c r="I16" s="687"/>
      <c r="J16" s="686" t="s">
        <v>807</v>
      </c>
    </row>
    <row r="17" spans="1:10" s="688" customFormat="1" ht="42">
      <c r="A17" s="689"/>
      <c r="B17" s="753" t="s">
        <v>800</v>
      </c>
      <c r="C17" s="687" t="s">
        <v>801</v>
      </c>
      <c r="D17" s="687" t="s">
        <v>802</v>
      </c>
      <c r="E17" s="764">
        <f t="shared" si="0"/>
        <v>0</v>
      </c>
      <c r="F17" s="687"/>
      <c r="G17" s="687"/>
      <c r="H17" s="687"/>
      <c r="I17" s="687"/>
      <c r="J17" s="686" t="s">
        <v>807</v>
      </c>
    </row>
    <row r="18" spans="1:10" s="688" customFormat="1" ht="42">
      <c r="A18" s="689"/>
      <c r="B18" s="753" t="s">
        <v>803</v>
      </c>
      <c r="C18" s="687" t="s">
        <v>792</v>
      </c>
      <c r="D18" s="767">
        <v>22616</v>
      </c>
      <c r="E18" s="764">
        <f t="shared" si="0"/>
        <v>1000</v>
      </c>
      <c r="F18" s="716"/>
      <c r="G18" s="716">
        <v>1000</v>
      </c>
      <c r="H18" s="687"/>
      <c r="I18" s="687"/>
      <c r="J18" s="686" t="s">
        <v>807</v>
      </c>
    </row>
    <row r="19" spans="1:10" s="688" customFormat="1" ht="42">
      <c r="A19" s="686"/>
      <c r="B19" s="686" t="s">
        <v>1930</v>
      </c>
      <c r="C19" s="687" t="s">
        <v>792</v>
      </c>
      <c r="D19" s="767">
        <v>22890</v>
      </c>
      <c r="E19" s="764">
        <f t="shared" si="0"/>
        <v>0</v>
      </c>
      <c r="F19" s="687"/>
      <c r="G19" s="687"/>
      <c r="H19" s="687"/>
      <c r="I19" s="687"/>
      <c r="J19" s="686" t="s">
        <v>807</v>
      </c>
    </row>
    <row r="20" spans="1:10" s="427" customFormat="1" ht="18.75">
      <c r="A20" s="840">
        <v>102</v>
      </c>
      <c r="B20" s="849" t="s">
        <v>302</v>
      </c>
      <c r="C20" s="841"/>
      <c r="D20" s="841"/>
      <c r="E20" s="842">
        <f t="shared" si="0"/>
        <v>0</v>
      </c>
      <c r="F20" s="843"/>
      <c r="G20" s="843"/>
      <c r="H20" s="841"/>
      <c r="I20" s="841"/>
      <c r="J20" s="841"/>
    </row>
    <row r="21" spans="1:10" s="854" customFormat="1" ht="42" customHeight="1">
      <c r="A21" s="850"/>
      <c r="B21" s="1288" t="s">
        <v>950</v>
      </c>
      <c r="C21" s="1289" t="s">
        <v>951</v>
      </c>
      <c r="D21" s="1290" t="s">
        <v>893</v>
      </c>
      <c r="E21" s="857">
        <f t="shared" si="0"/>
        <v>0</v>
      </c>
      <c r="F21" s="852"/>
      <c r="G21" s="852"/>
      <c r="H21" s="853"/>
      <c r="I21" s="851"/>
      <c r="J21" s="851"/>
    </row>
    <row r="22" spans="1:10" s="854" customFormat="1" ht="43.5" customHeight="1">
      <c r="A22" s="855"/>
      <c r="B22" s="856" t="s">
        <v>952</v>
      </c>
      <c r="C22" s="1289" t="s">
        <v>871</v>
      </c>
      <c r="D22" s="1291" t="s">
        <v>953</v>
      </c>
      <c r="E22" s="857">
        <f t="shared" si="0"/>
        <v>2000</v>
      </c>
      <c r="F22" s="852"/>
      <c r="G22" s="852">
        <v>2000</v>
      </c>
      <c r="H22" s="853"/>
      <c r="I22" s="851"/>
      <c r="J22" s="851" t="s">
        <v>921</v>
      </c>
    </row>
    <row r="23" spans="1:10" s="9" customFormat="1">
      <c r="A23" s="65"/>
      <c r="B23" s="1373" t="s">
        <v>2159</v>
      </c>
      <c r="C23" s="79" t="s">
        <v>2045</v>
      </c>
      <c r="D23" s="93"/>
      <c r="E23" s="857">
        <f t="shared" si="0"/>
        <v>0</v>
      </c>
      <c r="F23" s="93"/>
      <c r="G23" s="93"/>
      <c r="H23" s="93"/>
      <c r="I23" s="93"/>
      <c r="J23" s="93" t="s">
        <v>2045</v>
      </c>
    </row>
    <row r="24" spans="1:10" s="9" customFormat="1">
      <c r="A24" s="65"/>
      <c r="B24" s="1373" t="s">
        <v>2160</v>
      </c>
      <c r="C24" s="79" t="s">
        <v>2045</v>
      </c>
      <c r="D24" s="93"/>
      <c r="E24" s="857">
        <f t="shared" si="0"/>
        <v>0</v>
      </c>
      <c r="F24" s="93"/>
      <c r="G24" s="93"/>
      <c r="H24" s="93"/>
      <c r="I24" s="93"/>
      <c r="J24" s="93" t="s">
        <v>2045</v>
      </c>
    </row>
    <row r="25" spans="1:10" s="234" customFormat="1" ht="18.75">
      <c r="A25" s="895">
        <v>103</v>
      </c>
      <c r="B25" s="896" t="s">
        <v>303</v>
      </c>
      <c r="C25" s="897"/>
      <c r="D25" s="898"/>
      <c r="E25" s="842">
        <f t="shared" si="0"/>
        <v>0</v>
      </c>
      <c r="F25" s="899"/>
      <c r="G25" s="899"/>
      <c r="H25" s="899"/>
      <c r="I25" s="900"/>
      <c r="J25" s="900"/>
    </row>
    <row r="26" spans="1:10" s="711" customFormat="1" ht="42" customHeight="1">
      <c r="A26" s="839"/>
      <c r="B26" s="747" t="s">
        <v>1030</v>
      </c>
      <c r="C26" s="904"/>
      <c r="D26" s="687"/>
      <c r="E26" s="764">
        <f t="shared" si="0"/>
        <v>0</v>
      </c>
      <c r="F26" s="1293"/>
      <c r="G26" s="1293"/>
      <c r="H26" s="686"/>
      <c r="I26" s="686"/>
      <c r="J26" s="686"/>
    </row>
    <row r="27" spans="1:10" s="730" customFormat="1">
      <c r="A27" s="903"/>
      <c r="B27" s="811" t="s">
        <v>1031</v>
      </c>
      <c r="C27" s="904" t="s">
        <v>1032</v>
      </c>
      <c r="D27" s="687" t="s">
        <v>893</v>
      </c>
      <c r="E27" s="764">
        <f t="shared" si="0"/>
        <v>9020864.4299999997</v>
      </c>
      <c r="F27" s="905"/>
      <c r="G27" s="905">
        <v>9020864.4299999997</v>
      </c>
      <c r="H27" s="686"/>
      <c r="I27" s="686"/>
      <c r="J27" s="686" t="s">
        <v>954</v>
      </c>
    </row>
    <row r="28" spans="1:10" s="730" customFormat="1">
      <c r="B28" s="811" t="s">
        <v>1033</v>
      </c>
      <c r="C28" s="904" t="s">
        <v>944</v>
      </c>
      <c r="D28" s="687" t="s">
        <v>893</v>
      </c>
      <c r="E28" s="764">
        <f t="shared" si="0"/>
        <v>20069</v>
      </c>
      <c r="F28" s="905"/>
      <c r="G28" s="905">
        <v>20069</v>
      </c>
      <c r="H28" s="686"/>
      <c r="I28" s="686"/>
      <c r="J28" s="686" t="s">
        <v>1042</v>
      </c>
    </row>
    <row r="29" spans="1:10" s="730" customFormat="1" ht="23.25" customHeight="1">
      <c r="B29" s="811" t="s">
        <v>1034</v>
      </c>
      <c r="C29" s="687" t="s">
        <v>1035</v>
      </c>
      <c r="D29" s="687" t="s">
        <v>893</v>
      </c>
      <c r="E29" s="764">
        <f t="shared" si="0"/>
        <v>2640635.7599999998</v>
      </c>
      <c r="F29" s="905"/>
      <c r="G29" s="905">
        <v>2640635.7599999998</v>
      </c>
      <c r="H29" s="686"/>
      <c r="I29" s="686"/>
      <c r="J29" s="686" t="s">
        <v>954</v>
      </c>
    </row>
    <row r="30" spans="1:10" s="730" customFormat="1">
      <c r="B30" s="811" t="s">
        <v>1036</v>
      </c>
      <c r="C30" s="687" t="s">
        <v>1037</v>
      </c>
      <c r="D30" s="687" t="s">
        <v>893</v>
      </c>
      <c r="E30" s="764">
        <f t="shared" si="0"/>
        <v>4767081.5999999996</v>
      </c>
      <c r="F30" s="905"/>
      <c r="G30" s="905">
        <v>4767081.5999999996</v>
      </c>
      <c r="H30" s="686"/>
      <c r="I30" s="686"/>
      <c r="J30" s="686" t="s">
        <v>1043</v>
      </c>
    </row>
    <row r="31" spans="1:10" s="730" customFormat="1">
      <c r="B31" s="811" t="s">
        <v>1038</v>
      </c>
      <c r="C31" s="687" t="s">
        <v>1039</v>
      </c>
      <c r="D31" s="687" t="s">
        <v>893</v>
      </c>
      <c r="E31" s="764">
        <f t="shared" si="0"/>
        <v>755269.12</v>
      </c>
      <c r="F31" s="905"/>
      <c r="G31" s="905">
        <v>755269.12</v>
      </c>
      <c r="H31" s="686"/>
      <c r="I31" s="686"/>
      <c r="J31" s="686" t="s">
        <v>1042</v>
      </c>
    </row>
    <row r="32" spans="1:10" s="730" customFormat="1">
      <c r="A32" s="691"/>
      <c r="B32" s="691" t="s">
        <v>1040</v>
      </c>
      <c r="C32" s="696" t="s">
        <v>1041</v>
      </c>
      <c r="D32" s="687" t="s">
        <v>893</v>
      </c>
      <c r="E32" s="764">
        <f t="shared" si="0"/>
        <v>343635</v>
      </c>
      <c r="F32" s="906"/>
      <c r="G32" s="906">
        <v>343635</v>
      </c>
      <c r="H32" s="692"/>
      <c r="I32" s="692"/>
      <c r="J32" s="686" t="s">
        <v>954</v>
      </c>
    </row>
    <row r="33" spans="1:10" s="234" customFormat="1" ht="56.25">
      <c r="A33" s="844">
        <v>104</v>
      </c>
      <c r="B33" s="901" t="s">
        <v>304</v>
      </c>
      <c r="C33" s="845"/>
      <c r="D33" s="847"/>
      <c r="E33" s="902">
        <f t="shared" si="0"/>
        <v>0</v>
      </c>
      <c r="F33" s="847"/>
      <c r="G33" s="846"/>
      <c r="H33" s="847"/>
      <c r="I33" s="847"/>
      <c r="J33" s="847"/>
    </row>
    <row r="34" spans="1:10" s="688" customFormat="1" ht="84">
      <c r="A34" s="765"/>
      <c r="B34" s="753" t="s">
        <v>804</v>
      </c>
      <c r="C34" s="696" t="s">
        <v>746</v>
      </c>
      <c r="D34" s="717" t="s">
        <v>805</v>
      </c>
      <c r="E34" s="764">
        <f t="shared" si="0"/>
        <v>0</v>
      </c>
      <c r="F34" s="718"/>
      <c r="G34" s="718"/>
      <c r="H34" s="718"/>
      <c r="I34" s="718"/>
      <c r="J34" s="686" t="s">
        <v>807</v>
      </c>
    </row>
    <row r="35" spans="1:10" s="688" customFormat="1" ht="42">
      <c r="A35" s="689"/>
      <c r="B35" s="753" t="s">
        <v>806</v>
      </c>
      <c r="C35" s="696" t="s">
        <v>775</v>
      </c>
      <c r="D35" s="761">
        <v>22706</v>
      </c>
      <c r="E35" s="764">
        <f t="shared" si="0"/>
        <v>0</v>
      </c>
      <c r="F35" s="718"/>
      <c r="G35" s="718"/>
      <c r="H35" s="718"/>
      <c r="I35" s="718"/>
      <c r="J35" s="686" t="s">
        <v>807</v>
      </c>
    </row>
    <row r="36" spans="1:10" s="234" customFormat="1" ht="18.75">
      <c r="A36" s="438"/>
      <c r="B36" s="444"/>
      <c r="C36" s="421"/>
      <c r="D36" s="395"/>
      <c r="E36" s="422">
        <f t="shared" si="0"/>
        <v>0</v>
      </c>
      <c r="F36" s="395"/>
      <c r="G36" s="395"/>
      <c r="H36" s="395"/>
      <c r="I36" s="395"/>
      <c r="J36" s="395"/>
    </row>
    <row r="37" spans="1:10" s="234" customFormat="1" ht="18.75">
      <c r="A37" s="423"/>
      <c r="B37" s="423"/>
      <c r="C37" s="424"/>
      <c r="D37" s="424"/>
      <c r="E37" s="425">
        <f>SUM(E12:E36)</f>
        <v>17550554.91</v>
      </c>
      <c r="F37" s="425">
        <f>SUM(F12:F36)</f>
        <v>0</v>
      </c>
      <c r="G37" s="425">
        <f>SUM(G12:G36)</f>
        <v>17550554.91</v>
      </c>
      <c r="H37" s="425">
        <f>SUM(H12:H36)</f>
        <v>0</v>
      </c>
      <c r="I37" s="425">
        <f>SUM(I12:I36)</f>
        <v>0</v>
      </c>
      <c r="J37" s="426">
        <f>F37+G37+H37+I37</f>
        <v>17550554.91</v>
      </c>
    </row>
    <row r="38" spans="1:10">
      <c r="B38" s="4"/>
    </row>
    <row r="39" spans="1:10" s="298" customFormat="1">
      <c r="B39" s="298" t="s">
        <v>601</v>
      </c>
    </row>
    <row r="40" spans="1:10" s="230" customFormat="1"/>
    <row r="42" spans="1:10" s="298" customFormat="1">
      <c r="B42" s="298" t="s">
        <v>603</v>
      </c>
    </row>
    <row r="43" spans="1:10" s="230" customFormat="1">
      <c r="A43" s="127"/>
      <c r="B43" s="289"/>
      <c r="C43" s="290"/>
      <c r="D43" s="79"/>
      <c r="E43" s="184"/>
      <c r="F43" s="181"/>
      <c r="G43" s="181"/>
      <c r="H43" s="79"/>
      <c r="I43" s="79"/>
      <c r="J43" s="79"/>
    </row>
    <row r="44" spans="1:10" s="230" customFormat="1">
      <c r="A44" s="243"/>
      <c r="B44" s="243"/>
      <c r="C44" s="217"/>
      <c r="D44" s="71"/>
      <c r="E44" s="184"/>
      <c r="F44" s="67"/>
      <c r="G44" s="67"/>
      <c r="H44" s="71"/>
      <c r="I44" s="71"/>
      <c r="J44" s="71"/>
    </row>
    <row r="45" spans="1:10" s="230" customFormat="1">
      <c r="A45" s="511"/>
      <c r="B45" s="289"/>
      <c r="C45" s="290"/>
      <c r="D45" s="79"/>
      <c r="E45" s="184"/>
      <c r="F45" s="181"/>
      <c r="G45" s="181"/>
      <c r="H45" s="79"/>
      <c r="I45" s="79"/>
      <c r="J45" s="79"/>
    </row>
    <row r="46" spans="1:10" s="230" customFormat="1">
      <c r="A46" s="511"/>
      <c r="B46" s="289"/>
      <c r="C46" s="79"/>
      <c r="D46" s="79"/>
      <c r="E46" s="184"/>
      <c r="F46" s="181"/>
      <c r="G46" s="181"/>
      <c r="H46" s="79"/>
      <c r="I46" s="79"/>
      <c r="J46" s="79"/>
    </row>
    <row r="47" spans="1:10" s="230" customFormat="1">
      <c r="B47" s="289"/>
      <c r="C47" s="79"/>
      <c r="D47" s="79"/>
      <c r="E47" s="184"/>
      <c r="F47" s="181"/>
      <c r="G47" s="181"/>
      <c r="H47" s="79"/>
      <c r="I47" s="79"/>
      <c r="J47" s="79"/>
    </row>
    <row r="48" spans="1:10" s="230" customFormat="1">
      <c r="B48" s="289"/>
      <c r="C48" s="79"/>
      <c r="D48" s="79"/>
      <c r="E48" s="184"/>
      <c r="F48" s="181"/>
      <c r="G48" s="181"/>
      <c r="H48" s="79"/>
      <c r="I48" s="79"/>
      <c r="J48" s="79"/>
    </row>
    <row r="49" spans="1:10" s="230" customFormat="1">
      <c r="E49" s="592"/>
    </row>
    <row r="51" spans="1:10">
      <c r="B51" s="298" t="s">
        <v>658</v>
      </c>
      <c r="F51" s="2"/>
    </row>
    <row r="52" spans="1:10" s="613" customFormat="1" ht="18.75">
      <c r="A52" s="437"/>
      <c r="B52" s="417"/>
      <c r="C52" s="102"/>
      <c r="D52" s="102"/>
      <c r="E52" s="415"/>
      <c r="F52" s="102"/>
      <c r="G52" s="415"/>
      <c r="H52" s="102"/>
      <c r="I52" s="102"/>
      <c r="J52" s="102"/>
    </row>
    <row r="53" spans="1:10" s="584" customFormat="1">
      <c r="E53" s="610"/>
      <c r="F53" s="610"/>
      <c r="G53" s="610"/>
    </row>
    <row r="54" spans="1:10" s="614" customFormat="1" ht="23.25" customHeight="1">
      <c r="A54" s="594"/>
      <c r="B54" s="417"/>
      <c r="C54" s="418"/>
      <c r="D54" s="442"/>
      <c r="E54" s="415"/>
      <c r="F54" s="498"/>
      <c r="G54" s="498"/>
      <c r="H54" s="498"/>
      <c r="I54" s="570"/>
      <c r="J54" s="570"/>
    </row>
    <row r="55" spans="1:10" s="614" customFormat="1" ht="18.75">
      <c r="A55" s="398"/>
      <c r="B55" s="443"/>
      <c r="C55" s="102"/>
      <c r="D55" s="102"/>
      <c r="E55" s="415"/>
      <c r="F55" s="415"/>
      <c r="G55" s="415"/>
      <c r="H55" s="102"/>
      <c r="I55" s="102"/>
      <c r="J55" s="102"/>
    </row>
    <row r="56" spans="1:10" s="614" customFormat="1" ht="18.75">
      <c r="A56" s="420"/>
      <c r="B56" s="420"/>
      <c r="C56" s="418"/>
      <c r="D56" s="570"/>
      <c r="E56" s="415"/>
      <c r="F56" s="498"/>
      <c r="G56" s="498"/>
      <c r="H56" s="570"/>
      <c r="I56" s="570"/>
      <c r="J56" s="570"/>
    </row>
    <row r="57" spans="1:10" s="614" customFormat="1" ht="18.75">
      <c r="A57" s="615"/>
      <c r="B57" s="443"/>
      <c r="C57" s="102"/>
      <c r="D57" s="102"/>
      <c r="E57" s="415"/>
      <c r="F57" s="415"/>
      <c r="G57" s="415"/>
      <c r="H57" s="102"/>
      <c r="I57" s="102"/>
      <c r="J57" s="102"/>
    </row>
    <row r="58" spans="1:10" s="614" customFormat="1" ht="18.75">
      <c r="A58" s="615"/>
      <c r="B58" s="443"/>
      <c r="C58" s="102"/>
      <c r="D58" s="102"/>
      <c r="E58" s="415"/>
      <c r="F58" s="415"/>
      <c r="G58" s="415"/>
      <c r="H58" s="102"/>
      <c r="I58" s="102"/>
      <c r="J58" s="102"/>
    </row>
    <row r="59" spans="1:10" s="614" customFormat="1" ht="18.75">
      <c r="A59" s="615"/>
      <c r="B59" s="443"/>
      <c r="C59" s="102"/>
      <c r="D59" s="102"/>
      <c r="E59" s="415"/>
      <c r="F59" s="415"/>
      <c r="G59" s="415"/>
      <c r="H59" s="102"/>
      <c r="I59" s="102"/>
      <c r="J59" s="102"/>
    </row>
    <row r="60" spans="1:10" s="614" customFormat="1" ht="18.75">
      <c r="A60" s="615"/>
      <c r="B60" s="443"/>
      <c r="C60" s="102"/>
      <c r="D60" s="102"/>
      <c r="E60" s="415"/>
      <c r="F60" s="415"/>
      <c r="G60" s="415"/>
      <c r="H60" s="102"/>
      <c r="I60" s="102"/>
      <c r="J60" s="102"/>
    </row>
    <row r="61" spans="1:10" s="584" customFormat="1">
      <c r="E61" s="604"/>
      <c r="F61" s="604"/>
      <c r="G61" s="604"/>
      <c r="H61" s="604"/>
      <c r="I61" s="604"/>
    </row>
  </sheetData>
  <mergeCells count="5">
    <mergeCell ref="A10:A11"/>
    <mergeCell ref="B10:B11"/>
    <mergeCell ref="E10:I10"/>
    <mergeCell ref="J10:J11"/>
    <mergeCell ref="A1:J1"/>
  </mergeCells>
  <pageMargins left="0.9055118110236221" right="0.51181102362204722" top="0.74803149606299213" bottom="0.55118110236220474" header="0.31496062992125984" footer="0.31496062992125984"/>
  <pageSetup paperSize="5" scale="26" fitToWidth="0" fitToHeight="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44"/>
  <sheetViews>
    <sheetView topLeftCell="A13" zoomScaleNormal="100" workbookViewId="0">
      <selection sqref="A1:XFD12"/>
    </sheetView>
  </sheetViews>
  <sheetFormatPr defaultColWidth="9.140625" defaultRowHeight="24" customHeight="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6" width="23.140625" style="522" customWidth="1"/>
    <col min="7" max="7" width="22.85546875" style="522" customWidth="1"/>
    <col min="8" max="8" width="19" style="522" customWidth="1"/>
    <col min="9" max="9" width="16.42578125" style="522" customWidth="1"/>
    <col min="10" max="10" width="18.28515625" style="9" customWidth="1"/>
    <col min="11" max="16384" width="9.140625" style="9"/>
  </cols>
  <sheetData>
    <row r="1" spans="1:18" ht="24" customHeight="1">
      <c r="A1" s="1730" t="s">
        <v>701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ht="24" customHeight="1">
      <c r="A2" s="129"/>
      <c r="B2" s="129"/>
      <c r="C2" s="129"/>
      <c r="D2" s="129"/>
      <c r="E2" s="129"/>
      <c r="F2" s="1295"/>
      <c r="G2" s="1295"/>
      <c r="H2" s="1295"/>
      <c r="I2" s="1295"/>
    </row>
    <row r="3" spans="1:18" ht="24" customHeight="1">
      <c r="A3" s="27"/>
      <c r="B3" s="42" t="s">
        <v>28</v>
      </c>
      <c r="C3" s="162" t="s">
        <v>39</v>
      </c>
      <c r="D3" s="163" t="s">
        <v>31</v>
      </c>
      <c r="E3" s="164"/>
      <c r="F3" s="1296" t="s">
        <v>32</v>
      </c>
      <c r="G3" s="1297"/>
      <c r="H3" s="1296" t="s">
        <v>554</v>
      </c>
      <c r="I3" s="1298"/>
    </row>
    <row r="4" spans="1:18" ht="24" customHeight="1">
      <c r="A4" s="27"/>
      <c r="B4" s="42" t="s">
        <v>50</v>
      </c>
      <c r="C4" s="162" t="s">
        <v>214</v>
      </c>
      <c r="D4" s="167"/>
      <c r="F4" s="174"/>
      <c r="G4" s="174"/>
      <c r="H4" s="174"/>
    </row>
    <row r="5" spans="1:18" ht="24" customHeight="1">
      <c r="A5" s="27"/>
      <c r="B5" s="42" t="s">
        <v>2556</v>
      </c>
      <c r="C5" s="162" t="s">
        <v>2458</v>
      </c>
      <c r="D5" s="167"/>
      <c r="E5" s="133"/>
      <c r="F5" s="174"/>
      <c r="G5" s="174"/>
    </row>
    <row r="6" spans="1:18" ht="24" customHeight="1">
      <c r="A6" s="27"/>
      <c r="B6" s="42" t="s">
        <v>21</v>
      </c>
      <c r="C6" s="168" t="s">
        <v>30</v>
      </c>
      <c r="D6" s="169" t="s">
        <v>556</v>
      </c>
      <c r="E6" s="168"/>
      <c r="F6" s="1299" t="s">
        <v>52</v>
      </c>
      <c r="G6" s="1299" t="s">
        <v>53</v>
      </c>
      <c r="H6" s="1299" t="s">
        <v>56</v>
      </c>
      <c r="I6" s="1299" t="s">
        <v>54</v>
      </c>
      <c r="J6" s="168" t="s">
        <v>55</v>
      </c>
      <c r="K6" s="170"/>
      <c r="O6" s="167"/>
    </row>
    <row r="7" spans="1:18" ht="24" customHeight="1">
      <c r="A7" s="27"/>
      <c r="B7" s="171" t="s">
        <v>36</v>
      </c>
      <c r="D7" s="1570" t="s">
        <v>2459</v>
      </c>
      <c r="F7" s="1300"/>
      <c r="H7" s="1300"/>
      <c r="J7" s="167"/>
      <c r="K7" s="167"/>
      <c r="M7" s="167"/>
      <c r="O7" s="167"/>
      <c r="P7" s="167"/>
      <c r="R7" s="167"/>
    </row>
    <row r="8" spans="1:18" ht="24" customHeight="1">
      <c r="A8" s="27"/>
      <c r="B8" s="171"/>
      <c r="D8" s="1570" t="s">
        <v>2460</v>
      </c>
      <c r="F8" s="1300"/>
      <c r="H8" s="1300"/>
      <c r="K8" s="167"/>
      <c r="M8" s="167"/>
      <c r="O8" s="167"/>
      <c r="P8" s="167"/>
      <c r="R8" s="167"/>
    </row>
    <row r="9" spans="1:18" ht="24" customHeight="1">
      <c r="A9" s="27"/>
      <c r="B9" s="171" t="s">
        <v>37</v>
      </c>
      <c r="D9" s="1571" t="s">
        <v>2461</v>
      </c>
      <c r="E9" s="1573"/>
      <c r="F9" s="1574"/>
      <c r="G9" s="1574"/>
      <c r="H9" s="174"/>
    </row>
    <row r="10" spans="1:18" ht="24" customHeight="1">
      <c r="A10" s="27"/>
      <c r="B10" s="391" t="s">
        <v>353</v>
      </c>
      <c r="D10" s="1783" t="s">
        <v>2462</v>
      </c>
      <c r="E10" s="1783"/>
      <c r="F10" s="1783"/>
      <c r="G10" s="1783"/>
      <c r="H10" s="174"/>
    </row>
    <row r="11" spans="1:18" ht="24" customHeight="1">
      <c r="A11" s="27"/>
      <c r="B11" s="391"/>
      <c r="D11" s="1783" t="s">
        <v>2463</v>
      </c>
      <c r="E11" s="1783"/>
      <c r="F11" s="1783"/>
      <c r="G11" s="1783"/>
      <c r="H11" s="174"/>
    </row>
    <row r="12" spans="1:18" ht="24" customHeight="1">
      <c r="A12" s="27"/>
      <c r="B12" s="391"/>
      <c r="D12" s="1784" t="s">
        <v>2464</v>
      </c>
      <c r="E12" s="1784"/>
      <c r="F12" s="1784"/>
      <c r="G12" s="1600"/>
      <c r="H12" s="174"/>
    </row>
    <row r="13" spans="1:18" ht="24" customHeight="1">
      <c r="A13" s="1748" t="s">
        <v>0</v>
      </c>
      <c r="B13" s="1748" t="s">
        <v>33</v>
      </c>
      <c r="C13" s="1209" t="s">
        <v>23</v>
      </c>
      <c r="D13" s="1209" t="s">
        <v>24</v>
      </c>
      <c r="E13" s="1759" t="s">
        <v>1</v>
      </c>
      <c r="F13" s="1760"/>
      <c r="G13" s="1760"/>
      <c r="H13" s="1760"/>
      <c r="I13" s="1761"/>
      <c r="J13" s="1762" t="s">
        <v>13</v>
      </c>
    </row>
    <row r="14" spans="1:18" ht="24" customHeight="1">
      <c r="A14" s="1749"/>
      <c r="B14" s="1749"/>
      <c r="C14" s="1210"/>
      <c r="D14" s="1210" t="s">
        <v>25</v>
      </c>
      <c r="E14" s="28" t="s">
        <v>5</v>
      </c>
      <c r="F14" s="1142" t="s">
        <v>6</v>
      </c>
      <c r="G14" s="1142" t="s">
        <v>2557</v>
      </c>
      <c r="H14" s="1143" t="s">
        <v>26</v>
      </c>
      <c r="I14" s="1143" t="s">
        <v>27</v>
      </c>
      <c r="J14" s="1763"/>
    </row>
    <row r="15" spans="1:18" ht="42.75" customHeight="1">
      <c r="A15" s="341">
        <v>105</v>
      </c>
      <c r="B15" s="414" t="s">
        <v>305</v>
      </c>
      <c r="C15" s="310"/>
      <c r="D15" s="310"/>
      <c r="E15" s="310"/>
      <c r="F15" s="311"/>
      <c r="G15" s="311"/>
      <c r="H15" s="311"/>
      <c r="I15" s="311"/>
      <c r="J15" s="310"/>
    </row>
    <row r="16" spans="1:18" ht="38.25" customHeight="1">
      <c r="A16" s="1374"/>
      <c r="B16" s="1375" t="s">
        <v>2164</v>
      </c>
      <c r="C16" s="918" t="s">
        <v>1740</v>
      </c>
      <c r="D16" s="687" t="s">
        <v>710</v>
      </c>
      <c r="E16" s="918"/>
      <c r="F16" s="1376"/>
      <c r="G16" s="1376"/>
      <c r="H16" s="1376"/>
      <c r="I16" s="1376"/>
      <c r="J16" s="918" t="s">
        <v>1740</v>
      </c>
    </row>
    <row r="17" spans="1:10" s="688" customFormat="1" ht="24" customHeight="1">
      <c r="A17" s="717"/>
      <c r="B17" s="773" t="s">
        <v>1694</v>
      </c>
      <c r="C17" s="1004" t="s">
        <v>1693</v>
      </c>
      <c r="D17" s="1124">
        <v>22767</v>
      </c>
      <c r="E17" s="181">
        <f>F17+G17+H17+I17</f>
        <v>4500</v>
      </c>
      <c r="F17" s="778">
        <v>4500</v>
      </c>
      <c r="G17" s="778"/>
      <c r="H17" s="778"/>
      <c r="I17" s="778"/>
      <c r="J17" s="1254" t="s">
        <v>381</v>
      </c>
    </row>
    <row r="18" spans="1:10" s="688" customFormat="1" ht="24" customHeight="1">
      <c r="A18" s="691"/>
      <c r="B18" s="1222" t="s">
        <v>1931</v>
      </c>
      <c r="C18" s="1073" t="s">
        <v>735</v>
      </c>
      <c r="D18" s="687" t="s">
        <v>710</v>
      </c>
      <c r="E18" s="181">
        <f t="shared" ref="E18:E21" si="0">F18+G18+H18+I18</f>
        <v>250000</v>
      </c>
      <c r="F18" s="743">
        <v>250000</v>
      </c>
      <c r="G18" s="751"/>
      <c r="H18" s="751"/>
      <c r="I18" s="751"/>
      <c r="J18" s="887" t="s">
        <v>711</v>
      </c>
    </row>
    <row r="19" spans="1:10" s="688" customFormat="1" ht="24" customHeight="1">
      <c r="A19" s="691"/>
      <c r="B19" s="1222" t="s">
        <v>1932</v>
      </c>
      <c r="C19" s="696" t="s">
        <v>1933</v>
      </c>
      <c r="D19" s="687" t="s">
        <v>710</v>
      </c>
      <c r="E19" s="181">
        <f t="shared" si="0"/>
        <v>6000</v>
      </c>
      <c r="F19" s="782">
        <v>6000</v>
      </c>
      <c r="G19" s="1307"/>
      <c r="H19" s="1307"/>
      <c r="I19" s="1307"/>
      <c r="J19" s="720"/>
    </row>
    <row r="20" spans="1:10" s="711" customFormat="1" ht="24" customHeight="1">
      <c r="A20" s="745"/>
      <c r="B20" s="691" t="s">
        <v>1934</v>
      </c>
      <c r="C20" s="687" t="s">
        <v>1125</v>
      </c>
      <c r="D20" s="687" t="s">
        <v>710</v>
      </c>
      <c r="E20" s="181">
        <f t="shared" si="0"/>
        <v>10000</v>
      </c>
      <c r="F20" s="788">
        <v>10000</v>
      </c>
      <c r="G20" s="878"/>
      <c r="H20" s="878"/>
      <c r="I20" s="878"/>
      <c r="J20" s="887" t="s">
        <v>949</v>
      </c>
    </row>
    <row r="21" spans="1:10" s="688" customFormat="1" ht="42" customHeight="1">
      <c r="A21" s="1170"/>
      <c r="B21" s="747" t="s">
        <v>1935</v>
      </c>
      <c r="C21" s="687" t="s">
        <v>1314</v>
      </c>
      <c r="D21" s="687" t="s">
        <v>710</v>
      </c>
      <c r="E21" s="181">
        <f t="shared" si="0"/>
        <v>73480</v>
      </c>
      <c r="F21" s="716">
        <v>73480</v>
      </c>
      <c r="G21" s="716"/>
      <c r="H21" s="716"/>
      <c r="I21" s="716"/>
      <c r="J21" s="887" t="s">
        <v>1122</v>
      </c>
    </row>
    <row r="22" spans="1:10" s="688" customFormat="1" ht="44.25" customHeight="1">
      <c r="A22" s="718"/>
      <c r="B22" s="747" t="s">
        <v>1936</v>
      </c>
      <c r="C22" s="696" t="s">
        <v>1937</v>
      </c>
      <c r="D22" s="687" t="s">
        <v>710</v>
      </c>
      <c r="E22" s="181">
        <f t="shared" ref="E22:E24" si="1">F22+G22+H22+I22</f>
        <v>16750</v>
      </c>
      <c r="F22" s="743">
        <v>16750</v>
      </c>
      <c r="G22" s="743"/>
      <c r="H22" s="743"/>
      <c r="I22" s="743"/>
      <c r="J22" s="1021" t="s">
        <v>348</v>
      </c>
    </row>
    <row r="23" spans="1:10" s="688" customFormat="1" ht="45" customHeight="1">
      <c r="A23" s="686"/>
      <c r="B23" s="686" t="s">
        <v>1336</v>
      </c>
      <c r="C23" s="687" t="s">
        <v>1939</v>
      </c>
      <c r="D23" s="687" t="s">
        <v>710</v>
      </c>
      <c r="E23" s="181">
        <f t="shared" si="1"/>
        <v>54410</v>
      </c>
      <c r="F23" s="716">
        <v>54410</v>
      </c>
      <c r="G23" s="716"/>
      <c r="H23" s="716"/>
      <c r="I23" s="716"/>
      <c r="J23" s="887" t="s">
        <v>1047</v>
      </c>
    </row>
    <row r="24" spans="1:10" s="688" customFormat="1" ht="48.75" customHeight="1">
      <c r="A24" s="718"/>
      <c r="B24" s="691" t="s">
        <v>1938</v>
      </c>
      <c r="C24" s="696" t="s">
        <v>1940</v>
      </c>
      <c r="D24" s="687" t="s">
        <v>710</v>
      </c>
      <c r="E24" s="181">
        <f t="shared" si="1"/>
        <v>3000</v>
      </c>
      <c r="F24" s="743">
        <v>3000</v>
      </c>
      <c r="G24" s="743"/>
      <c r="H24" s="743"/>
      <c r="I24" s="743"/>
      <c r="J24" s="1021" t="s">
        <v>346</v>
      </c>
    </row>
    <row r="25" spans="1:10" s="688" customFormat="1" ht="45.75" customHeight="1">
      <c r="A25" s="718"/>
      <c r="B25" s="691" t="s">
        <v>1941</v>
      </c>
      <c r="C25" s="696" t="s">
        <v>1944</v>
      </c>
      <c r="D25" s="687" t="s">
        <v>710</v>
      </c>
      <c r="E25" s="181">
        <f t="shared" ref="E25" si="2">F25+G25+H25+I25</f>
        <v>63750</v>
      </c>
      <c r="F25" s="743">
        <v>63750</v>
      </c>
      <c r="G25" s="743"/>
      <c r="H25" s="743"/>
      <c r="I25" s="743"/>
      <c r="J25" s="1021" t="s">
        <v>1342</v>
      </c>
    </row>
    <row r="26" spans="1:10" s="688" customFormat="1" ht="45.75" customHeight="1">
      <c r="A26" s="721"/>
      <c r="B26" s="691" t="s">
        <v>1942</v>
      </c>
      <c r="C26" s="696" t="s">
        <v>1945</v>
      </c>
      <c r="D26" s="687" t="s">
        <v>710</v>
      </c>
      <c r="E26" s="181">
        <f t="shared" ref="E26" si="3">F26+G26+H26+I26</f>
        <v>69400</v>
      </c>
      <c r="F26" s="782">
        <v>69400</v>
      </c>
      <c r="G26" s="782"/>
      <c r="H26" s="782"/>
      <c r="I26" s="782"/>
      <c r="J26" s="720" t="s">
        <v>1050</v>
      </c>
    </row>
    <row r="27" spans="1:10" s="688" customFormat="1" ht="45.75" customHeight="1">
      <c r="A27" s="721"/>
      <c r="B27" s="691" t="s">
        <v>1943</v>
      </c>
      <c r="C27" s="696" t="s">
        <v>1945</v>
      </c>
      <c r="D27" s="687" t="s">
        <v>710</v>
      </c>
      <c r="E27" s="181">
        <f t="shared" ref="E27:E28" si="4">F27+G27+H27+I27</f>
        <v>17397</v>
      </c>
      <c r="F27" s="782">
        <v>17397</v>
      </c>
      <c r="G27" s="782"/>
      <c r="H27" s="782"/>
      <c r="I27" s="782"/>
      <c r="J27" s="720" t="s">
        <v>1183</v>
      </c>
    </row>
    <row r="28" spans="1:10" s="688" customFormat="1" ht="25.5" customHeight="1">
      <c r="A28" s="721"/>
      <c r="B28" s="731" t="s">
        <v>1946</v>
      </c>
      <c r="C28" s="696" t="s">
        <v>1947</v>
      </c>
      <c r="D28" s="687" t="s">
        <v>710</v>
      </c>
      <c r="E28" s="181">
        <f t="shared" si="4"/>
        <v>117500</v>
      </c>
      <c r="F28" s="782">
        <v>117500</v>
      </c>
      <c r="G28" s="782"/>
      <c r="H28" s="782"/>
      <c r="I28" s="782"/>
      <c r="J28" s="720"/>
    </row>
    <row r="29" spans="1:10" s="688" customFormat="1" ht="86.25" customHeight="1">
      <c r="A29" s="721"/>
      <c r="B29" s="686" t="s">
        <v>1949</v>
      </c>
      <c r="C29" s="687" t="s">
        <v>1948</v>
      </c>
      <c r="D29" s="687" t="s">
        <v>710</v>
      </c>
      <c r="E29" s="181">
        <f t="shared" ref="E29:E30" si="5">F29+G29+H29+I29</f>
        <v>922551</v>
      </c>
      <c r="F29" s="716">
        <v>922551</v>
      </c>
      <c r="G29" s="716"/>
      <c r="H29" s="716"/>
      <c r="I29" s="716"/>
      <c r="J29" s="720" t="s">
        <v>1344</v>
      </c>
    </row>
    <row r="30" spans="1:10" ht="21">
      <c r="A30" s="93"/>
      <c r="B30" s="93" t="s">
        <v>2161</v>
      </c>
      <c r="C30" s="79" t="s">
        <v>2162</v>
      </c>
      <c r="D30" s="79" t="s">
        <v>2163</v>
      </c>
      <c r="E30" s="181">
        <f t="shared" si="5"/>
        <v>0</v>
      </c>
      <c r="F30" s="93"/>
      <c r="G30" s="93"/>
      <c r="H30" s="93"/>
      <c r="I30" s="93"/>
      <c r="J30" s="93" t="s">
        <v>2162</v>
      </c>
    </row>
    <row r="31" spans="1:10" s="688" customFormat="1" ht="24" customHeight="1">
      <c r="A31" s="858"/>
      <c r="B31" s="1301"/>
      <c r="C31" s="1302"/>
      <c r="D31" s="1303"/>
      <c r="E31" s="890">
        <f t="shared" ref="E31" si="6">F31+G31+H31+I31</f>
        <v>0</v>
      </c>
      <c r="F31" s="1304"/>
      <c r="G31" s="1305"/>
      <c r="H31" s="1305"/>
      <c r="I31" s="1305"/>
      <c r="J31" s="737"/>
    </row>
    <row r="32" spans="1:10" ht="24" customHeight="1">
      <c r="A32" s="1218"/>
      <c r="B32" s="1218"/>
      <c r="C32" s="178"/>
      <c r="D32" s="178"/>
      <c r="E32" s="149">
        <f>SUM(E17:E31)</f>
        <v>1608738</v>
      </c>
      <c r="F32" s="149">
        <f>SUM(F17:F31)</f>
        <v>1608738</v>
      </c>
      <c r="G32" s="149">
        <f>SUM(G17:G31)</f>
        <v>0</v>
      </c>
      <c r="H32" s="149">
        <f>SUM(H17:H31)</f>
        <v>0</v>
      </c>
      <c r="I32" s="149">
        <f>SUM(I17:I31)</f>
        <v>0</v>
      </c>
      <c r="J32" s="172">
        <f>F32+G32+H32+I32</f>
        <v>1608738</v>
      </c>
    </row>
    <row r="33" spans="1:10" ht="24" customHeight="1">
      <c r="B33" s="164"/>
    </row>
    <row r="35" spans="1:10" s="299" customFormat="1" ht="24" customHeight="1">
      <c r="B35" s="299" t="s">
        <v>601</v>
      </c>
      <c r="F35" s="1306"/>
      <c r="G35" s="1306"/>
      <c r="H35" s="1306"/>
      <c r="I35" s="1306"/>
    </row>
    <row r="36" spans="1:10" ht="24" customHeight="1">
      <c r="A36" s="564"/>
      <c r="B36" s="66"/>
      <c r="C36" s="79"/>
      <c r="D36" s="79"/>
      <c r="E36" s="184"/>
      <c r="F36" s="181"/>
      <c r="G36" s="181"/>
      <c r="H36" s="181"/>
      <c r="I36" s="181"/>
      <c r="J36" s="79"/>
    </row>
    <row r="37" spans="1:10" ht="24" customHeight="1">
      <c r="A37" s="105"/>
      <c r="B37" s="257"/>
      <c r="C37" s="217"/>
      <c r="D37" s="60"/>
      <c r="E37" s="184"/>
      <c r="F37" s="57"/>
      <c r="G37" s="57"/>
      <c r="H37" s="57"/>
      <c r="I37" s="57"/>
      <c r="J37" s="60"/>
    </row>
    <row r="38" spans="1:10" ht="24" customHeight="1">
      <c r="A38" s="105"/>
      <c r="B38" s="257"/>
      <c r="C38" s="217"/>
      <c r="D38" s="60"/>
      <c r="E38" s="184"/>
      <c r="F38" s="57"/>
      <c r="G38" s="57"/>
      <c r="H38" s="57"/>
      <c r="I38" s="57"/>
      <c r="J38" s="60"/>
    </row>
    <row r="39" spans="1:10" ht="24" customHeight="1">
      <c r="A39" s="105"/>
      <c r="B39" s="257"/>
      <c r="C39" s="217"/>
      <c r="D39" s="60"/>
      <c r="E39" s="184"/>
      <c r="F39" s="57"/>
      <c r="G39" s="57"/>
      <c r="H39" s="57"/>
      <c r="I39" s="57"/>
      <c r="J39" s="60"/>
    </row>
    <row r="40" spans="1:10" ht="24" customHeight="1">
      <c r="A40" s="105"/>
      <c r="B40" s="257"/>
      <c r="C40" s="217"/>
      <c r="D40" s="60"/>
      <c r="E40" s="184"/>
      <c r="F40" s="57"/>
      <c r="G40" s="57"/>
      <c r="H40" s="57"/>
      <c r="I40" s="57"/>
      <c r="J40" s="60"/>
    </row>
    <row r="41" spans="1:10" ht="24" customHeight="1">
      <c r="A41" s="105"/>
      <c r="B41" s="257"/>
      <c r="C41" s="217"/>
      <c r="D41" s="60"/>
      <c r="E41" s="184"/>
      <c r="F41" s="57"/>
      <c r="G41" s="57"/>
      <c r="H41" s="57"/>
      <c r="I41" s="57"/>
      <c r="J41" s="60"/>
    </row>
    <row r="42" spans="1:10" ht="24" customHeight="1">
      <c r="A42" s="105"/>
      <c r="B42" s="257"/>
      <c r="C42" s="217"/>
      <c r="D42" s="60"/>
      <c r="E42" s="184"/>
      <c r="F42" s="57"/>
      <c r="G42" s="57"/>
      <c r="H42" s="57"/>
      <c r="I42" s="57"/>
      <c r="J42" s="60"/>
    </row>
    <row r="43" spans="1:10" ht="24" customHeight="1">
      <c r="A43" s="93"/>
      <c r="B43" s="93"/>
      <c r="C43" s="79"/>
      <c r="D43" s="58"/>
      <c r="E43" s="184"/>
      <c r="F43" s="181"/>
      <c r="G43" s="181"/>
      <c r="H43" s="281"/>
      <c r="I43" s="281"/>
      <c r="J43" s="79"/>
    </row>
    <row r="44" spans="1:10" ht="24" customHeight="1">
      <c r="E44" s="174"/>
    </row>
  </sheetData>
  <mergeCells count="8">
    <mergeCell ref="A1:J1"/>
    <mergeCell ref="J13:J14"/>
    <mergeCell ref="A13:A14"/>
    <mergeCell ref="B13:B14"/>
    <mergeCell ref="E13:I13"/>
    <mergeCell ref="D10:G10"/>
    <mergeCell ref="D11:G11"/>
    <mergeCell ref="D12:F1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36"/>
  <sheetViews>
    <sheetView topLeftCell="A6" zoomScaleNormal="100" workbookViewId="0">
      <selection activeCell="E13" sqref="E13:E14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6" width="23.140625" style="9" customWidth="1"/>
    <col min="7" max="7" width="22.8554687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spans="1:18" ht="21" customHeight="1">
      <c r="A3" s="27"/>
      <c r="B3" s="42" t="s">
        <v>28</v>
      </c>
      <c r="C3" s="162" t="s">
        <v>39</v>
      </c>
      <c r="D3" s="163" t="s">
        <v>31</v>
      </c>
      <c r="E3" s="164"/>
      <c r="F3" s="165" t="s">
        <v>32</v>
      </c>
      <c r="G3" s="164"/>
      <c r="H3" s="165" t="s">
        <v>554</v>
      </c>
      <c r="I3" s="166"/>
    </row>
    <row r="4" spans="1:18" ht="21" customHeight="1">
      <c r="A4" s="27"/>
      <c r="B4" s="42" t="s">
        <v>50</v>
      </c>
      <c r="C4" s="162" t="s">
        <v>215</v>
      </c>
      <c r="D4" s="167"/>
      <c r="F4" s="133"/>
      <c r="G4" s="133"/>
      <c r="H4" s="133"/>
    </row>
    <row r="5" spans="1:18" ht="21" customHeight="1">
      <c r="A5" s="27"/>
      <c r="B5" s="42" t="s">
        <v>2556</v>
      </c>
      <c r="C5" s="162" t="s">
        <v>2465</v>
      </c>
      <c r="D5" s="167"/>
      <c r="E5" s="133"/>
      <c r="F5" s="133"/>
      <c r="G5" s="133"/>
    </row>
    <row r="6" spans="1:18" ht="21" customHeight="1">
      <c r="A6" s="27"/>
      <c r="B6" s="42" t="s">
        <v>21</v>
      </c>
      <c r="C6" s="168" t="s">
        <v>551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168" t="s">
        <v>54</v>
      </c>
      <c r="J6" s="168" t="s">
        <v>55</v>
      </c>
      <c r="K6" s="170"/>
      <c r="O6" s="167"/>
    </row>
    <row r="7" spans="1:18" ht="21" customHeight="1">
      <c r="A7" s="27"/>
      <c r="B7" s="171" t="s">
        <v>36</v>
      </c>
      <c r="D7" s="1570" t="s">
        <v>2466</v>
      </c>
      <c r="F7" s="167"/>
      <c r="H7" s="167"/>
      <c r="J7" s="167"/>
      <c r="K7" s="167"/>
      <c r="M7" s="167"/>
      <c r="O7" s="167"/>
      <c r="P7" s="167"/>
      <c r="R7" s="167"/>
    </row>
    <row r="8" spans="1:18" ht="21" customHeight="1">
      <c r="A8" s="27"/>
      <c r="B8" s="171" t="s">
        <v>37</v>
      </c>
      <c r="D8" s="1571" t="s">
        <v>2467</v>
      </c>
      <c r="E8" s="167"/>
      <c r="F8" s="133"/>
      <c r="G8" s="133"/>
      <c r="H8" s="133"/>
    </row>
    <row r="9" spans="1:18" ht="21" customHeight="1">
      <c r="A9" s="1748" t="s">
        <v>0</v>
      </c>
      <c r="B9" s="1748" t="s">
        <v>33</v>
      </c>
      <c r="C9" s="206" t="s">
        <v>23</v>
      </c>
      <c r="D9" s="206" t="s">
        <v>24</v>
      </c>
      <c r="E9" s="1759" t="s">
        <v>1</v>
      </c>
      <c r="F9" s="1760"/>
      <c r="G9" s="1760"/>
      <c r="H9" s="1760"/>
      <c r="I9" s="1761"/>
      <c r="J9" s="1762" t="s">
        <v>13</v>
      </c>
    </row>
    <row r="10" spans="1:18">
      <c r="A10" s="1749"/>
      <c r="B10" s="1749"/>
      <c r="C10" s="207"/>
      <c r="D10" s="207" t="s">
        <v>25</v>
      </c>
      <c r="E10" s="28" t="s">
        <v>5</v>
      </c>
      <c r="F10" s="28" t="s">
        <v>6</v>
      </c>
      <c r="G10" s="28" t="s">
        <v>2557</v>
      </c>
      <c r="H10" s="29" t="s">
        <v>26</v>
      </c>
      <c r="I10" s="29" t="s">
        <v>27</v>
      </c>
      <c r="J10" s="1763"/>
    </row>
    <row r="11" spans="1:18">
      <c r="A11" s="319">
        <v>106</v>
      </c>
      <c r="B11" s="342" t="s">
        <v>306</v>
      </c>
      <c r="C11" s="326"/>
      <c r="D11" s="326"/>
      <c r="E11" s="181">
        <f t="shared" ref="E11:E16" si="0">F11+G11+H11+I11</f>
        <v>0</v>
      </c>
      <c r="F11" s="326"/>
      <c r="G11" s="326"/>
      <c r="H11" s="326"/>
      <c r="I11" s="326"/>
      <c r="J11" s="326"/>
    </row>
    <row r="12" spans="1:18" ht="42">
      <c r="A12" s="65">
        <v>107</v>
      </c>
      <c r="B12" s="293" t="s">
        <v>307</v>
      </c>
      <c r="C12" s="217"/>
      <c r="D12" s="60"/>
      <c r="E12" s="181">
        <f t="shared" si="0"/>
        <v>0</v>
      </c>
      <c r="F12" s="60"/>
      <c r="G12" s="60"/>
      <c r="H12" s="60"/>
      <c r="I12" s="60"/>
      <c r="J12" s="60"/>
    </row>
    <row r="13" spans="1:18" s="688" customFormat="1" ht="42">
      <c r="A13" s="689"/>
      <c r="B13" s="1308" t="s">
        <v>1950</v>
      </c>
      <c r="C13" s="717" t="s">
        <v>1374</v>
      </c>
      <c r="D13" s="717" t="s">
        <v>705</v>
      </c>
      <c r="E13" s="181">
        <f t="shared" si="0"/>
        <v>381624.9</v>
      </c>
      <c r="F13" s="57">
        <v>35000</v>
      </c>
      <c r="G13" s="743">
        <v>346624.9</v>
      </c>
      <c r="H13" s="718"/>
      <c r="I13" s="718"/>
      <c r="J13" s="718" t="s">
        <v>1374</v>
      </c>
    </row>
    <row r="14" spans="1:18" s="688" customFormat="1" ht="63">
      <c r="A14" s="689"/>
      <c r="B14" s="1308" t="s">
        <v>1951</v>
      </c>
      <c r="C14" s="694"/>
      <c r="D14" s="717"/>
      <c r="E14" s="181">
        <f t="shared" si="0"/>
        <v>834795.22500000009</v>
      </c>
      <c r="F14" s="743"/>
      <c r="G14" s="743">
        <v>834795.22500000009</v>
      </c>
      <c r="H14" s="718"/>
      <c r="I14" s="718"/>
      <c r="J14" s="718"/>
    </row>
    <row r="15" spans="1:18" s="688" customFormat="1" ht="42">
      <c r="A15" s="686"/>
      <c r="B15" s="686" t="s">
        <v>1754</v>
      </c>
      <c r="C15" s="716" t="s">
        <v>378</v>
      </c>
      <c r="D15" s="687" t="s">
        <v>1953</v>
      </c>
      <c r="E15" s="181">
        <f t="shared" si="0"/>
        <v>1200</v>
      </c>
      <c r="F15" s="1162"/>
      <c r="G15" s="1162">
        <v>1200</v>
      </c>
      <c r="H15" s="686"/>
      <c r="I15" s="686"/>
      <c r="J15" s="718" t="s">
        <v>1756</v>
      </c>
    </row>
    <row r="16" spans="1:18" s="688" customFormat="1">
      <c r="A16" s="686"/>
      <c r="B16" s="686" t="s">
        <v>1755</v>
      </c>
      <c r="C16" s="716"/>
      <c r="D16" s="686"/>
      <c r="E16" s="181">
        <f t="shared" si="0"/>
        <v>0</v>
      </c>
      <c r="F16" s="1161"/>
      <c r="G16" s="686"/>
      <c r="H16" s="686"/>
      <c r="I16" s="686"/>
      <c r="J16" s="718" t="s">
        <v>1756</v>
      </c>
    </row>
    <row r="17" spans="1:10" s="1" customFormat="1">
      <c r="A17" s="3"/>
      <c r="B17" s="8" t="s">
        <v>2165</v>
      </c>
      <c r="C17" s="526" t="s">
        <v>1374</v>
      </c>
      <c r="D17" s="76" t="s">
        <v>2166</v>
      </c>
      <c r="E17" s="181">
        <f t="shared" ref="E17" si="1">F17+G17+H17+I17</f>
        <v>0</v>
      </c>
      <c r="F17" s="3"/>
      <c r="G17" s="3"/>
      <c r="H17" s="3"/>
      <c r="I17" s="3"/>
      <c r="J17" s="3" t="s">
        <v>2045</v>
      </c>
    </row>
    <row r="18" spans="1:10" ht="42">
      <c r="A18" s="65">
        <v>108</v>
      </c>
      <c r="B18" s="120" t="s">
        <v>308</v>
      </c>
      <c r="C18" s="217"/>
      <c r="D18" s="60"/>
      <c r="E18" s="181">
        <f>F18+G18+H18+I18</f>
        <v>0</v>
      </c>
      <c r="F18" s="60"/>
      <c r="G18" s="60"/>
      <c r="H18" s="60"/>
      <c r="I18" s="60"/>
      <c r="J18" s="60"/>
    </row>
    <row r="19" spans="1:10" s="186" customFormat="1">
      <c r="A19" s="63"/>
      <c r="B19" s="284"/>
      <c r="C19" s="264"/>
      <c r="D19" s="576"/>
      <c r="E19" s="181">
        <f>F19+G19+H19+I19</f>
        <v>0</v>
      </c>
      <c r="F19" s="576"/>
      <c r="G19" s="576"/>
      <c r="H19" s="576"/>
      <c r="I19" s="576"/>
      <c r="J19" s="576"/>
    </row>
    <row r="20" spans="1:10">
      <c r="A20" s="994"/>
      <c r="B20" s="994"/>
      <c r="C20" s="178"/>
      <c r="D20" s="178"/>
      <c r="E20" s="149">
        <f>SUM(E12:E19)</f>
        <v>1217620.125</v>
      </c>
      <c r="F20" s="149">
        <f>SUM(F12:F19)</f>
        <v>35000</v>
      </c>
      <c r="G20" s="149">
        <f>SUM(G12:G19)</f>
        <v>1182620.125</v>
      </c>
      <c r="H20" s="149">
        <f>SUM(H12:H19)</f>
        <v>0</v>
      </c>
      <c r="I20" s="149">
        <f>SUM(I12:I19)</f>
        <v>0</v>
      </c>
      <c r="J20" s="172">
        <f>F20+G20+H20+I20</f>
        <v>1217620.125</v>
      </c>
    </row>
    <row r="21" spans="1:10">
      <c r="B21" s="164"/>
    </row>
    <row r="24" spans="1:10" s="299" customFormat="1">
      <c r="B24" s="299" t="s">
        <v>601</v>
      </c>
    </row>
    <row r="25" spans="1:10" s="186" customFormat="1"/>
    <row r="27" spans="1:10" s="299" customFormat="1">
      <c r="B27" s="299" t="s">
        <v>604</v>
      </c>
    </row>
    <row r="28" spans="1:10" s="186" customFormat="1">
      <c r="A28" s="200"/>
      <c r="B28" s="192"/>
      <c r="C28" s="201"/>
      <c r="D28" s="201"/>
      <c r="E28" s="196"/>
      <c r="F28" s="292"/>
      <c r="G28" s="292"/>
      <c r="H28" s="201"/>
      <c r="I28" s="201"/>
      <c r="J28" s="201"/>
    </row>
    <row r="29" spans="1:10" s="186" customFormat="1">
      <c r="A29" s="197"/>
      <c r="B29" s="200"/>
      <c r="C29" s="256"/>
      <c r="D29" s="286"/>
      <c r="E29" s="196"/>
      <c r="F29" s="578"/>
      <c r="G29" s="578"/>
      <c r="H29" s="578"/>
      <c r="I29" s="201"/>
      <c r="J29" s="201"/>
    </row>
    <row r="30" spans="1:10">
      <c r="E30" s="174">
        <f>SUM(E28:E29)</f>
        <v>0</v>
      </c>
    </row>
    <row r="31" spans="1:10" s="299" customFormat="1">
      <c r="B31" s="299" t="s">
        <v>493</v>
      </c>
    </row>
    <row r="32" spans="1:10" s="186" customFormat="1">
      <c r="A32" s="200"/>
      <c r="B32" s="192"/>
      <c r="C32" s="256"/>
      <c r="D32" s="201"/>
      <c r="E32" s="196"/>
      <c r="F32" s="292"/>
      <c r="G32" s="201"/>
      <c r="H32" s="201"/>
      <c r="I32" s="201"/>
      <c r="J32" s="201"/>
    </row>
    <row r="33" spans="1:10" s="186" customFormat="1">
      <c r="A33" s="200"/>
      <c r="B33" s="192"/>
      <c r="C33" s="256"/>
      <c r="D33" s="201"/>
      <c r="E33" s="196"/>
      <c r="F33" s="292"/>
      <c r="G33" s="201"/>
      <c r="H33" s="201"/>
      <c r="I33" s="201"/>
      <c r="J33" s="201"/>
    </row>
    <row r="34" spans="1:10" s="186" customFormat="1">
      <c r="A34" s="200"/>
      <c r="B34" s="192"/>
      <c r="C34" s="256"/>
      <c r="D34" s="201"/>
      <c r="E34" s="196"/>
      <c r="F34" s="292"/>
      <c r="G34" s="201"/>
      <c r="H34" s="201"/>
      <c r="I34" s="201"/>
      <c r="J34" s="201"/>
    </row>
    <row r="35" spans="1:10" s="186" customFormat="1">
      <c r="A35" s="200"/>
      <c r="B35" s="192"/>
      <c r="C35" s="256"/>
      <c r="D35" s="201"/>
      <c r="E35" s="196"/>
      <c r="F35" s="292"/>
      <c r="G35" s="201"/>
      <c r="H35" s="201"/>
      <c r="I35" s="201"/>
      <c r="J35" s="201"/>
    </row>
    <row r="36" spans="1:10" s="186" customFormat="1">
      <c r="A36" s="200"/>
      <c r="B36" s="192"/>
      <c r="C36" s="256"/>
      <c r="D36" s="201"/>
      <c r="E36" s="196"/>
      <c r="F36" s="292"/>
      <c r="G36" s="201"/>
      <c r="H36" s="201"/>
      <c r="I36" s="201"/>
      <c r="J36" s="201"/>
    </row>
    <row r="37" spans="1:10" s="186" customFormat="1">
      <c r="A37" s="197"/>
      <c r="B37" s="200"/>
      <c r="C37" s="256"/>
      <c r="D37" s="286"/>
      <c r="E37" s="196"/>
      <c r="F37" s="578"/>
      <c r="G37" s="201"/>
      <c r="H37" s="578"/>
      <c r="I37" s="201"/>
      <c r="J37" s="201"/>
    </row>
    <row r="38" spans="1:10">
      <c r="E38" s="174">
        <f>SUM(E32:E37)</f>
        <v>0</v>
      </c>
    </row>
    <row r="39" spans="1:10" s="299" customFormat="1">
      <c r="B39" s="299" t="s">
        <v>605</v>
      </c>
    </row>
    <row r="40" spans="1:10" s="186" customFormat="1">
      <c r="A40" s="200"/>
      <c r="B40" s="192"/>
      <c r="C40" s="256"/>
      <c r="D40" s="201"/>
      <c r="E40" s="196"/>
      <c r="F40" s="292"/>
      <c r="G40" s="201"/>
      <c r="H40" s="201"/>
      <c r="I40" s="201"/>
      <c r="J40" s="201"/>
    </row>
    <row r="41" spans="1:10" s="186" customFormat="1" ht="22.5" customHeight="1">
      <c r="A41" s="200"/>
      <c r="B41" s="192"/>
      <c r="C41" s="256"/>
      <c r="D41" s="201"/>
      <c r="E41" s="196"/>
      <c r="F41" s="292"/>
      <c r="G41" s="201"/>
      <c r="H41" s="201"/>
      <c r="I41" s="201"/>
      <c r="J41" s="201"/>
    </row>
    <row r="42" spans="1:10" s="186" customFormat="1">
      <c r="A42" s="200"/>
      <c r="B42" s="192"/>
      <c r="C42" s="256"/>
      <c r="D42" s="201"/>
      <c r="E42" s="196"/>
      <c r="F42" s="292"/>
      <c r="G42" s="201"/>
      <c r="H42" s="201"/>
      <c r="I42" s="201"/>
      <c r="J42" s="201"/>
    </row>
    <row r="43" spans="1:10" s="186" customFormat="1">
      <c r="A43" s="200"/>
      <c r="B43" s="192"/>
      <c r="C43" s="256"/>
      <c r="D43" s="591"/>
      <c r="E43" s="196"/>
      <c r="F43" s="292"/>
      <c r="G43" s="201"/>
      <c r="H43" s="201"/>
      <c r="I43" s="201"/>
      <c r="J43" s="201"/>
    </row>
    <row r="44" spans="1:10" s="186" customFormat="1">
      <c r="A44" s="200"/>
      <c r="B44" s="192"/>
      <c r="C44" s="256"/>
      <c r="D44" s="201"/>
      <c r="E44" s="196"/>
      <c r="F44" s="292"/>
      <c r="G44" s="201"/>
      <c r="H44" s="201"/>
      <c r="I44" s="201"/>
      <c r="J44" s="201"/>
    </row>
    <row r="45" spans="1:10" s="186" customFormat="1">
      <c r="A45" s="200"/>
      <c r="B45" s="192"/>
      <c r="C45" s="256"/>
      <c r="D45" s="201"/>
      <c r="E45" s="196"/>
      <c r="F45" s="292"/>
      <c r="G45" s="201"/>
      <c r="H45" s="201"/>
      <c r="I45" s="201"/>
      <c r="J45" s="201"/>
    </row>
    <row r="46" spans="1:10" s="186" customFormat="1">
      <c r="A46" s="200"/>
      <c r="B46" s="192"/>
      <c r="C46" s="256"/>
      <c r="D46" s="591"/>
      <c r="E46" s="196"/>
      <c r="F46" s="292"/>
      <c r="G46" s="201"/>
      <c r="H46" s="201"/>
      <c r="I46" s="201"/>
      <c r="J46" s="201"/>
    </row>
    <row r="47" spans="1:10" s="186" customFormat="1">
      <c r="A47" s="200"/>
      <c r="B47" s="192"/>
      <c r="C47" s="256"/>
      <c r="D47" s="591"/>
      <c r="E47" s="196"/>
      <c r="F47" s="292"/>
      <c r="G47" s="201"/>
      <c r="H47" s="201"/>
      <c r="I47" s="201"/>
      <c r="J47" s="201"/>
    </row>
    <row r="48" spans="1:10" s="186" customFormat="1">
      <c r="A48" s="200"/>
      <c r="B48" s="192"/>
      <c r="C48" s="256"/>
      <c r="D48" s="591"/>
      <c r="E48" s="196"/>
      <c r="F48" s="292"/>
      <c r="G48" s="201"/>
      <c r="H48" s="201"/>
      <c r="I48" s="201"/>
      <c r="J48" s="201"/>
    </row>
    <row r="49" spans="1:10" s="186" customFormat="1">
      <c r="A49" s="200"/>
      <c r="B49" s="192"/>
      <c r="C49" s="256"/>
      <c r="D49" s="201"/>
      <c r="E49" s="196"/>
      <c r="F49" s="292"/>
      <c r="G49" s="201"/>
      <c r="H49" s="201"/>
      <c r="I49" s="201"/>
      <c r="J49" s="201"/>
    </row>
    <row r="50" spans="1:10" s="186" customFormat="1">
      <c r="A50" s="200"/>
      <c r="B50" s="192"/>
      <c r="C50" s="256"/>
      <c r="D50" s="591"/>
      <c r="E50" s="196"/>
      <c r="F50" s="292"/>
      <c r="G50" s="201"/>
      <c r="H50" s="201"/>
      <c r="I50" s="201"/>
      <c r="J50" s="201"/>
    </row>
    <row r="51" spans="1:10" s="186" customFormat="1">
      <c r="A51" s="200"/>
      <c r="B51" s="192"/>
      <c r="C51" s="256"/>
      <c r="D51" s="591"/>
      <c r="E51" s="196"/>
      <c r="F51" s="292"/>
      <c r="G51" s="201"/>
      <c r="H51" s="201"/>
      <c r="I51" s="201"/>
      <c r="J51" s="201"/>
    </row>
    <row r="52" spans="1:10" s="186" customFormat="1">
      <c r="A52" s="200"/>
      <c r="B52" s="192"/>
      <c r="C52" s="256"/>
      <c r="D52" s="591"/>
      <c r="E52" s="196"/>
      <c r="F52" s="292"/>
      <c r="G52" s="201"/>
      <c r="H52" s="201"/>
      <c r="I52" s="201"/>
      <c r="J52" s="201"/>
    </row>
    <row r="53" spans="1:10" s="186" customFormat="1" ht="24" customHeight="1">
      <c r="A53" s="200"/>
      <c r="B53" s="622"/>
      <c r="C53" s="256"/>
      <c r="D53" s="591"/>
      <c r="E53" s="196"/>
      <c r="F53" s="292"/>
      <c r="G53" s="201"/>
      <c r="H53" s="201"/>
      <c r="I53" s="201"/>
      <c r="J53" s="201"/>
    </row>
    <row r="54" spans="1:10" s="186" customFormat="1">
      <c r="A54" s="200"/>
      <c r="B54" s="192"/>
      <c r="C54" s="256"/>
      <c r="D54" s="201"/>
      <c r="E54" s="196"/>
      <c r="F54" s="292"/>
      <c r="G54" s="201"/>
      <c r="H54" s="201"/>
      <c r="I54" s="201"/>
      <c r="J54" s="201"/>
    </row>
    <row r="55" spans="1:10" s="186" customFormat="1">
      <c r="A55" s="197"/>
      <c r="B55" s="199"/>
      <c r="C55" s="192"/>
      <c r="D55" s="200"/>
      <c r="E55" s="196"/>
      <c r="F55" s="201"/>
      <c r="G55" s="200"/>
      <c r="H55" s="200"/>
      <c r="I55" s="200"/>
      <c r="J55" s="201"/>
    </row>
    <row r="56" spans="1:10" s="186" customFormat="1">
      <c r="A56" s="200"/>
      <c r="B56" s="192"/>
      <c r="C56" s="256"/>
      <c r="D56" s="201"/>
      <c r="E56" s="196"/>
      <c r="F56" s="292"/>
      <c r="G56" s="201"/>
      <c r="H56" s="201"/>
      <c r="I56" s="201"/>
      <c r="J56" s="201"/>
    </row>
    <row r="57" spans="1:10" s="186" customFormat="1">
      <c r="A57" s="200"/>
      <c r="B57" s="192"/>
      <c r="C57" s="256"/>
      <c r="D57" s="201"/>
      <c r="E57" s="196"/>
      <c r="F57" s="292"/>
      <c r="G57" s="201"/>
      <c r="H57" s="201"/>
      <c r="I57" s="201"/>
      <c r="J57" s="201"/>
    </row>
    <row r="58" spans="1:10" s="186" customFormat="1">
      <c r="A58" s="200"/>
      <c r="B58" s="192"/>
      <c r="C58" s="256"/>
      <c r="D58" s="201"/>
      <c r="E58" s="196"/>
      <c r="F58" s="292"/>
      <c r="G58" s="201"/>
      <c r="H58" s="201"/>
      <c r="I58" s="201"/>
      <c r="J58" s="201"/>
    </row>
    <row r="59" spans="1:10" s="186" customFormat="1">
      <c r="A59" s="200"/>
      <c r="B59" s="192"/>
      <c r="C59" s="256"/>
      <c r="D59" s="201"/>
      <c r="E59" s="196"/>
      <c r="F59" s="292"/>
      <c r="G59" s="201"/>
      <c r="H59" s="201"/>
      <c r="I59" s="201"/>
      <c r="J59" s="201"/>
    </row>
    <row r="60" spans="1:10" s="186" customFormat="1">
      <c r="A60" s="197"/>
      <c r="B60" s="200"/>
      <c r="C60" s="256"/>
      <c r="D60" s="286"/>
      <c r="E60" s="196"/>
      <c r="F60" s="578"/>
      <c r="G60" s="578"/>
      <c r="H60" s="578"/>
      <c r="I60" s="201"/>
      <c r="J60" s="201"/>
    </row>
    <row r="61" spans="1:10" s="186" customFormat="1">
      <c r="E61" s="623"/>
    </row>
    <row r="63" spans="1:10" s="506" customFormat="1" ht="26.25">
      <c r="B63" s="506" t="s">
        <v>637</v>
      </c>
    </row>
    <row r="64" spans="1:10" s="186" customFormat="1">
      <c r="A64" s="65"/>
      <c r="B64" s="243"/>
      <c r="C64" s="217"/>
      <c r="D64" s="71"/>
      <c r="E64" s="181"/>
      <c r="F64" s="616"/>
      <c r="G64" s="71"/>
      <c r="H64" s="71"/>
      <c r="I64" s="71"/>
      <c r="J64" s="71"/>
    </row>
    <row r="65" spans="1:10" s="186" customFormat="1">
      <c r="A65" s="77"/>
      <c r="B65" s="243"/>
      <c r="C65" s="71"/>
      <c r="D65" s="71"/>
      <c r="E65" s="181"/>
      <c r="F65" s="616"/>
      <c r="G65" s="616"/>
      <c r="H65" s="71"/>
      <c r="I65" s="71"/>
      <c r="J65" s="71"/>
    </row>
    <row r="66" spans="1:10" s="186" customFormat="1">
      <c r="A66" s="65"/>
      <c r="B66" s="243"/>
      <c r="C66" s="71"/>
      <c r="D66" s="71"/>
      <c r="E66" s="181"/>
      <c r="F66" s="616"/>
      <c r="G66" s="616"/>
      <c r="H66" s="71"/>
      <c r="I66" s="71"/>
      <c r="J66" s="71"/>
    </row>
    <row r="67" spans="1:10" s="186" customFormat="1">
      <c r="A67" s="274"/>
      <c r="B67" s="243"/>
      <c r="C67" s="71"/>
      <c r="D67" s="71"/>
      <c r="E67" s="181"/>
      <c r="F67" s="616"/>
      <c r="G67" s="616"/>
      <c r="H67" s="71"/>
      <c r="I67" s="71"/>
      <c r="J67" s="71"/>
    </row>
    <row r="68" spans="1:10" s="186" customFormat="1">
      <c r="A68" s="274"/>
      <c r="B68" s="243"/>
      <c r="C68" s="71"/>
      <c r="D68" s="71"/>
      <c r="E68" s="181"/>
      <c r="F68" s="616"/>
      <c r="G68" s="616"/>
      <c r="H68" s="71"/>
      <c r="I68" s="71"/>
      <c r="J68" s="71"/>
    </row>
    <row r="69" spans="1:10" s="186" customFormat="1">
      <c r="A69" s="77"/>
      <c r="B69" s="243"/>
      <c r="C69" s="71"/>
      <c r="D69" s="71"/>
      <c r="E69" s="181"/>
      <c r="F69" s="616"/>
      <c r="G69" s="616"/>
      <c r="H69" s="71"/>
      <c r="I69" s="71"/>
      <c r="J69" s="71"/>
    </row>
    <row r="70" spans="1:10" s="186" customFormat="1">
      <c r="A70" s="77"/>
      <c r="B70" s="243"/>
      <c r="C70" s="71"/>
      <c r="D70" s="71"/>
      <c r="E70" s="181"/>
      <c r="F70" s="616"/>
      <c r="G70" s="616"/>
      <c r="H70" s="71"/>
      <c r="I70" s="71"/>
      <c r="J70" s="71"/>
    </row>
    <row r="71" spans="1:10" s="186" customFormat="1">
      <c r="A71" s="274"/>
      <c r="B71" s="243"/>
      <c r="C71" s="71"/>
      <c r="D71" s="71"/>
      <c r="E71" s="181"/>
      <c r="F71" s="616"/>
      <c r="G71" s="616"/>
      <c r="H71" s="71"/>
      <c r="I71" s="71"/>
      <c r="J71" s="71"/>
    </row>
    <row r="72" spans="1:10" s="186" customFormat="1">
      <c r="A72" s="274"/>
      <c r="B72" s="243"/>
      <c r="C72" s="71"/>
      <c r="D72" s="71"/>
      <c r="E72" s="181"/>
      <c r="F72" s="616"/>
      <c r="G72" s="616"/>
      <c r="H72" s="71"/>
      <c r="I72" s="71"/>
      <c r="J72" s="71"/>
    </row>
    <row r="73" spans="1:10" s="186" customFormat="1">
      <c r="A73" s="274"/>
      <c r="B73" s="243"/>
      <c r="C73" s="71"/>
      <c r="D73" s="593"/>
      <c r="E73" s="181"/>
      <c r="F73" s="616"/>
      <c r="G73" s="616"/>
      <c r="H73" s="71"/>
      <c r="I73" s="71"/>
      <c r="J73" s="71"/>
    </row>
    <row r="74" spans="1:10" s="186" customFormat="1" ht="22.5" customHeight="1">
      <c r="A74" s="274"/>
      <c r="B74" s="243"/>
      <c r="C74" s="217"/>
      <c r="D74" s="71"/>
      <c r="E74" s="181"/>
      <c r="F74" s="616"/>
      <c r="G74" s="71"/>
      <c r="H74" s="71"/>
      <c r="I74" s="71"/>
      <c r="J74" s="71"/>
    </row>
    <row r="75" spans="1:10" s="186" customFormat="1">
      <c r="A75" s="274"/>
      <c r="B75" s="243"/>
      <c r="C75" s="217"/>
      <c r="D75" s="71"/>
      <c r="E75" s="181"/>
      <c r="F75" s="616"/>
      <c r="G75" s="71"/>
      <c r="H75" s="71"/>
      <c r="I75" s="71"/>
      <c r="J75" s="71"/>
    </row>
    <row r="76" spans="1:10" s="230" customFormat="1">
      <c r="A76" s="77"/>
      <c r="B76" s="120"/>
      <c r="C76" s="243"/>
      <c r="D76" s="271"/>
      <c r="E76" s="181"/>
      <c r="F76" s="71"/>
      <c r="G76" s="271"/>
      <c r="H76" s="271"/>
      <c r="I76" s="271"/>
      <c r="J76" s="271"/>
    </row>
    <row r="77" spans="1:10" s="230" customFormat="1">
      <c r="A77" s="65"/>
      <c r="B77" s="271"/>
      <c r="C77" s="217"/>
      <c r="D77" s="620"/>
      <c r="E77" s="181"/>
      <c r="F77" s="574"/>
      <c r="G77" s="574"/>
      <c r="H77" s="574"/>
      <c r="I77" s="573"/>
      <c r="J77" s="573"/>
    </row>
    <row r="78" spans="1:10" s="230" customFormat="1">
      <c r="A78" s="65"/>
      <c r="B78" s="271"/>
      <c r="C78" s="217"/>
      <c r="D78" s="620"/>
      <c r="E78" s="181"/>
      <c r="F78" s="574"/>
      <c r="G78" s="574"/>
      <c r="H78" s="574"/>
      <c r="I78" s="573"/>
      <c r="J78" s="573"/>
    </row>
    <row r="79" spans="1:10" s="186" customFormat="1">
      <c r="E79" s="623"/>
      <c r="F79" s="623"/>
      <c r="G79" s="623"/>
    </row>
    <row r="80" spans="1:10" s="186" customFormat="1" ht="26.25">
      <c r="A80" s="65"/>
      <c r="B80" s="624"/>
      <c r="C80" s="217"/>
      <c r="D80" s="71"/>
      <c r="E80" s="181"/>
      <c r="F80" s="616"/>
      <c r="G80" s="71"/>
      <c r="H80" s="71"/>
      <c r="I80" s="71"/>
      <c r="J80" s="71"/>
    </row>
    <row r="81" spans="1:10" s="186" customFormat="1">
      <c r="A81" s="77"/>
      <c r="B81" s="243"/>
      <c r="C81" s="71"/>
      <c r="D81" s="71"/>
      <c r="E81" s="181"/>
      <c r="F81" s="616"/>
      <c r="G81" s="616"/>
      <c r="H81" s="71"/>
      <c r="I81" s="71"/>
      <c r="J81" s="71"/>
    </row>
    <row r="82" spans="1:10" s="186" customFormat="1">
      <c r="A82" s="65"/>
      <c r="B82" s="243"/>
      <c r="C82" s="71"/>
      <c r="D82" s="71"/>
      <c r="E82" s="181"/>
      <c r="F82" s="616"/>
      <c r="G82" s="616"/>
      <c r="H82" s="71"/>
      <c r="I82" s="71"/>
      <c r="J82" s="71"/>
    </row>
    <row r="83" spans="1:10" s="186" customFormat="1">
      <c r="A83" s="274"/>
      <c r="B83" s="243"/>
      <c r="C83" s="71"/>
      <c r="D83" s="71"/>
      <c r="E83" s="181"/>
      <c r="F83" s="616"/>
      <c r="G83" s="616"/>
      <c r="H83" s="71"/>
      <c r="I83" s="71"/>
      <c r="J83" s="71"/>
    </row>
    <row r="84" spans="1:10" s="186" customFormat="1">
      <c r="A84" s="274"/>
      <c r="B84" s="243"/>
      <c r="C84" s="71"/>
      <c r="D84" s="71"/>
      <c r="E84" s="181"/>
      <c r="F84" s="616"/>
      <c r="G84" s="616"/>
      <c r="H84" s="71"/>
      <c r="I84" s="71"/>
      <c r="J84" s="71"/>
    </row>
    <row r="85" spans="1:10" s="186" customFormat="1" ht="22.5" customHeight="1">
      <c r="A85" s="274"/>
      <c r="B85" s="243"/>
      <c r="C85" s="217"/>
      <c r="D85" s="71"/>
      <c r="E85" s="181"/>
      <c r="F85" s="616"/>
      <c r="G85" s="71"/>
      <c r="H85" s="71"/>
      <c r="I85" s="71"/>
      <c r="J85" s="71"/>
    </row>
    <row r="86" spans="1:10" s="186" customFormat="1">
      <c r="A86" s="274"/>
      <c r="B86" s="243"/>
      <c r="C86" s="217"/>
      <c r="D86" s="71"/>
      <c r="E86" s="181"/>
      <c r="F86" s="616"/>
      <c r="G86" s="71"/>
      <c r="H86" s="71"/>
      <c r="I86" s="71"/>
      <c r="J86" s="71"/>
    </row>
    <row r="87" spans="1:10" s="230" customFormat="1">
      <c r="A87" s="65"/>
      <c r="B87" s="271"/>
      <c r="C87" s="217"/>
      <c r="D87" s="620"/>
      <c r="E87" s="181"/>
      <c r="F87" s="574"/>
      <c r="G87" s="574"/>
      <c r="H87" s="574"/>
      <c r="I87" s="573"/>
      <c r="J87" s="573"/>
    </row>
    <row r="88" spans="1:10" s="230" customFormat="1">
      <c r="A88" s="510"/>
      <c r="B88" s="511"/>
      <c r="C88" s="512"/>
      <c r="D88" s="513"/>
      <c r="E88" s="514"/>
      <c r="F88" s="515"/>
      <c r="G88" s="515"/>
      <c r="H88" s="515"/>
      <c r="I88" s="516"/>
      <c r="J88" s="516"/>
    </row>
    <row r="89" spans="1:10" s="230" customFormat="1" ht="26.25">
      <c r="A89" s="510"/>
      <c r="B89" s="625"/>
      <c r="C89" s="512"/>
      <c r="D89" s="513"/>
      <c r="E89" s="514"/>
      <c r="F89" s="515"/>
      <c r="G89" s="515"/>
      <c r="H89" s="515"/>
      <c r="I89" s="516"/>
      <c r="J89" s="516"/>
    </row>
    <row r="90" spans="1:10" s="230" customFormat="1">
      <c r="A90" s="65"/>
      <c r="B90" s="271"/>
      <c r="C90" s="217"/>
      <c r="D90" s="620"/>
      <c r="E90" s="181"/>
      <c r="F90" s="574"/>
      <c r="G90" s="574"/>
      <c r="H90" s="574"/>
      <c r="I90" s="573"/>
      <c r="J90" s="573"/>
    </row>
    <row r="91" spans="1:10" s="186" customFormat="1">
      <c r="A91" s="77"/>
      <c r="B91" s="243"/>
      <c r="C91" s="71"/>
      <c r="D91" s="71"/>
      <c r="E91" s="181"/>
      <c r="F91" s="616"/>
      <c r="G91" s="616"/>
      <c r="H91" s="71"/>
      <c r="I91" s="71"/>
      <c r="J91" s="71"/>
    </row>
    <row r="92" spans="1:10" s="186" customFormat="1">
      <c r="A92" s="77"/>
      <c r="B92" s="243"/>
      <c r="C92" s="71"/>
      <c r="D92" s="71"/>
      <c r="E92" s="181"/>
      <c r="F92" s="616"/>
      <c r="G92" s="616"/>
      <c r="H92" s="71"/>
      <c r="I92" s="71"/>
      <c r="J92" s="71"/>
    </row>
    <row r="93" spans="1:10" s="186" customFormat="1">
      <c r="A93" s="274"/>
      <c r="B93" s="243"/>
      <c r="C93" s="71"/>
      <c r="D93" s="71"/>
      <c r="E93" s="181"/>
      <c r="F93" s="616"/>
      <c r="G93" s="616"/>
      <c r="H93" s="71"/>
      <c r="I93" s="71"/>
      <c r="J93" s="71"/>
    </row>
    <row r="94" spans="1:10" s="186" customFormat="1">
      <c r="A94" s="274"/>
      <c r="B94" s="243"/>
      <c r="C94" s="71"/>
      <c r="D94" s="71"/>
      <c r="E94" s="181"/>
      <c r="F94" s="616"/>
      <c r="G94" s="616"/>
      <c r="H94" s="71"/>
      <c r="I94" s="71"/>
      <c r="J94" s="71"/>
    </row>
    <row r="95" spans="1:10" s="186" customFormat="1">
      <c r="A95" s="274"/>
      <c r="B95" s="243"/>
      <c r="C95" s="71"/>
      <c r="D95" s="593"/>
      <c r="E95" s="181"/>
      <c r="F95" s="616"/>
      <c r="G95" s="616"/>
      <c r="H95" s="71"/>
      <c r="I95" s="71"/>
      <c r="J95" s="71"/>
    </row>
    <row r="96" spans="1:10" s="230" customFormat="1">
      <c r="A96" s="510"/>
      <c r="B96" s="511"/>
      <c r="C96" s="512"/>
      <c r="D96" s="513"/>
      <c r="E96" s="514"/>
      <c r="F96" s="515"/>
      <c r="G96" s="515"/>
      <c r="H96" s="515"/>
      <c r="I96" s="516"/>
      <c r="J96" s="516"/>
    </row>
    <row r="97" spans="1:10" s="230" customFormat="1" ht="26.25">
      <c r="A97" s="510"/>
      <c r="B97" s="625"/>
      <c r="C97" s="512"/>
      <c r="D97" s="513"/>
      <c r="E97" s="514"/>
      <c r="F97" s="515"/>
      <c r="G97" s="515"/>
      <c r="H97" s="515"/>
      <c r="I97" s="516"/>
      <c r="J97" s="516"/>
    </row>
    <row r="98" spans="1:10" s="186" customFormat="1" ht="28.5">
      <c r="A98" s="274"/>
      <c r="B98" s="243"/>
      <c r="C98" s="217"/>
      <c r="D98" s="71"/>
      <c r="E98" s="181"/>
      <c r="F98" s="617"/>
      <c r="G98" s="71"/>
      <c r="H98" s="71"/>
      <c r="I98" s="71"/>
      <c r="J98" s="71"/>
    </row>
    <row r="99" spans="1:10" s="186" customFormat="1">
      <c r="A99" s="274"/>
      <c r="B99" s="243"/>
      <c r="C99" s="217"/>
      <c r="D99" s="71"/>
      <c r="E99" s="181"/>
      <c r="F99" s="616"/>
      <c r="G99" s="71"/>
      <c r="H99" s="71"/>
      <c r="I99" s="71"/>
      <c r="J99" s="71"/>
    </row>
    <row r="100" spans="1:10" s="186" customFormat="1">
      <c r="A100" s="274"/>
      <c r="B100" s="243"/>
      <c r="C100" s="217"/>
      <c r="D100" s="71"/>
      <c r="E100" s="181"/>
      <c r="F100" s="616"/>
      <c r="G100" s="71"/>
      <c r="H100" s="71"/>
      <c r="I100" s="71"/>
      <c r="J100" s="71"/>
    </row>
    <row r="101" spans="1:10" s="186" customFormat="1">
      <c r="A101" s="274"/>
      <c r="B101" s="243"/>
      <c r="C101" s="217"/>
      <c r="D101" s="71"/>
      <c r="E101" s="181"/>
      <c r="F101" s="616"/>
      <c r="G101" s="71"/>
      <c r="H101" s="71"/>
      <c r="I101" s="71"/>
      <c r="J101" s="71"/>
    </row>
    <row r="102" spans="1:10" s="186" customFormat="1">
      <c r="A102" s="274"/>
      <c r="B102" s="243"/>
      <c r="C102" s="217"/>
      <c r="D102" s="71"/>
      <c r="E102" s="181"/>
      <c r="F102" s="616"/>
      <c r="G102" s="71"/>
      <c r="H102" s="71"/>
      <c r="I102" s="71"/>
      <c r="J102" s="71"/>
    </row>
    <row r="103" spans="1:10" s="186" customFormat="1">
      <c r="A103" s="274"/>
      <c r="B103" s="243"/>
      <c r="C103" s="217"/>
      <c r="D103" s="71"/>
      <c r="E103" s="181"/>
      <c r="F103" s="616"/>
      <c r="G103" s="71"/>
      <c r="H103" s="71"/>
      <c r="I103" s="71"/>
      <c r="J103" s="71"/>
    </row>
    <row r="104" spans="1:10" s="186" customFormat="1">
      <c r="A104" s="274"/>
      <c r="B104" s="243"/>
      <c r="C104" s="217"/>
      <c r="D104" s="71"/>
      <c r="E104" s="181"/>
      <c r="F104" s="616"/>
      <c r="G104" s="71"/>
      <c r="H104" s="71"/>
      <c r="I104" s="71"/>
      <c r="J104" s="71"/>
    </row>
    <row r="105" spans="1:10" s="186" customFormat="1">
      <c r="A105" s="274"/>
      <c r="B105" s="243"/>
      <c r="C105" s="217"/>
      <c r="D105" s="593"/>
      <c r="E105" s="181"/>
      <c r="F105" s="616"/>
      <c r="G105" s="71"/>
      <c r="H105" s="71"/>
      <c r="I105" s="71"/>
      <c r="J105" s="71"/>
    </row>
    <row r="106" spans="1:10" s="186" customFormat="1">
      <c r="A106" s="274"/>
      <c r="B106" s="243"/>
      <c r="C106" s="217"/>
      <c r="D106" s="71"/>
      <c r="E106" s="181"/>
      <c r="F106" s="616"/>
      <c r="G106" s="71"/>
      <c r="H106" s="71"/>
      <c r="I106" s="71"/>
      <c r="J106" s="71"/>
    </row>
    <row r="107" spans="1:10" s="186" customFormat="1">
      <c r="A107" s="274"/>
      <c r="B107" s="243"/>
      <c r="C107" s="217"/>
      <c r="D107" s="71"/>
      <c r="E107" s="181"/>
      <c r="F107" s="616"/>
      <c r="G107" s="71"/>
      <c r="H107" s="71"/>
      <c r="I107" s="71"/>
      <c r="J107" s="71"/>
    </row>
    <row r="108" spans="1:10" s="186" customFormat="1">
      <c r="A108" s="274"/>
      <c r="B108" s="243"/>
      <c r="C108" s="217"/>
      <c r="D108" s="593"/>
      <c r="E108" s="181"/>
      <c r="F108" s="616"/>
      <c r="G108" s="71"/>
      <c r="H108" s="71"/>
      <c r="I108" s="71"/>
      <c r="J108" s="71"/>
    </row>
    <row r="109" spans="1:10" s="186" customFormat="1">
      <c r="A109" s="274"/>
      <c r="B109" s="243"/>
      <c r="C109" s="217"/>
      <c r="D109" s="593"/>
      <c r="E109" s="181"/>
      <c r="F109" s="616"/>
      <c r="G109" s="71"/>
      <c r="H109" s="71"/>
      <c r="I109" s="71"/>
      <c r="J109" s="71"/>
    </row>
    <row r="110" spans="1:10" s="186" customFormat="1">
      <c r="A110" s="274"/>
      <c r="B110" s="243"/>
      <c r="C110" s="217"/>
      <c r="D110" s="593"/>
      <c r="E110" s="181"/>
      <c r="F110" s="616"/>
      <c r="G110" s="71"/>
      <c r="H110" s="71"/>
      <c r="I110" s="71"/>
      <c r="J110" s="71"/>
    </row>
    <row r="111" spans="1:10" s="186" customFormat="1">
      <c r="A111" s="274"/>
      <c r="B111" s="243"/>
      <c r="C111" s="217"/>
      <c r="D111" s="71"/>
      <c r="E111" s="181"/>
      <c r="F111" s="616"/>
      <c r="G111" s="71"/>
      <c r="H111" s="71"/>
      <c r="I111" s="71"/>
      <c r="J111" s="71"/>
    </row>
    <row r="112" spans="1:10" s="186" customFormat="1">
      <c r="A112" s="274"/>
      <c r="B112" s="243"/>
      <c r="C112" s="217"/>
      <c r="D112" s="593"/>
      <c r="E112" s="181"/>
      <c r="F112" s="616"/>
      <c r="G112" s="71"/>
      <c r="H112" s="71"/>
      <c r="I112" s="71"/>
      <c r="J112" s="71"/>
    </row>
    <row r="113" spans="1:10" s="186" customFormat="1">
      <c r="A113" s="274"/>
      <c r="B113" s="243"/>
      <c r="C113" s="217"/>
      <c r="D113" s="593"/>
      <c r="E113" s="181"/>
      <c r="F113" s="616"/>
      <c r="G113" s="71"/>
      <c r="H113" s="71"/>
      <c r="I113" s="71"/>
      <c r="J113" s="71"/>
    </row>
    <row r="114" spans="1:10" s="186" customFormat="1">
      <c r="A114" s="274"/>
      <c r="B114" s="243"/>
      <c r="C114" s="217"/>
      <c r="D114" s="593"/>
      <c r="E114" s="181"/>
      <c r="F114" s="616"/>
      <c r="G114" s="71"/>
      <c r="H114" s="71"/>
      <c r="I114" s="71"/>
      <c r="J114" s="71"/>
    </row>
    <row r="115" spans="1:10" s="186" customFormat="1" ht="24" customHeight="1">
      <c r="A115" s="274"/>
      <c r="B115" s="618"/>
      <c r="C115" s="217"/>
      <c r="D115" s="593"/>
      <c r="E115" s="181"/>
      <c r="F115" s="616"/>
      <c r="G115" s="71"/>
      <c r="H115" s="71"/>
      <c r="I115" s="71"/>
      <c r="J115" s="71"/>
    </row>
    <row r="116" spans="1:10" s="186" customFormat="1">
      <c r="A116" s="274"/>
      <c r="B116" s="243"/>
      <c r="C116" s="217"/>
      <c r="D116" s="71"/>
      <c r="E116" s="181"/>
      <c r="F116" s="616"/>
      <c r="G116" s="71"/>
      <c r="H116" s="71"/>
      <c r="I116" s="71"/>
      <c r="J116" s="71"/>
    </row>
    <row r="117" spans="1:10" s="230" customFormat="1">
      <c r="A117" s="65"/>
      <c r="B117" s="120"/>
      <c r="C117" s="243"/>
      <c r="D117" s="271"/>
      <c r="E117" s="181"/>
      <c r="F117" s="71"/>
      <c r="G117" s="271"/>
      <c r="H117" s="271"/>
      <c r="I117" s="271"/>
      <c r="J117" s="573"/>
    </row>
    <row r="118" spans="1:10" s="186" customFormat="1">
      <c r="A118" s="274"/>
      <c r="B118" s="243"/>
      <c r="C118" s="217"/>
      <c r="D118" s="71"/>
      <c r="E118" s="181"/>
      <c r="F118" s="616"/>
      <c r="G118" s="71"/>
      <c r="H118" s="71"/>
      <c r="I118" s="71"/>
      <c r="J118" s="71"/>
    </row>
    <row r="119" spans="1:10" s="186" customFormat="1">
      <c r="A119" s="274"/>
      <c r="B119" s="243"/>
      <c r="C119" s="217"/>
      <c r="D119" s="71"/>
      <c r="E119" s="181"/>
      <c r="F119" s="616"/>
      <c r="G119" s="71"/>
      <c r="H119" s="71"/>
      <c r="I119" s="71"/>
      <c r="J119" s="71"/>
    </row>
    <row r="120" spans="1:10" s="186" customFormat="1">
      <c r="A120" s="274"/>
      <c r="B120" s="243"/>
      <c r="C120" s="217"/>
      <c r="D120" s="71"/>
      <c r="E120" s="181"/>
      <c r="F120" s="616"/>
      <c r="G120" s="71"/>
      <c r="H120" s="71"/>
      <c r="I120" s="71"/>
      <c r="J120" s="71"/>
    </row>
    <row r="121" spans="1:10" s="186" customFormat="1">
      <c r="A121" s="274"/>
      <c r="B121" s="243"/>
      <c r="C121" s="217"/>
      <c r="D121" s="71"/>
      <c r="E121" s="181"/>
      <c r="F121" s="616"/>
      <c r="G121" s="71"/>
      <c r="H121" s="71"/>
      <c r="I121" s="71"/>
      <c r="J121" s="71"/>
    </row>
    <row r="122" spans="1:10" s="186" customFormat="1">
      <c r="A122" s="274"/>
      <c r="B122" s="243"/>
      <c r="C122" s="217"/>
      <c r="D122" s="71"/>
      <c r="E122" s="181"/>
      <c r="F122" s="616"/>
      <c r="G122" s="71"/>
      <c r="H122" s="71"/>
      <c r="I122" s="71"/>
      <c r="J122" s="71"/>
    </row>
    <row r="123" spans="1:10" s="186" customFormat="1">
      <c r="A123" s="274"/>
      <c r="B123" s="618"/>
      <c r="C123" s="217"/>
      <c r="D123" s="71"/>
      <c r="E123" s="181"/>
      <c r="F123" s="616"/>
      <c r="G123" s="71"/>
      <c r="H123" s="71"/>
      <c r="I123" s="71"/>
      <c r="J123" s="71"/>
    </row>
    <row r="124" spans="1:10" s="186" customFormat="1">
      <c r="A124" s="274"/>
      <c r="B124" s="618"/>
      <c r="C124" s="217"/>
      <c r="D124" s="71"/>
      <c r="E124" s="181"/>
      <c r="F124" s="616"/>
      <c r="G124" s="71"/>
      <c r="H124" s="71"/>
      <c r="I124" s="71"/>
      <c r="J124" s="71"/>
    </row>
    <row r="125" spans="1:10" s="186" customFormat="1">
      <c r="A125" s="274"/>
      <c r="B125" s="619"/>
      <c r="C125" s="217"/>
      <c r="D125" s="71"/>
      <c r="E125" s="181"/>
      <c r="F125" s="616"/>
      <c r="G125" s="71"/>
      <c r="H125" s="71"/>
      <c r="I125" s="71"/>
      <c r="J125" s="71"/>
    </row>
    <row r="126" spans="1:10" s="186" customFormat="1">
      <c r="A126" s="274"/>
      <c r="B126" s="618"/>
      <c r="C126" s="217"/>
      <c r="D126" s="71"/>
      <c r="E126" s="181"/>
      <c r="F126" s="616"/>
      <c r="G126" s="71"/>
      <c r="H126" s="71"/>
      <c r="I126" s="71"/>
      <c r="J126" s="71"/>
    </row>
    <row r="127" spans="1:10" s="186" customFormat="1">
      <c r="A127" s="274"/>
      <c r="B127" s="618"/>
      <c r="C127" s="217"/>
      <c r="D127" s="71"/>
      <c r="E127" s="181"/>
      <c r="F127" s="616"/>
      <c r="G127" s="71"/>
      <c r="H127" s="71"/>
      <c r="I127" s="71"/>
      <c r="J127" s="71"/>
    </row>
    <row r="128" spans="1:10" s="186" customFormat="1">
      <c r="A128" s="274"/>
      <c r="B128" s="618"/>
      <c r="C128" s="217"/>
      <c r="D128" s="71"/>
      <c r="E128" s="181"/>
      <c r="F128" s="616"/>
      <c r="G128" s="71"/>
      <c r="H128" s="71"/>
      <c r="I128" s="71"/>
      <c r="J128" s="71"/>
    </row>
    <row r="129" spans="1:10" s="186" customFormat="1">
      <c r="A129" s="274"/>
      <c r="B129" s="618"/>
      <c r="C129" s="217"/>
      <c r="D129" s="71"/>
      <c r="E129" s="181"/>
      <c r="F129" s="616"/>
      <c r="G129" s="71"/>
      <c r="H129" s="71"/>
      <c r="I129" s="71"/>
      <c r="J129" s="71"/>
    </row>
    <row r="130" spans="1:10" s="186" customFormat="1">
      <c r="A130" s="274"/>
      <c r="B130" s="618"/>
      <c r="C130" s="217"/>
      <c r="D130" s="71"/>
      <c r="E130" s="181"/>
      <c r="F130" s="616"/>
      <c r="G130" s="71"/>
      <c r="H130" s="71"/>
      <c r="I130" s="71"/>
      <c r="J130" s="71"/>
    </row>
    <row r="131" spans="1:10" s="230" customFormat="1">
      <c r="A131" s="271"/>
      <c r="B131" s="243"/>
      <c r="C131" s="217"/>
      <c r="D131" s="71"/>
      <c r="E131" s="181"/>
      <c r="F131" s="616"/>
      <c r="G131" s="71"/>
      <c r="H131" s="71"/>
      <c r="I131" s="71"/>
      <c r="J131" s="71"/>
    </row>
    <row r="132" spans="1:10" s="230" customFormat="1">
      <c r="A132" s="271"/>
      <c r="B132" s="243"/>
      <c r="C132" s="217"/>
      <c r="D132" s="71"/>
      <c r="E132" s="181"/>
      <c r="F132" s="616"/>
      <c r="G132" s="71"/>
      <c r="H132" s="71"/>
      <c r="I132" s="71"/>
      <c r="J132" s="71"/>
    </row>
    <row r="133" spans="1:10" s="230" customFormat="1">
      <c r="A133" s="77"/>
      <c r="B133" s="120"/>
      <c r="C133" s="243"/>
      <c r="D133" s="271"/>
      <c r="E133" s="181"/>
      <c r="F133" s="71"/>
      <c r="G133" s="271"/>
      <c r="H133" s="271"/>
      <c r="I133" s="271"/>
      <c r="J133" s="271"/>
    </row>
    <row r="134" spans="1:10" s="230" customFormat="1">
      <c r="A134" s="65"/>
      <c r="B134" s="271"/>
      <c r="C134" s="217"/>
      <c r="D134" s="620"/>
      <c r="E134" s="181"/>
      <c r="F134" s="574"/>
      <c r="G134" s="574"/>
      <c r="H134" s="574"/>
      <c r="I134" s="573"/>
      <c r="J134" s="573"/>
    </row>
    <row r="135" spans="1:10" s="230" customFormat="1">
      <c r="A135" s="65"/>
      <c r="B135" s="271"/>
      <c r="C135" s="217"/>
      <c r="D135" s="620"/>
      <c r="E135" s="181"/>
      <c r="F135" s="574"/>
      <c r="G135" s="574"/>
      <c r="H135" s="574"/>
      <c r="I135" s="573"/>
      <c r="J135" s="573"/>
    </row>
    <row r="136" spans="1:10" s="230" customFormat="1">
      <c r="A136" s="65"/>
      <c r="B136" s="271"/>
      <c r="C136" s="217"/>
      <c r="D136" s="620"/>
      <c r="E136" s="181"/>
      <c r="F136" s="574"/>
      <c r="G136" s="573"/>
      <c r="H136" s="574"/>
      <c r="I136" s="573"/>
      <c r="J136" s="573"/>
    </row>
    <row r="137" spans="1:10" s="230" customFormat="1">
      <c r="A137" s="65"/>
      <c r="B137" s="271"/>
      <c r="C137" s="217"/>
      <c r="D137" s="620"/>
      <c r="E137" s="181"/>
      <c r="F137" s="574"/>
      <c r="G137" s="573"/>
      <c r="H137" s="574"/>
      <c r="I137" s="573"/>
      <c r="J137" s="573"/>
    </row>
    <row r="138" spans="1:10" s="230" customFormat="1">
      <c r="A138" s="65"/>
      <c r="B138" s="271"/>
      <c r="C138" s="217"/>
      <c r="D138" s="620"/>
      <c r="E138" s="181"/>
      <c r="F138" s="574"/>
      <c r="G138" s="573"/>
      <c r="H138" s="574"/>
      <c r="I138" s="573"/>
      <c r="J138" s="573"/>
    </row>
    <row r="139" spans="1:10" s="230" customFormat="1">
      <c r="A139" s="65"/>
      <c r="B139" s="271"/>
      <c r="C139" s="217"/>
      <c r="D139" s="620"/>
      <c r="E139" s="181"/>
      <c r="F139" s="574"/>
      <c r="G139" s="573"/>
      <c r="H139" s="574"/>
      <c r="I139" s="573"/>
      <c r="J139" s="573"/>
    </row>
    <row r="140" spans="1:10" s="230" customFormat="1">
      <c r="A140" s="510"/>
      <c r="B140" s="511"/>
      <c r="C140" s="512"/>
      <c r="D140" s="513"/>
      <c r="E140" s="514"/>
      <c r="F140" s="515"/>
      <c r="G140" s="515"/>
      <c r="H140" s="515"/>
      <c r="I140" s="516"/>
      <c r="J140" s="516"/>
    </row>
    <row r="141" spans="1:10">
      <c r="B141" s="9" t="s">
        <v>638</v>
      </c>
    </row>
    <row r="142" spans="1:10" s="230" customFormat="1">
      <c r="A142" s="65"/>
      <c r="B142" s="271"/>
      <c r="C142" s="217"/>
      <c r="D142" s="620"/>
      <c r="E142" s="181"/>
      <c r="F142" s="574"/>
      <c r="G142" s="574"/>
      <c r="H142" s="574"/>
      <c r="I142" s="573"/>
      <c r="J142" s="573"/>
    </row>
    <row r="143" spans="1:10" s="186" customFormat="1">
      <c r="A143" s="69"/>
      <c r="B143" s="565"/>
      <c r="C143" s="217"/>
      <c r="D143" s="593"/>
      <c r="E143" s="181"/>
      <c r="F143" s="621"/>
      <c r="G143" s="71"/>
      <c r="H143" s="71"/>
      <c r="I143" s="71"/>
      <c r="J143" s="71"/>
    </row>
    <row r="144" spans="1:10" s="186" customFormat="1">
      <c r="A144" s="69"/>
      <c r="B144" s="565"/>
      <c r="C144" s="217"/>
      <c r="D144" s="593"/>
      <c r="E144" s="181"/>
      <c r="F144" s="621"/>
      <c r="G144" s="71"/>
      <c r="H144" s="71"/>
      <c r="I144" s="71"/>
      <c r="J144" s="71"/>
    </row>
    <row r="145" spans="1:10" s="186" customFormat="1" ht="45.75" customHeight="1">
      <c r="A145" s="69"/>
      <c r="B145" s="565"/>
      <c r="C145" s="217"/>
      <c r="D145" s="593"/>
      <c r="E145" s="181"/>
      <c r="F145" s="621"/>
      <c r="G145" s="71"/>
      <c r="H145" s="71"/>
      <c r="I145" s="71"/>
      <c r="J145" s="71"/>
    </row>
    <row r="146" spans="1:10" s="186" customFormat="1">
      <c r="A146" s="69"/>
      <c r="B146" s="565"/>
      <c r="C146" s="217"/>
      <c r="D146" s="593"/>
      <c r="E146" s="181"/>
      <c r="F146" s="621"/>
      <c r="G146" s="71"/>
      <c r="H146" s="71"/>
      <c r="I146" s="71"/>
      <c r="J146" s="71"/>
    </row>
    <row r="147" spans="1:10" s="186" customFormat="1" ht="49.5" customHeight="1">
      <c r="A147" s="69"/>
      <c r="B147" s="243"/>
      <c r="C147" s="217"/>
      <c r="D147" s="71"/>
      <c r="E147" s="181"/>
      <c r="F147" s="616"/>
      <c r="G147" s="71"/>
      <c r="H147" s="71"/>
      <c r="I147" s="71"/>
      <c r="J147" s="71"/>
    </row>
    <row r="148" spans="1:10" s="186" customFormat="1">
      <c r="A148" s="69"/>
      <c r="B148" s="243"/>
      <c r="C148" s="217"/>
      <c r="D148" s="71"/>
      <c r="E148" s="181"/>
      <c r="F148" s="616"/>
      <c r="G148" s="71"/>
      <c r="H148" s="71"/>
      <c r="I148" s="71"/>
      <c r="J148" s="71"/>
    </row>
    <row r="149" spans="1:10" s="186" customFormat="1" hidden="1">
      <c r="A149" s="69"/>
      <c r="B149" s="565"/>
      <c r="C149" s="217"/>
      <c r="D149" s="593"/>
      <c r="E149" s="181"/>
      <c r="F149" s="621"/>
      <c r="G149" s="71"/>
      <c r="H149" s="71"/>
      <c r="I149" s="71"/>
      <c r="J149" s="71"/>
    </row>
    <row r="150" spans="1:10" s="186" customFormat="1">
      <c r="A150" s="69"/>
      <c r="B150" s="565"/>
      <c r="C150" s="217"/>
      <c r="D150" s="593"/>
      <c r="E150" s="181"/>
      <c r="F150" s="621"/>
      <c r="G150" s="71"/>
      <c r="H150" s="71"/>
      <c r="I150" s="71"/>
      <c r="J150" s="71"/>
    </row>
    <row r="151" spans="1:10" s="186" customFormat="1">
      <c r="A151" s="69"/>
      <c r="B151" s="565"/>
      <c r="C151" s="217"/>
      <c r="D151" s="593"/>
      <c r="E151" s="181"/>
      <c r="F151" s="621"/>
      <c r="G151" s="71"/>
      <c r="H151" s="71"/>
      <c r="I151" s="71"/>
      <c r="J151" s="71"/>
    </row>
    <row r="152" spans="1:10" s="186" customFormat="1">
      <c r="A152" s="69"/>
      <c r="B152" s="417"/>
      <c r="C152" s="217"/>
      <c r="D152" s="593"/>
      <c r="E152" s="181"/>
      <c r="F152" s="621"/>
      <c r="G152" s="71"/>
      <c r="H152" s="71"/>
      <c r="I152" s="71"/>
      <c r="J152" s="71"/>
    </row>
    <row r="153" spans="1:10">
      <c r="E153" s="174">
        <f>SUM(E142:E152)</f>
        <v>0</v>
      </c>
      <c r="F153" s="174">
        <f>SUM(F142:F152)</f>
        <v>0</v>
      </c>
    </row>
    <row r="155" spans="1:10" s="1" customFormat="1">
      <c r="B155" s="298" t="s">
        <v>658</v>
      </c>
      <c r="F155" s="2"/>
    </row>
    <row r="156" spans="1:10" s="186" customFormat="1">
      <c r="A156" s="65"/>
      <c r="B156" s="293"/>
      <c r="C156" s="217"/>
      <c r="D156" s="79"/>
      <c r="E156" s="181"/>
      <c r="F156" s="71"/>
      <c r="G156" s="67"/>
      <c r="H156" s="71"/>
      <c r="I156" s="71"/>
      <c r="J156" s="71"/>
    </row>
    <row r="157" spans="1:10" s="607" customFormat="1">
      <c r="E157" s="581"/>
      <c r="F157" s="626"/>
      <c r="G157" s="627"/>
      <c r="H157" s="626"/>
      <c r="I157" s="626"/>
    </row>
    <row r="158" spans="1:10" s="230" customFormat="1">
      <c r="A158" s="271"/>
      <c r="B158" s="243"/>
      <c r="C158" s="217"/>
      <c r="D158" s="573"/>
      <c r="E158" s="181"/>
      <c r="F158" s="573"/>
      <c r="G158" s="573"/>
      <c r="H158" s="573"/>
      <c r="I158" s="573"/>
      <c r="J158" s="573"/>
    </row>
    <row r="159" spans="1:10" s="230" customFormat="1">
      <c r="A159" s="65"/>
      <c r="B159" s="271"/>
      <c r="C159" s="217"/>
      <c r="D159" s="620"/>
      <c r="E159" s="181"/>
      <c r="F159" s="574"/>
      <c r="G159" s="574"/>
      <c r="H159" s="574"/>
      <c r="I159" s="573"/>
      <c r="J159" s="573"/>
    </row>
    <row r="160" spans="1:10" s="230" customFormat="1">
      <c r="A160" s="65"/>
      <c r="B160" s="271"/>
      <c r="C160" s="217"/>
      <c r="D160" s="620"/>
      <c r="E160" s="181"/>
      <c r="F160" s="574"/>
      <c r="G160" s="574"/>
      <c r="H160" s="574"/>
      <c r="I160" s="573"/>
      <c r="J160" s="573"/>
    </row>
    <row r="161" spans="1:10" s="230" customFormat="1">
      <c r="A161" s="65"/>
      <c r="B161" s="271"/>
      <c r="C161" s="217"/>
      <c r="D161" s="620"/>
      <c r="E161" s="181"/>
      <c r="F161" s="574"/>
      <c r="G161" s="574"/>
      <c r="H161" s="574"/>
      <c r="I161" s="573"/>
      <c r="J161" s="573"/>
    </row>
    <row r="162" spans="1:10" s="230" customFormat="1">
      <c r="A162" s="65"/>
      <c r="B162" s="271"/>
      <c r="C162" s="217"/>
      <c r="D162" s="620"/>
      <c r="E162" s="181"/>
      <c r="F162" s="574"/>
      <c r="G162" s="574"/>
      <c r="H162" s="574"/>
      <c r="I162" s="573"/>
      <c r="J162" s="573"/>
    </row>
    <row r="163" spans="1:10" s="230" customFormat="1">
      <c r="A163" s="65"/>
      <c r="B163" s="271"/>
      <c r="C163" s="217"/>
      <c r="D163" s="620"/>
      <c r="E163" s="181"/>
      <c r="F163" s="574"/>
      <c r="G163" s="574"/>
      <c r="H163" s="574"/>
      <c r="I163" s="573"/>
      <c r="J163" s="573"/>
    </row>
    <row r="164" spans="1:10" s="230" customFormat="1">
      <c r="A164" s="65"/>
      <c r="B164" s="271"/>
      <c r="C164" s="217"/>
      <c r="D164" s="620"/>
      <c r="E164" s="181"/>
      <c r="F164" s="574"/>
      <c r="G164" s="573"/>
      <c r="H164" s="574"/>
      <c r="I164" s="573"/>
      <c r="J164" s="573"/>
    </row>
    <row r="165" spans="1:10" s="230" customFormat="1">
      <c r="A165" s="65"/>
      <c r="B165" s="271"/>
      <c r="C165" s="217"/>
      <c r="D165" s="620"/>
      <c r="E165" s="181"/>
      <c r="F165" s="574"/>
      <c r="G165" s="573"/>
      <c r="H165" s="574"/>
      <c r="I165" s="573"/>
      <c r="J165" s="573"/>
    </row>
    <row r="166" spans="1:10" s="230" customFormat="1">
      <c r="A166" s="65"/>
      <c r="B166" s="271"/>
      <c r="C166" s="217"/>
      <c r="D166" s="620"/>
      <c r="E166" s="181"/>
      <c r="F166" s="574"/>
      <c r="G166" s="573"/>
      <c r="H166" s="574"/>
      <c r="I166" s="573"/>
      <c r="J166" s="217"/>
    </row>
    <row r="167" spans="1:10" s="230" customFormat="1">
      <c r="A167" s="65"/>
      <c r="B167" s="271"/>
      <c r="C167" s="217"/>
      <c r="D167" s="620"/>
      <c r="E167" s="181"/>
      <c r="F167" s="574"/>
      <c r="G167" s="573"/>
      <c r="H167" s="574"/>
      <c r="I167" s="573"/>
      <c r="J167" s="217"/>
    </row>
    <row r="168" spans="1:10" s="607" customFormat="1">
      <c r="E168" s="608"/>
      <c r="F168" s="608"/>
      <c r="G168" s="608"/>
      <c r="H168" s="608"/>
      <c r="I168" s="608"/>
    </row>
    <row r="169" spans="1:10" s="186" customFormat="1">
      <c r="A169" s="77"/>
      <c r="B169" s="243"/>
      <c r="C169" s="71"/>
      <c r="D169" s="71"/>
      <c r="E169" s="181"/>
      <c r="F169" s="616"/>
      <c r="G169" s="616"/>
      <c r="H169" s="71"/>
      <c r="I169" s="71"/>
      <c r="J169" s="71"/>
    </row>
    <row r="170" spans="1:10" s="186" customFormat="1">
      <c r="A170" s="65"/>
      <c r="B170" s="243"/>
      <c r="C170" s="71"/>
      <c r="D170" s="71"/>
      <c r="E170" s="181"/>
      <c r="F170" s="616"/>
      <c r="G170" s="616"/>
      <c r="H170" s="71"/>
      <c r="I170" s="71"/>
      <c r="J170" s="71"/>
    </row>
    <row r="171" spans="1:10" s="186" customFormat="1">
      <c r="A171" s="274"/>
      <c r="B171" s="243"/>
      <c r="C171" s="71"/>
      <c r="D171" s="71"/>
      <c r="E171" s="181"/>
      <c r="F171" s="616"/>
      <c r="G171" s="616"/>
      <c r="H171" s="71"/>
      <c r="I171" s="71"/>
      <c r="J171" s="71"/>
    </row>
    <row r="172" spans="1:10" s="186" customFormat="1">
      <c r="A172" s="274"/>
      <c r="B172" s="243"/>
      <c r="C172" s="71"/>
      <c r="D172" s="71"/>
      <c r="E172" s="181"/>
      <c r="F172" s="616"/>
      <c r="G172" s="616"/>
      <c r="H172" s="71"/>
      <c r="I172" s="71"/>
      <c r="J172" s="71"/>
    </row>
    <row r="173" spans="1:10" s="186" customFormat="1">
      <c r="A173" s="77"/>
      <c r="B173" s="243"/>
      <c r="C173" s="71"/>
      <c r="D173" s="71"/>
      <c r="E173" s="181"/>
      <c r="F173" s="616"/>
      <c r="G173" s="616"/>
      <c r="H173" s="71"/>
      <c r="I173" s="71"/>
      <c r="J173" s="71"/>
    </row>
    <row r="174" spans="1:10" s="186" customFormat="1">
      <c r="A174" s="77"/>
      <c r="B174" s="243"/>
      <c r="C174" s="71"/>
      <c r="D174" s="71"/>
      <c r="E174" s="181"/>
      <c r="F174" s="616"/>
      <c r="G174" s="616"/>
      <c r="H174" s="71"/>
      <c r="I174" s="71"/>
      <c r="J174" s="71"/>
    </row>
    <row r="175" spans="1:10" s="186" customFormat="1">
      <c r="A175" s="274"/>
      <c r="B175" s="243"/>
      <c r="C175" s="71"/>
      <c r="D175" s="71"/>
      <c r="E175" s="181"/>
      <c r="F175" s="616"/>
      <c r="G175" s="616"/>
      <c r="H175" s="71"/>
      <c r="I175" s="71"/>
      <c r="J175" s="71"/>
    </row>
    <row r="176" spans="1:10" s="186" customFormat="1">
      <c r="A176" s="274"/>
      <c r="B176" s="243"/>
      <c r="C176" s="71"/>
      <c r="D176" s="71"/>
      <c r="E176" s="181"/>
      <c r="F176" s="616"/>
      <c r="G176" s="616"/>
      <c r="H176" s="71"/>
      <c r="I176" s="71"/>
      <c r="J176" s="71"/>
    </row>
    <row r="177" spans="1:10" s="186" customFormat="1">
      <c r="A177" s="274"/>
      <c r="B177" s="243"/>
      <c r="C177" s="71"/>
      <c r="D177" s="593"/>
      <c r="E177" s="181"/>
      <c r="F177" s="616"/>
      <c r="G177" s="616"/>
      <c r="H177" s="71"/>
      <c r="I177" s="71"/>
      <c r="J177" s="71"/>
    </row>
    <row r="178" spans="1:10" s="186" customFormat="1">
      <c r="A178" s="274"/>
      <c r="B178" s="243"/>
      <c r="C178" s="217"/>
      <c r="D178" s="71"/>
      <c r="E178" s="181"/>
      <c r="F178" s="616"/>
      <c r="G178" s="71"/>
      <c r="H178" s="71"/>
      <c r="I178" s="71"/>
      <c r="J178" s="71"/>
    </row>
    <row r="179" spans="1:10" s="186" customFormat="1">
      <c r="A179" s="274"/>
      <c r="B179" s="243"/>
      <c r="C179" s="217"/>
      <c r="D179" s="71"/>
      <c r="E179" s="181"/>
      <c r="F179" s="616"/>
      <c r="G179" s="71"/>
      <c r="H179" s="71"/>
      <c r="I179" s="71"/>
      <c r="J179" s="71"/>
    </row>
    <row r="180" spans="1:10" s="186" customFormat="1">
      <c r="A180" s="274"/>
      <c r="B180" s="243"/>
      <c r="C180" s="217"/>
      <c r="D180" s="71"/>
      <c r="E180" s="181"/>
      <c r="F180" s="616"/>
      <c r="G180" s="71"/>
      <c r="H180" s="71"/>
      <c r="I180" s="71"/>
      <c r="J180" s="71"/>
    </row>
    <row r="181" spans="1:10" s="186" customFormat="1">
      <c r="A181" s="274"/>
      <c r="B181" s="243"/>
      <c r="C181" s="217"/>
      <c r="D181" s="71"/>
      <c r="E181" s="181"/>
      <c r="F181" s="616"/>
      <c r="G181" s="71"/>
      <c r="H181" s="71"/>
      <c r="I181" s="71"/>
      <c r="J181" s="71"/>
    </row>
    <row r="182" spans="1:10" s="186" customFormat="1">
      <c r="A182" s="274"/>
      <c r="B182" s="243"/>
      <c r="C182" s="217"/>
      <c r="D182" s="71"/>
      <c r="E182" s="181"/>
      <c r="F182" s="616"/>
      <c r="G182" s="71"/>
      <c r="H182" s="71"/>
      <c r="I182" s="71"/>
      <c r="J182" s="71"/>
    </row>
    <row r="183" spans="1:10" s="186" customFormat="1">
      <c r="A183" s="274"/>
      <c r="B183" s="243"/>
      <c r="C183" s="217"/>
      <c r="D183" s="71"/>
      <c r="E183" s="181"/>
      <c r="F183" s="616"/>
      <c r="G183" s="71"/>
      <c r="H183" s="71"/>
      <c r="I183" s="71"/>
      <c r="J183" s="71"/>
    </row>
    <row r="184" spans="1:10" s="186" customFormat="1">
      <c r="A184" s="274"/>
      <c r="B184" s="243"/>
      <c r="C184" s="217"/>
      <c r="D184" s="71"/>
      <c r="E184" s="181"/>
      <c r="F184" s="616"/>
      <c r="G184" s="71"/>
      <c r="H184" s="71"/>
      <c r="I184" s="71"/>
      <c r="J184" s="71"/>
    </row>
    <row r="185" spans="1:10" s="186" customFormat="1" ht="22.5" customHeight="1">
      <c r="A185" s="274"/>
      <c r="B185" s="243"/>
      <c r="C185" s="217"/>
      <c r="D185" s="71"/>
      <c r="E185" s="181"/>
      <c r="F185" s="616"/>
      <c r="G185" s="71"/>
      <c r="H185" s="71"/>
      <c r="I185" s="71"/>
      <c r="J185" s="71"/>
    </row>
    <row r="186" spans="1:10" s="186" customFormat="1">
      <c r="A186" s="274"/>
      <c r="B186" s="243"/>
      <c r="C186" s="217"/>
      <c r="D186" s="71"/>
      <c r="E186" s="181"/>
      <c r="F186" s="616"/>
      <c r="G186" s="71"/>
      <c r="H186" s="71"/>
      <c r="I186" s="71"/>
      <c r="J186" s="71"/>
    </row>
    <row r="187" spans="1:10" s="186" customFormat="1">
      <c r="A187" s="274"/>
      <c r="B187" s="243"/>
      <c r="C187" s="217"/>
      <c r="D187" s="593"/>
      <c r="E187" s="181"/>
      <c r="F187" s="616"/>
      <c r="G187" s="71"/>
      <c r="H187" s="71"/>
      <c r="I187" s="71"/>
      <c r="J187" s="71"/>
    </row>
    <row r="188" spans="1:10" s="186" customFormat="1">
      <c r="A188" s="274"/>
      <c r="B188" s="243"/>
      <c r="C188" s="217"/>
      <c r="D188" s="71"/>
      <c r="E188" s="181"/>
      <c r="F188" s="616"/>
      <c r="G188" s="71"/>
      <c r="H188" s="71"/>
      <c r="I188" s="71"/>
      <c r="J188" s="71"/>
    </row>
    <row r="189" spans="1:10" s="186" customFormat="1">
      <c r="A189" s="274"/>
      <c r="B189" s="243"/>
      <c r="C189" s="217"/>
      <c r="D189" s="71"/>
      <c r="E189" s="181"/>
      <c r="F189" s="616"/>
      <c r="G189" s="71"/>
      <c r="H189" s="71"/>
      <c r="I189" s="71"/>
      <c r="J189" s="71"/>
    </row>
    <row r="190" spans="1:10" s="186" customFormat="1">
      <c r="A190" s="274"/>
      <c r="B190" s="243"/>
      <c r="C190" s="217"/>
      <c r="D190" s="593"/>
      <c r="E190" s="181"/>
      <c r="F190" s="616"/>
      <c r="G190" s="71"/>
      <c r="H190" s="71"/>
      <c r="I190" s="71"/>
      <c r="J190" s="71"/>
    </row>
    <row r="191" spans="1:10" s="186" customFormat="1">
      <c r="A191" s="274"/>
      <c r="B191" s="243"/>
      <c r="C191" s="217"/>
      <c r="D191" s="593"/>
      <c r="E191" s="181"/>
      <c r="F191" s="616"/>
      <c r="G191" s="71"/>
      <c r="H191" s="71"/>
      <c r="I191" s="71"/>
      <c r="J191" s="71"/>
    </row>
    <row r="192" spans="1:10" s="186" customFormat="1">
      <c r="A192" s="274"/>
      <c r="B192" s="243"/>
      <c r="C192" s="217"/>
      <c r="D192" s="593"/>
      <c r="E192" s="181"/>
      <c r="F192" s="616"/>
      <c r="G192" s="71"/>
      <c r="H192" s="71"/>
      <c r="I192" s="71"/>
      <c r="J192" s="71"/>
    </row>
    <row r="193" spans="1:10" s="186" customFormat="1">
      <c r="A193" s="274"/>
      <c r="B193" s="243"/>
      <c r="C193" s="217"/>
      <c r="D193" s="71"/>
      <c r="E193" s="181"/>
      <c r="F193" s="616"/>
      <c r="G193" s="71"/>
      <c r="H193" s="71"/>
      <c r="I193" s="71"/>
      <c r="J193" s="71"/>
    </row>
    <row r="194" spans="1:10" s="186" customFormat="1">
      <c r="A194" s="274"/>
      <c r="B194" s="243"/>
      <c r="C194" s="217"/>
      <c r="D194" s="593"/>
      <c r="E194" s="181"/>
      <c r="F194" s="616"/>
      <c r="G194" s="71"/>
      <c r="H194" s="71"/>
      <c r="I194" s="71"/>
      <c r="J194" s="71"/>
    </row>
    <row r="195" spans="1:10" s="186" customFormat="1">
      <c r="A195" s="274"/>
      <c r="B195" s="243"/>
      <c r="C195" s="217"/>
      <c r="D195" s="593"/>
      <c r="E195" s="181"/>
      <c r="F195" s="616"/>
      <c r="G195" s="71"/>
      <c r="H195" s="71"/>
      <c r="I195" s="71"/>
      <c r="J195" s="71"/>
    </row>
    <row r="196" spans="1:10" s="186" customFormat="1">
      <c r="A196" s="274"/>
      <c r="B196" s="243"/>
      <c r="C196" s="217"/>
      <c r="D196" s="593"/>
      <c r="E196" s="181"/>
      <c r="F196" s="616"/>
      <c r="G196" s="71"/>
      <c r="H196" s="71"/>
      <c r="I196" s="71"/>
      <c r="J196" s="71"/>
    </row>
    <row r="197" spans="1:10" s="186" customFormat="1" ht="24" customHeight="1">
      <c r="A197" s="274"/>
      <c r="B197" s="618"/>
      <c r="C197" s="217"/>
      <c r="D197" s="593"/>
      <c r="E197" s="181"/>
      <c r="F197" s="616"/>
      <c r="G197" s="71"/>
      <c r="H197" s="71"/>
      <c r="I197" s="71"/>
      <c r="J197" s="71"/>
    </row>
    <row r="198" spans="1:10" s="186" customFormat="1">
      <c r="A198" s="274"/>
      <c r="B198" s="243"/>
      <c r="C198" s="217"/>
      <c r="D198" s="71"/>
      <c r="E198" s="181"/>
      <c r="F198" s="616"/>
      <c r="G198" s="71"/>
      <c r="H198" s="71"/>
      <c r="I198" s="71"/>
      <c r="J198" s="71"/>
    </row>
    <row r="199" spans="1:10" s="230" customFormat="1">
      <c r="A199" s="65"/>
      <c r="B199" s="120"/>
      <c r="C199" s="243"/>
      <c r="D199" s="271"/>
      <c r="E199" s="181"/>
      <c r="F199" s="71"/>
      <c r="G199" s="271"/>
      <c r="H199" s="271"/>
      <c r="I199" s="271"/>
      <c r="J199" s="71"/>
    </row>
    <row r="200" spans="1:10" s="186" customFormat="1">
      <c r="A200" s="274"/>
      <c r="B200" s="243"/>
      <c r="C200" s="217"/>
      <c r="D200" s="71"/>
      <c r="E200" s="181"/>
      <c r="F200" s="616"/>
      <c r="G200" s="71"/>
      <c r="H200" s="71"/>
      <c r="I200" s="71"/>
      <c r="J200" s="71"/>
    </row>
    <row r="201" spans="1:10" s="186" customFormat="1">
      <c r="A201" s="274"/>
      <c r="B201" s="243"/>
      <c r="C201" s="217"/>
      <c r="D201" s="71"/>
      <c r="E201" s="181"/>
      <c r="F201" s="616"/>
      <c r="G201" s="71"/>
      <c r="H201" s="71"/>
      <c r="I201" s="71"/>
      <c r="J201" s="71"/>
    </row>
    <row r="202" spans="1:10" s="186" customFormat="1">
      <c r="A202" s="274"/>
      <c r="B202" s="243"/>
      <c r="C202" s="217"/>
      <c r="D202" s="71"/>
      <c r="E202" s="181"/>
      <c r="F202" s="616"/>
      <c r="G202" s="71"/>
      <c r="H202" s="71"/>
      <c r="I202" s="71"/>
      <c r="J202" s="71"/>
    </row>
    <row r="203" spans="1:10" s="186" customFormat="1">
      <c r="A203" s="274"/>
      <c r="B203" s="243"/>
      <c r="C203" s="217"/>
      <c r="D203" s="71"/>
      <c r="E203" s="181"/>
      <c r="F203" s="616"/>
      <c r="G203" s="71"/>
      <c r="H203" s="71"/>
      <c r="I203" s="71"/>
      <c r="J203" s="71"/>
    </row>
    <row r="204" spans="1:10" s="186" customFormat="1">
      <c r="A204" s="274"/>
      <c r="B204" s="243"/>
      <c r="C204" s="217"/>
      <c r="D204" s="71"/>
      <c r="E204" s="181"/>
      <c r="F204" s="616"/>
      <c r="G204" s="71"/>
      <c r="H204" s="71"/>
      <c r="I204" s="71"/>
      <c r="J204" s="71"/>
    </row>
    <row r="205" spans="1:10" s="186" customFormat="1">
      <c r="A205" s="274"/>
      <c r="B205" s="618"/>
      <c r="C205" s="217"/>
      <c r="D205" s="71"/>
      <c r="E205" s="181"/>
      <c r="F205" s="616"/>
      <c r="G205" s="71"/>
      <c r="H205" s="71"/>
      <c r="I205" s="71"/>
      <c r="J205" s="71"/>
    </row>
    <row r="206" spans="1:10" s="186" customFormat="1">
      <c r="A206" s="274"/>
      <c r="B206" s="618"/>
      <c r="C206" s="217"/>
      <c r="D206" s="71"/>
      <c r="E206" s="181"/>
      <c r="F206" s="616"/>
      <c r="G206" s="71"/>
      <c r="H206" s="71"/>
      <c r="I206" s="71"/>
      <c r="J206" s="71"/>
    </row>
    <row r="207" spans="1:10" s="186" customFormat="1">
      <c r="A207" s="274"/>
      <c r="B207" s="619"/>
      <c r="C207" s="217"/>
      <c r="D207" s="71"/>
      <c r="E207" s="181"/>
      <c r="F207" s="616"/>
      <c r="G207" s="71"/>
      <c r="H207" s="71"/>
      <c r="I207" s="71"/>
      <c r="J207" s="71"/>
    </row>
    <row r="208" spans="1:10" s="186" customFormat="1">
      <c r="A208" s="274"/>
      <c r="B208" s="618"/>
      <c r="C208" s="217"/>
      <c r="D208" s="71"/>
      <c r="E208" s="181"/>
      <c r="F208" s="616"/>
      <c r="G208" s="71"/>
      <c r="H208" s="71"/>
      <c r="I208" s="71"/>
      <c r="J208" s="71"/>
    </row>
    <row r="209" spans="1:10" s="186" customFormat="1">
      <c r="A209" s="274"/>
      <c r="B209" s="618"/>
      <c r="C209" s="217"/>
      <c r="D209" s="71"/>
      <c r="E209" s="181"/>
      <c r="F209" s="616"/>
      <c r="G209" s="71"/>
      <c r="H209" s="71"/>
      <c r="I209" s="71"/>
      <c r="J209" s="71"/>
    </row>
    <row r="210" spans="1:10" s="186" customFormat="1">
      <c r="A210" s="274"/>
      <c r="B210" s="618"/>
      <c r="C210" s="217"/>
      <c r="D210" s="71"/>
      <c r="E210" s="181"/>
      <c r="F210" s="616"/>
      <c r="G210" s="71"/>
      <c r="H210" s="71"/>
      <c r="I210" s="71"/>
      <c r="J210" s="71"/>
    </row>
    <row r="211" spans="1:10" s="186" customFormat="1">
      <c r="A211" s="274"/>
      <c r="B211" s="618"/>
      <c r="C211" s="217"/>
      <c r="D211" s="71"/>
      <c r="E211" s="181"/>
      <c r="F211" s="616"/>
      <c r="G211" s="71"/>
      <c r="H211" s="71"/>
      <c r="I211" s="71"/>
      <c r="J211" s="71"/>
    </row>
    <row r="212" spans="1:10" s="186" customFormat="1">
      <c r="A212" s="274"/>
      <c r="B212" s="618"/>
      <c r="C212" s="217"/>
      <c r="D212" s="71"/>
      <c r="E212" s="181"/>
      <c r="F212" s="616"/>
      <c r="G212" s="71"/>
      <c r="H212" s="71"/>
      <c r="I212" s="71"/>
      <c r="J212" s="71"/>
    </row>
    <row r="213" spans="1:10" s="230" customFormat="1">
      <c r="A213" s="271"/>
      <c r="B213" s="243"/>
      <c r="C213" s="217"/>
      <c r="D213" s="71"/>
      <c r="E213" s="181"/>
      <c r="F213" s="616"/>
      <c r="G213" s="71"/>
      <c r="H213" s="71"/>
      <c r="I213" s="71"/>
      <c r="J213" s="71"/>
    </row>
    <row r="214" spans="1:10" s="186" customFormat="1">
      <c r="A214" s="69"/>
      <c r="B214" s="243"/>
      <c r="C214" s="217"/>
      <c r="D214" s="71"/>
      <c r="E214" s="181"/>
      <c r="F214" s="616"/>
      <c r="G214" s="71"/>
      <c r="H214" s="71"/>
      <c r="I214" s="71"/>
      <c r="J214" s="71"/>
    </row>
    <row r="215" spans="1:10" s="186" customFormat="1" hidden="1">
      <c r="A215" s="69"/>
      <c r="B215" s="565"/>
      <c r="C215" s="217"/>
      <c r="D215" s="593"/>
      <c r="E215" s="181"/>
      <c r="F215" s="621"/>
      <c r="G215" s="71"/>
      <c r="H215" s="71"/>
      <c r="I215" s="71"/>
      <c r="J215" s="71"/>
    </row>
    <row r="216" spans="1:10" s="186" customFormat="1">
      <c r="A216" s="69"/>
      <c r="B216" s="565"/>
      <c r="C216" s="217"/>
      <c r="D216" s="593"/>
      <c r="E216" s="181"/>
      <c r="F216" s="621"/>
      <c r="G216" s="71"/>
      <c r="H216" s="71"/>
      <c r="I216" s="71"/>
      <c r="J216" s="71"/>
    </row>
    <row r="217" spans="1:10" s="186" customFormat="1">
      <c r="A217" s="69"/>
      <c r="B217" s="565"/>
      <c r="C217" s="217"/>
      <c r="D217" s="593"/>
      <c r="E217" s="181"/>
      <c r="F217" s="621"/>
      <c r="G217" s="71"/>
      <c r="H217" s="71"/>
      <c r="I217" s="71"/>
      <c r="J217" s="71"/>
    </row>
    <row r="218" spans="1:10" s="186" customFormat="1">
      <c r="A218" s="69"/>
      <c r="B218" s="417"/>
      <c r="C218" s="217"/>
      <c r="D218" s="593"/>
      <c r="E218" s="181"/>
      <c r="F218" s="621"/>
      <c r="G218" s="71"/>
      <c r="H218" s="71"/>
      <c r="I218" s="71"/>
      <c r="J218" s="71"/>
    </row>
    <row r="219" spans="1:10" s="186" customFormat="1" ht="49.5" customHeight="1">
      <c r="A219" s="69"/>
      <c r="B219" s="565"/>
      <c r="C219" s="217"/>
      <c r="D219" s="593"/>
      <c r="E219" s="181"/>
      <c r="F219" s="621"/>
      <c r="G219" s="71"/>
      <c r="H219" s="71"/>
      <c r="I219" s="71"/>
      <c r="J219" s="71"/>
    </row>
    <row r="220" spans="1:10" s="186" customFormat="1">
      <c r="A220" s="69"/>
      <c r="B220" s="565"/>
      <c r="C220" s="217"/>
      <c r="D220" s="593"/>
      <c r="E220" s="181"/>
      <c r="F220" s="621"/>
      <c r="G220" s="71"/>
      <c r="H220" s="71"/>
      <c r="I220" s="71"/>
      <c r="J220" s="71"/>
    </row>
    <row r="221" spans="1:10" s="186" customFormat="1" ht="45.75" customHeight="1">
      <c r="A221" s="69"/>
      <c r="B221" s="565"/>
      <c r="C221" s="217"/>
      <c r="D221" s="593"/>
      <c r="E221" s="181"/>
      <c r="F221" s="621"/>
      <c r="G221" s="71"/>
      <c r="H221" s="71"/>
      <c r="I221" s="71"/>
      <c r="J221" s="71"/>
    </row>
    <row r="222" spans="1:10" s="186" customFormat="1">
      <c r="A222" s="69"/>
      <c r="B222" s="565"/>
      <c r="C222" s="217"/>
      <c r="D222" s="593"/>
      <c r="E222" s="181"/>
      <c r="F222" s="621"/>
      <c r="G222" s="71"/>
      <c r="H222" s="71"/>
      <c r="I222" s="71"/>
      <c r="J222" s="71"/>
    </row>
    <row r="223" spans="1:10" s="186" customFormat="1" ht="72" customHeight="1">
      <c r="A223" s="69"/>
      <c r="B223" s="243"/>
      <c r="C223" s="217"/>
      <c r="D223" s="71"/>
      <c r="E223" s="181"/>
      <c r="F223" s="616"/>
      <c r="G223" s="71"/>
      <c r="H223" s="71"/>
      <c r="I223" s="71"/>
      <c r="J223" s="71"/>
    </row>
    <row r="224" spans="1:10" s="186" customFormat="1">
      <c r="A224" s="69"/>
      <c r="B224" s="120"/>
      <c r="C224" s="217"/>
      <c r="D224" s="71"/>
      <c r="E224" s="181"/>
      <c r="F224" s="616"/>
      <c r="G224" s="71"/>
      <c r="H224" s="71"/>
      <c r="I224" s="71"/>
      <c r="J224" s="71"/>
    </row>
    <row r="225" spans="1:10" s="186" customFormat="1">
      <c r="A225" s="69"/>
      <c r="B225" s="565"/>
      <c r="C225" s="217"/>
      <c r="D225" s="71"/>
      <c r="E225" s="181"/>
      <c r="F225" s="616"/>
      <c r="G225" s="71"/>
      <c r="H225" s="71"/>
      <c r="I225" s="71"/>
      <c r="J225" s="71"/>
    </row>
    <row r="226" spans="1:10" s="186" customFormat="1">
      <c r="A226" s="69"/>
      <c r="B226" s="565"/>
      <c r="C226" s="217"/>
      <c r="D226" s="71"/>
      <c r="E226" s="181"/>
      <c r="F226" s="616"/>
      <c r="G226" s="71"/>
      <c r="H226" s="71"/>
      <c r="I226" s="71"/>
      <c r="J226" s="71"/>
    </row>
    <row r="227" spans="1:10" s="186" customFormat="1">
      <c r="A227" s="69"/>
      <c r="B227" s="565"/>
      <c r="C227" s="217"/>
      <c r="D227" s="71"/>
      <c r="E227" s="181"/>
      <c r="F227" s="616"/>
      <c r="G227" s="71"/>
      <c r="H227" s="71"/>
      <c r="I227" s="71"/>
      <c r="J227" s="71"/>
    </row>
    <row r="228" spans="1:10" s="186" customFormat="1">
      <c r="A228" s="69"/>
      <c r="B228" s="565"/>
      <c r="C228" s="217"/>
      <c r="D228" s="71"/>
      <c r="E228" s="181"/>
      <c r="F228" s="616"/>
      <c r="G228" s="71"/>
      <c r="H228" s="71"/>
      <c r="I228" s="71"/>
      <c r="J228" s="71"/>
    </row>
    <row r="229" spans="1:10" s="186" customFormat="1">
      <c r="A229" s="69"/>
      <c r="B229" s="565"/>
      <c r="C229" s="217"/>
      <c r="D229" s="71"/>
      <c r="E229" s="181"/>
      <c r="F229" s="616"/>
      <c r="G229" s="71"/>
      <c r="H229" s="71"/>
      <c r="I229" s="71"/>
      <c r="J229" s="71"/>
    </row>
    <row r="230" spans="1:10" s="607" customFormat="1">
      <c r="E230" s="608"/>
      <c r="F230" s="608"/>
      <c r="G230" s="608"/>
      <c r="H230" s="608"/>
      <c r="I230" s="608"/>
    </row>
    <row r="231" spans="1:10" s="230" customFormat="1">
      <c r="A231" s="271"/>
      <c r="B231" s="243"/>
      <c r="C231" s="217"/>
      <c r="D231" s="71"/>
      <c r="E231" s="181"/>
      <c r="F231" s="616"/>
      <c r="G231" s="71"/>
      <c r="H231" s="71"/>
      <c r="I231" s="71"/>
      <c r="J231" s="71"/>
    </row>
    <row r="232" spans="1:10" s="607" customFormat="1">
      <c r="E232" s="581"/>
      <c r="F232" s="628"/>
      <c r="G232" s="626"/>
      <c r="H232" s="626"/>
      <c r="I232" s="626"/>
    </row>
    <row r="233" spans="1:10" s="230" customFormat="1">
      <c r="A233" s="77"/>
      <c r="B233" s="120"/>
      <c r="C233" s="243"/>
      <c r="D233" s="271"/>
      <c r="E233" s="181"/>
      <c r="F233" s="71"/>
      <c r="G233" s="271"/>
      <c r="H233" s="271"/>
      <c r="I233" s="271"/>
      <c r="J233" s="271"/>
    </row>
    <row r="234" spans="1:10" s="584" customFormat="1">
      <c r="A234" s="629"/>
      <c r="B234" s="630"/>
      <c r="C234" s="631"/>
      <c r="D234" s="632"/>
      <c r="E234" s="581"/>
      <c r="F234" s="626"/>
      <c r="G234" s="633"/>
      <c r="H234" s="633"/>
      <c r="I234" s="633"/>
      <c r="J234" s="632"/>
    </row>
    <row r="235" spans="1:10">
      <c r="E235" s="522"/>
      <c r="F235" s="522"/>
      <c r="G235" s="522"/>
      <c r="H235" s="522"/>
      <c r="I235" s="522"/>
      <c r="J235" s="522"/>
    </row>
    <row r="236" spans="1:10">
      <c r="E236" s="522"/>
    </row>
  </sheetData>
  <mergeCells count="5">
    <mergeCell ref="A1:J1"/>
    <mergeCell ref="A9:A10"/>
    <mergeCell ref="B9:B10"/>
    <mergeCell ref="E9:I9"/>
    <mergeCell ref="J9:J10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1"/>
  <sheetViews>
    <sheetView topLeftCell="A10" zoomScaleNormal="100" workbookViewId="0">
      <selection sqref="A1:XFD10"/>
    </sheetView>
  </sheetViews>
  <sheetFormatPr defaultColWidth="9.140625" defaultRowHeight="21"/>
  <cols>
    <col min="1" max="1" width="5.7109375" style="150" customWidth="1"/>
    <col min="2" max="2" width="33.28515625" style="150" customWidth="1"/>
    <col min="3" max="3" width="23" style="150" customWidth="1"/>
    <col min="4" max="4" width="18.28515625" style="150" customWidth="1"/>
    <col min="5" max="5" width="17" style="150" customWidth="1"/>
    <col min="6" max="6" width="23.140625" style="150" customWidth="1"/>
    <col min="7" max="7" width="22.85546875" style="150" customWidth="1"/>
    <col min="8" max="8" width="19" style="150" customWidth="1"/>
    <col min="9" max="9" width="16.42578125" style="150" customWidth="1"/>
    <col min="10" max="10" width="18.28515625" style="150" customWidth="1"/>
    <col min="11" max="16384" width="9.140625" style="150"/>
  </cols>
  <sheetData>
    <row r="1" spans="1:18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151"/>
      <c r="B3" s="152" t="s">
        <v>28</v>
      </c>
      <c r="C3" s="153" t="s">
        <v>39</v>
      </c>
      <c r="D3" s="73" t="s">
        <v>31</v>
      </c>
      <c r="E3" s="154"/>
      <c r="F3" s="43" t="s">
        <v>32</v>
      </c>
      <c r="G3" s="154"/>
      <c r="H3" s="43" t="s">
        <v>554</v>
      </c>
      <c r="I3" s="31"/>
    </row>
    <row r="4" spans="1:18" ht="21" customHeight="1">
      <c r="A4" s="151"/>
      <c r="B4" s="152" t="s">
        <v>50</v>
      </c>
      <c r="C4" s="153" t="s">
        <v>215</v>
      </c>
      <c r="D4" s="117"/>
      <c r="F4" s="2"/>
      <c r="G4" s="2"/>
      <c r="H4" s="2"/>
    </row>
    <row r="5" spans="1:18" ht="21" customHeight="1">
      <c r="A5" s="151"/>
      <c r="B5" s="152" t="s">
        <v>2556</v>
      </c>
      <c r="C5" s="1572" t="s">
        <v>2468</v>
      </c>
      <c r="D5" s="117"/>
      <c r="E5" s="2"/>
      <c r="F5" s="2"/>
      <c r="G5" s="2"/>
    </row>
    <row r="6" spans="1:18" ht="21" customHeight="1">
      <c r="A6" s="151"/>
      <c r="B6" s="152" t="s">
        <v>21</v>
      </c>
      <c r="C6" s="155" t="s">
        <v>551</v>
      </c>
      <c r="D6" s="45" t="s">
        <v>51</v>
      </c>
      <c r="E6" s="155"/>
      <c r="F6" s="155" t="s">
        <v>52</v>
      </c>
      <c r="G6" s="155" t="s">
        <v>53</v>
      </c>
      <c r="H6" s="155" t="s">
        <v>56</v>
      </c>
      <c r="I6" s="155" t="s">
        <v>54</v>
      </c>
      <c r="J6" s="155" t="s">
        <v>55</v>
      </c>
      <c r="K6" s="156"/>
      <c r="O6" s="117"/>
    </row>
    <row r="7" spans="1:18" ht="21" customHeight="1">
      <c r="A7" s="151"/>
      <c r="B7" s="157" t="s">
        <v>36</v>
      </c>
      <c r="D7" s="1570" t="s">
        <v>2469</v>
      </c>
      <c r="F7" s="117"/>
      <c r="H7" s="117"/>
      <c r="J7" s="117"/>
      <c r="K7" s="117"/>
      <c r="M7" s="117"/>
      <c r="O7" s="117"/>
      <c r="P7" s="117"/>
      <c r="R7" s="117"/>
    </row>
    <row r="8" spans="1:18" ht="21" customHeight="1">
      <c r="A8" s="151"/>
      <c r="B8" s="157"/>
      <c r="F8" s="117"/>
      <c r="H8" s="117"/>
      <c r="K8" s="117"/>
      <c r="M8" s="117"/>
      <c r="O8" s="117"/>
      <c r="P8" s="117"/>
      <c r="R8" s="117"/>
    </row>
    <row r="9" spans="1:18" ht="21" customHeight="1">
      <c r="A9" s="151"/>
      <c r="B9" s="157" t="s">
        <v>37</v>
      </c>
      <c r="D9" s="1570" t="s">
        <v>2470</v>
      </c>
      <c r="E9" s="117"/>
      <c r="F9" s="2"/>
      <c r="G9" s="2"/>
      <c r="H9" s="2"/>
    </row>
    <row r="10" spans="1:18" ht="21" customHeight="1">
      <c r="A10" s="151"/>
      <c r="B10" s="157"/>
      <c r="D10" s="1570" t="s">
        <v>2471</v>
      </c>
      <c r="E10" s="2"/>
      <c r="F10" s="2"/>
      <c r="G10" s="2"/>
      <c r="H10" s="2"/>
    </row>
    <row r="11" spans="1:18" ht="21" customHeight="1">
      <c r="A11" s="1785" t="s">
        <v>0</v>
      </c>
      <c r="B11" s="1785" t="s">
        <v>33</v>
      </c>
      <c r="C11" s="208" t="s">
        <v>23</v>
      </c>
      <c r="D11" s="208" t="s">
        <v>24</v>
      </c>
      <c r="E11" s="1752" t="s">
        <v>1</v>
      </c>
      <c r="F11" s="1753"/>
      <c r="G11" s="1753"/>
      <c r="H11" s="1753"/>
      <c r="I11" s="1754"/>
      <c r="J11" s="1787" t="s">
        <v>13</v>
      </c>
    </row>
    <row r="12" spans="1:18">
      <c r="A12" s="1786"/>
      <c r="B12" s="1786"/>
      <c r="C12" s="209"/>
      <c r="D12" s="209" t="s">
        <v>25</v>
      </c>
      <c r="E12" s="158" t="s">
        <v>5</v>
      </c>
      <c r="F12" s="158" t="s">
        <v>6</v>
      </c>
      <c r="G12" s="158" t="s">
        <v>2557</v>
      </c>
      <c r="H12" s="159" t="s">
        <v>26</v>
      </c>
      <c r="I12" s="159" t="s">
        <v>27</v>
      </c>
      <c r="J12" s="1756"/>
    </row>
    <row r="13" spans="1:18" ht="42">
      <c r="A13" s="341">
        <v>109</v>
      </c>
      <c r="B13" s="343" t="s">
        <v>310</v>
      </c>
      <c r="C13" s="310"/>
      <c r="D13" s="310"/>
      <c r="E13" s="181">
        <f t="shared" ref="E13:E20" si="0">F13+G13+H13+I13</f>
        <v>0</v>
      </c>
      <c r="F13" s="310"/>
      <c r="G13" s="310"/>
      <c r="H13" s="310"/>
      <c r="I13" s="310"/>
      <c r="J13" s="310"/>
    </row>
    <row r="14" spans="1:18">
      <c r="A14" s="173">
        <v>110</v>
      </c>
      <c r="B14" s="344" t="s">
        <v>311</v>
      </c>
      <c r="C14" s="217"/>
      <c r="D14" s="60"/>
      <c r="E14" s="181">
        <f t="shared" si="0"/>
        <v>0</v>
      </c>
      <c r="F14" s="60"/>
      <c r="G14" s="60"/>
      <c r="H14" s="60"/>
      <c r="I14" s="60"/>
      <c r="J14" s="60"/>
    </row>
    <row r="15" spans="1:18" s="693" customFormat="1" ht="68.25" customHeight="1">
      <c r="A15" s="707"/>
      <c r="B15" s="747" t="s">
        <v>1757</v>
      </c>
      <c r="C15" s="696" t="s">
        <v>1374</v>
      </c>
      <c r="D15" s="692"/>
      <c r="E15" s="181">
        <f t="shared" si="0"/>
        <v>0</v>
      </c>
      <c r="F15" s="692"/>
      <c r="G15" s="692"/>
      <c r="H15" s="692"/>
      <c r="I15" s="692"/>
      <c r="J15" s="696" t="s">
        <v>1374</v>
      </c>
    </row>
    <row r="16" spans="1:18" s="688" customFormat="1">
      <c r="A16" s="686"/>
      <c r="B16" s="686" t="s">
        <v>1759</v>
      </c>
      <c r="C16" s="687" t="s">
        <v>1954</v>
      </c>
      <c r="D16" s="687" t="s">
        <v>1760</v>
      </c>
      <c r="E16" s="181">
        <f t="shared" si="0"/>
        <v>9693</v>
      </c>
      <c r="F16" s="1163"/>
      <c r="G16" s="1163">
        <v>9693</v>
      </c>
      <c r="H16" s="686"/>
      <c r="I16" s="686"/>
      <c r="J16" s="686" t="s">
        <v>744</v>
      </c>
    </row>
    <row r="17" spans="1:10" s="688" customFormat="1">
      <c r="A17" s="686"/>
      <c r="B17" s="686" t="s">
        <v>1758</v>
      </c>
      <c r="C17" s="687" t="s">
        <v>1345</v>
      </c>
      <c r="D17" s="687"/>
      <c r="E17" s="181">
        <f t="shared" si="0"/>
        <v>5000</v>
      </c>
      <c r="F17" s="1163"/>
      <c r="G17" s="1163">
        <v>5000</v>
      </c>
      <c r="H17" s="686"/>
      <c r="I17" s="686"/>
      <c r="J17" s="686" t="s">
        <v>744</v>
      </c>
    </row>
    <row r="18" spans="1:10" ht="63">
      <c r="A18" s="65">
        <v>111</v>
      </c>
      <c r="B18" s="344" t="s">
        <v>312</v>
      </c>
      <c r="C18" s="217"/>
      <c r="D18" s="60"/>
      <c r="E18" s="181">
        <f t="shared" si="0"/>
        <v>0</v>
      </c>
      <c r="F18" s="60"/>
      <c r="G18" s="60"/>
      <c r="H18" s="60"/>
      <c r="I18" s="60"/>
      <c r="J18" s="60"/>
    </row>
    <row r="19" spans="1:10" s="688" customFormat="1" ht="42">
      <c r="A19" s="1152"/>
      <c r="B19" s="698" t="s">
        <v>1741</v>
      </c>
      <c r="C19" s="742" t="s">
        <v>1740</v>
      </c>
      <c r="D19" s="772" t="s">
        <v>705</v>
      </c>
      <c r="E19" s="181">
        <f t="shared" si="0"/>
        <v>0</v>
      </c>
      <c r="F19" s="772"/>
      <c r="G19" s="772"/>
      <c r="H19" s="772"/>
      <c r="I19" s="772"/>
      <c r="J19" s="686" t="s">
        <v>744</v>
      </c>
    </row>
    <row r="20" spans="1:10">
      <c r="A20" s="345"/>
      <c r="B20" s="346"/>
      <c r="C20" s="264"/>
      <c r="D20" s="98"/>
      <c r="E20" s="265">
        <f t="shared" si="0"/>
        <v>0</v>
      </c>
      <c r="F20" s="98"/>
      <c r="G20" s="98"/>
      <c r="H20" s="98"/>
      <c r="I20" s="98"/>
      <c r="J20" s="98"/>
    </row>
    <row r="21" spans="1:10">
      <c r="A21" s="160"/>
      <c r="B21" s="160"/>
      <c r="C21" s="178"/>
      <c r="D21" s="178"/>
      <c r="E21" s="149">
        <f>SUM(E14:E20)</f>
        <v>14693</v>
      </c>
      <c r="F21" s="149">
        <f>SUM(F14:F20)</f>
        <v>0</v>
      </c>
      <c r="G21" s="149">
        <f>SUM(G14:G20)</f>
        <v>14693</v>
      </c>
      <c r="H21" s="149">
        <f>SUM(H14:H20)</f>
        <v>0</v>
      </c>
      <c r="I21" s="149">
        <f>SUM(I14:I20)</f>
        <v>0</v>
      </c>
      <c r="J21" s="172">
        <f>F21+G21+H21+I21</f>
        <v>14693</v>
      </c>
    </row>
    <row r="22" spans="1:10">
      <c r="B22" s="154"/>
    </row>
    <row r="25" spans="1:10" s="298" customFormat="1">
      <c r="B25" s="298" t="s">
        <v>601</v>
      </c>
    </row>
    <row r="26" spans="1:10" s="186" customFormat="1"/>
    <row r="28" spans="1:10" s="1" customFormat="1">
      <c r="B28" s="298" t="s">
        <v>658</v>
      </c>
      <c r="F28" s="2"/>
    </row>
    <row r="29" spans="1:10" s="186" customFormat="1">
      <c r="A29" s="79"/>
      <c r="B29" s="565"/>
      <c r="C29" s="217"/>
      <c r="D29" s="79"/>
      <c r="E29" s="181"/>
      <c r="F29" s="71"/>
      <c r="G29" s="67"/>
      <c r="H29" s="71"/>
      <c r="I29" s="71"/>
      <c r="J29" s="71"/>
    </row>
    <row r="30" spans="1:10" s="635" customFormat="1">
      <c r="E30" s="581"/>
      <c r="F30" s="626"/>
      <c r="G30" s="627"/>
      <c r="H30" s="626"/>
      <c r="I30" s="626"/>
    </row>
    <row r="31" spans="1:10" s="634" customFormat="1">
      <c r="F31" s="610"/>
      <c r="G31" s="610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5"/>
  <sheetViews>
    <sheetView zoomScale="80" zoomScaleNormal="80" workbookViewId="0">
      <selection sqref="A1:XFD11"/>
    </sheetView>
  </sheetViews>
  <sheetFormatPr defaultColWidth="9.140625" defaultRowHeight="21"/>
  <cols>
    <col min="1" max="1" width="5.7109375" style="1" customWidth="1"/>
    <col min="2" max="2" width="45" style="1" customWidth="1"/>
    <col min="3" max="3" width="23" style="1" customWidth="1"/>
    <col min="4" max="4" width="18.28515625" style="1" customWidth="1"/>
    <col min="5" max="5" width="17" style="1" customWidth="1"/>
    <col min="6" max="7" width="17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21" customHeight="1">
      <c r="A2" s="27"/>
      <c r="B2" s="383" t="s">
        <v>28</v>
      </c>
      <c r="C2" s="34" t="s">
        <v>39</v>
      </c>
      <c r="D2" s="73" t="s">
        <v>31</v>
      </c>
      <c r="E2" s="4"/>
      <c r="F2" s="43" t="s">
        <v>32</v>
      </c>
      <c r="G2" s="4"/>
      <c r="H2" s="43" t="s">
        <v>554</v>
      </c>
      <c r="I2" s="31"/>
    </row>
    <row r="3" spans="1:18" ht="21" customHeight="1">
      <c r="A3" s="27"/>
      <c r="B3" s="383" t="s">
        <v>50</v>
      </c>
      <c r="C3" s="34" t="s">
        <v>216</v>
      </c>
      <c r="D3" s="25"/>
      <c r="F3" s="2"/>
      <c r="G3" s="2"/>
      <c r="H3" s="2"/>
    </row>
    <row r="4" spans="1:18" ht="21" customHeight="1">
      <c r="A4" s="27"/>
      <c r="B4" s="383" t="s">
        <v>2556</v>
      </c>
      <c r="C4" s="34" t="s">
        <v>2472</v>
      </c>
      <c r="D4" s="25"/>
      <c r="E4" s="2"/>
      <c r="F4" s="2"/>
      <c r="G4" s="2"/>
    </row>
    <row r="5" spans="1:18" ht="21" customHeight="1">
      <c r="A5" s="27"/>
      <c r="B5" s="383" t="s">
        <v>21</v>
      </c>
      <c r="C5" s="34" t="s">
        <v>551</v>
      </c>
      <c r="D5" s="43" t="s">
        <v>51</v>
      </c>
      <c r="E5" s="34"/>
      <c r="F5" s="34" t="s">
        <v>52</v>
      </c>
      <c r="G5" s="34" t="s">
        <v>53</v>
      </c>
      <c r="H5" s="239" t="s">
        <v>56</v>
      </c>
      <c r="I5" s="34" t="s">
        <v>54</v>
      </c>
      <c r="J5" s="185" t="s">
        <v>55</v>
      </c>
      <c r="K5" s="30"/>
      <c r="O5" s="25"/>
    </row>
    <row r="6" spans="1:18" ht="21" customHeight="1">
      <c r="A6" s="27"/>
      <c r="B6" s="4" t="s">
        <v>36</v>
      </c>
      <c r="D6" s="1570" t="s">
        <v>2473</v>
      </c>
      <c r="F6" s="25"/>
      <c r="H6" s="25"/>
      <c r="J6" s="25"/>
      <c r="K6" s="25"/>
      <c r="M6" s="25"/>
      <c r="O6" s="25"/>
      <c r="P6" s="25"/>
      <c r="R6" s="25"/>
    </row>
    <row r="7" spans="1:18" ht="21" customHeight="1">
      <c r="A7" s="27"/>
      <c r="B7" s="4" t="s">
        <v>37</v>
      </c>
      <c r="D7" s="1571" t="s">
        <v>2474</v>
      </c>
      <c r="E7" s="1592"/>
      <c r="F7" s="1594"/>
      <c r="G7" s="1594"/>
      <c r="H7" s="1594"/>
      <c r="I7" s="1570"/>
      <c r="J7" s="1570"/>
    </row>
    <row r="8" spans="1:18" ht="21" customHeight="1">
      <c r="A8" s="27"/>
      <c r="B8" s="4" t="s">
        <v>356</v>
      </c>
      <c r="D8" s="1783" t="s">
        <v>2475</v>
      </c>
      <c r="E8" s="1783"/>
      <c r="F8" s="1783"/>
      <c r="G8" s="1594"/>
      <c r="H8" s="1594"/>
      <c r="I8" s="1570"/>
      <c r="J8" s="1570"/>
    </row>
    <row r="9" spans="1:18" ht="21" customHeight="1">
      <c r="A9" s="27"/>
      <c r="B9" s="4"/>
      <c r="D9" s="1783" t="s">
        <v>2476</v>
      </c>
      <c r="E9" s="1783"/>
      <c r="F9" s="1783"/>
      <c r="G9" s="1594"/>
      <c r="H9" s="1594"/>
      <c r="I9" s="1570"/>
      <c r="J9" s="1570"/>
    </row>
    <row r="10" spans="1:18" ht="21" customHeight="1">
      <c r="A10" s="27"/>
      <c r="B10" s="4"/>
      <c r="D10" s="1783" t="s">
        <v>2477</v>
      </c>
      <c r="E10" s="1783"/>
      <c r="F10" s="1783"/>
      <c r="G10" s="1594"/>
      <c r="H10" s="1594"/>
      <c r="I10" s="1570"/>
      <c r="J10" s="1570"/>
    </row>
    <row r="11" spans="1:18" ht="21" customHeight="1">
      <c r="A11" s="27"/>
      <c r="B11" s="4"/>
      <c r="D11" s="1784" t="s">
        <v>2478</v>
      </c>
      <c r="E11" s="1784"/>
      <c r="F11" s="1784"/>
      <c r="G11" s="1784"/>
      <c r="H11" s="1784"/>
      <c r="I11" s="1784"/>
      <c r="J11" s="1784"/>
    </row>
    <row r="12" spans="1:18" ht="21" customHeight="1">
      <c r="A12" s="1757" t="s">
        <v>0</v>
      </c>
      <c r="B12" s="1757" t="s">
        <v>33</v>
      </c>
      <c r="C12" s="353" t="s">
        <v>23</v>
      </c>
      <c r="D12" s="358" t="s">
        <v>24</v>
      </c>
      <c r="E12" s="1788" t="s">
        <v>1</v>
      </c>
      <c r="F12" s="1789"/>
      <c r="G12" s="1789"/>
      <c r="H12" s="1789"/>
      <c r="I12" s="1790"/>
      <c r="J12" s="1680" t="s">
        <v>13</v>
      </c>
    </row>
    <row r="13" spans="1:18">
      <c r="A13" s="1758"/>
      <c r="B13" s="1758"/>
      <c r="C13" s="354"/>
      <c r="D13" s="359" t="s">
        <v>25</v>
      </c>
      <c r="E13" s="141" t="s">
        <v>5</v>
      </c>
      <c r="F13" s="141" t="s">
        <v>6</v>
      </c>
      <c r="G13" s="141" t="s">
        <v>2557</v>
      </c>
      <c r="H13" s="384" t="s">
        <v>26</v>
      </c>
      <c r="I13" s="384" t="s">
        <v>27</v>
      </c>
      <c r="J13" s="1791"/>
    </row>
    <row r="14" spans="1:18" s="427" customFormat="1" ht="24" customHeight="1">
      <c r="A14" s="445">
        <v>112</v>
      </c>
      <c r="B14" s="414" t="s">
        <v>219</v>
      </c>
      <c r="C14" s="446"/>
      <c r="D14" s="446"/>
      <c r="E14" s="415">
        <f t="shared" ref="E14:E29" si="0">F14+G14+H14+I14</f>
        <v>0</v>
      </c>
      <c r="F14" s="446"/>
      <c r="G14" s="446"/>
      <c r="H14" s="446"/>
      <c r="I14" s="446"/>
      <c r="J14" s="446"/>
    </row>
    <row r="15" spans="1:18" s="688" customFormat="1" ht="42">
      <c r="A15" s="745"/>
      <c r="B15" s="686" t="s">
        <v>1695</v>
      </c>
      <c r="C15" s="687" t="s">
        <v>1730</v>
      </c>
      <c r="D15" s="687" t="s">
        <v>1731</v>
      </c>
      <c r="E15" s="415">
        <f t="shared" si="0"/>
        <v>0</v>
      </c>
      <c r="F15" s="745"/>
      <c r="G15" s="745"/>
      <c r="H15" s="745"/>
      <c r="I15" s="745"/>
      <c r="J15" s="1067" t="s">
        <v>1374</v>
      </c>
    </row>
    <row r="16" spans="1:18" s="234" customFormat="1" ht="35.25" customHeight="1">
      <c r="A16" s="447">
        <v>113</v>
      </c>
      <c r="B16" s="417" t="s">
        <v>313</v>
      </c>
      <c r="C16" s="418"/>
      <c r="D16" s="219"/>
      <c r="E16" s="415">
        <f t="shared" si="0"/>
        <v>0</v>
      </c>
      <c r="F16" s="103"/>
      <c r="G16" s="103"/>
      <c r="H16" s="419"/>
      <c r="I16" s="103"/>
      <c r="J16" s="428"/>
    </row>
    <row r="17" spans="1:10" s="1172" customFormat="1" ht="40.5" customHeight="1">
      <c r="A17" s="996"/>
      <c r="B17" s="747" t="s">
        <v>1773</v>
      </c>
      <c r="C17" s="696" t="s">
        <v>746</v>
      </c>
      <c r="D17" s="717" t="s">
        <v>1774</v>
      </c>
      <c r="E17" s="764">
        <f t="shared" si="0"/>
        <v>0</v>
      </c>
      <c r="F17" s="790"/>
      <c r="G17" s="790"/>
      <c r="H17" s="790"/>
      <c r="I17" s="790"/>
      <c r="J17" s="718" t="s">
        <v>1762</v>
      </c>
    </row>
    <row r="18" spans="1:10" s="1172" customFormat="1" ht="42">
      <c r="A18" s="996"/>
      <c r="B18" s="753" t="s">
        <v>1775</v>
      </c>
      <c r="C18" s="696" t="s">
        <v>738</v>
      </c>
      <c r="D18" s="761">
        <v>22706</v>
      </c>
      <c r="E18" s="764">
        <f t="shared" si="0"/>
        <v>0</v>
      </c>
      <c r="F18" s="790"/>
      <c r="G18" s="790"/>
      <c r="H18" s="790"/>
      <c r="I18" s="790"/>
      <c r="J18" s="718" t="s">
        <v>1762</v>
      </c>
    </row>
    <row r="19" spans="1:10" s="688" customFormat="1" ht="47.25" customHeight="1">
      <c r="A19" s="1170"/>
      <c r="B19" s="753" t="s">
        <v>1800</v>
      </c>
      <c r="C19" s="691"/>
      <c r="D19" s="721"/>
      <c r="E19" s="415">
        <f t="shared" si="0"/>
        <v>0</v>
      </c>
      <c r="F19" s="718"/>
      <c r="G19" s="718"/>
      <c r="H19" s="751"/>
      <c r="I19" s="718"/>
      <c r="J19" s="718" t="s">
        <v>1801</v>
      </c>
    </row>
    <row r="20" spans="1:10" s="688" customFormat="1" ht="27" customHeight="1">
      <c r="A20" s="1170"/>
      <c r="B20" s="753" t="s">
        <v>1802</v>
      </c>
      <c r="C20" s="691" t="s">
        <v>1803</v>
      </c>
      <c r="D20" s="721"/>
      <c r="E20" s="415">
        <f t="shared" si="0"/>
        <v>0</v>
      </c>
      <c r="F20" s="718"/>
      <c r="G20" s="718"/>
      <c r="H20" s="751"/>
      <c r="I20" s="718"/>
      <c r="J20" s="718" t="s">
        <v>1801</v>
      </c>
    </row>
    <row r="21" spans="1:10" s="688" customFormat="1" ht="27" customHeight="1">
      <c r="A21" s="1170"/>
      <c r="B21" s="753" t="s">
        <v>1804</v>
      </c>
      <c r="C21" s="691" t="s">
        <v>1803</v>
      </c>
      <c r="E21" s="415">
        <f t="shared" si="0"/>
        <v>0</v>
      </c>
      <c r="F21" s="718"/>
      <c r="G21" s="718"/>
      <c r="H21" s="751"/>
      <c r="I21" s="718"/>
      <c r="J21" s="718" t="s">
        <v>1801</v>
      </c>
    </row>
    <row r="22" spans="1:10" s="688" customFormat="1">
      <c r="A22" s="707"/>
      <c r="B22" s="747" t="s">
        <v>1805</v>
      </c>
      <c r="C22" s="691" t="s">
        <v>775</v>
      </c>
      <c r="D22" s="721" t="s">
        <v>1806</v>
      </c>
      <c r="E22" s="415">
        <f t="shared" si="0"/>
        <v>0</v>
      </c>
      <c r="F22" s="718"/>
      <c r="G22" s="718"/>
      <c r="H22" s="718"/>
      <c r="I22" s="718"/>
      <c r="J22" s="718" t="s">
        <v>1801</v>
      </c>
    </row>
    <row r="23" spans="1:10" s="234" customFormat="1" ht="23.25" customHeight="1">
      <c r="A23" s="447">
        <v>114</v>
      </c>
      <c r="B23" s="417" t="s">
        <v>314</v>
      </c>
      <c r="C23" s="418"/>
      <c r="D23" s="103"/>
      <c r="E23" s="415">
        <f t="shared" si="0"/>
        <v>0</v>
      </c>
      <c r="F23" s="103"/>
      <c r="G23" s="103"/>
      <c r="H23" s="103"/>
      <c r="I23" s="103"/>
      <c r="J23" s="103"/>
    </row>
    <row r="24" spans="1:10" s="693" customFormat="1" ht="42">
      <c r="A24" s="807"/>
      <c r="B24" s="691" t="s">
        <v>1807</v>
      </c>
      <c r="C24" s="691"/>
      <c r="D24" s="692"/>
      <c r="E24" s="415">
        <f t="shared" si="0"/>
        <v>0</v>
      </c>
      <c r="F24" s="692"/>
      <c r="G24" s="692"/>
      <c r="H24" s="692"/>
      <c r="I24" s="692"/>
      <c r="J24" s="692" t="s">
        <v>1801</v>
      </c>
    </row>
    <row r="25" spans="1:10" s="693" customFormat="1">
      <c r="A25" s="807"/>
      <c r="B25" s="794" t="s">
        <v>1808</v>
      </c>
      <c r="C25" s="691" t="s">
        <v>1159</v>
      </c>
      <c r="D25" s="692"/>
      <c r="E25" s="415">
        <f t="shared" si="0"/>
        <v>0</v>
      </c>
      <c r="F25" s="692"/>
      <c r="G25" s="692"/>
      <c r="H25" s="692"/>
      <c r="I25" s="692"/>
      <c r="J25" s="692" t="s">
        <v>1801</v>
      </c>
    </row>
    <row r="26" spans="1:10" s="693" customFormat="1">
      <c r="A26" s="807"/>
      <c r="B26" s="794" t="s">
        <v>1809</v>
      </c>
      <c r="C26" s="691" t="s">
        <v>1159</v>
      </c>
      <c r="D26" s="692"/>
      <c r="E26" s="415">
        <f t="shared" si="0"/>
        <v>0</v>
      </c>
      <c r="F26" s="692"/>
      <c r="G26" s="692"/>
      <c r="H26" s="692"/>
      <c r="I26" s="692"/>
      <c r="J26" s="692" t="s">
        <v>1801</v>
      </c>
    </row>
    <row r="27" spans="1:10" s="693" customFormat="1">
      <c r="A27" s="807"/>
      <c r="B27" s="794" t="s">
        <v>1810</v>
      </c>
      <c r="C27" s="691" t="s">
        <v>811</v>
      </c>
      <c r="D27" s="1171" t="s">
        <v>812</v>
      </c>
      <c r="E27" s="415">
        <f t="shared" si="0"/>
        <v>0</v>
      </c>
      <c r="F27" s="692"/>
      <c r="G27" s="692"/>
      <c r="H27" s="692"/>
      <c r="I27" s="692"/>
      <c r="J27" s="692" t="s">
        <v>1801</v>
      </c>
    </row>
    <row r="28" spans="1:10" s="693" customFormat="1">
      <c r="A28" s="807"/>
      <c r="B28" s="794" t="s">
        <v>1811</v>
      </c>
      <c r="C28" s="691" t="s">
        <v>1185</v>
      </c>
      <c r="D28" s="692" t="s">
        <v>705</v>
      </c>
      <c r="E28" s="415">
        <f t="shared" si="0"/>
        <v>0</v>
      </c>
      <c r="F28" s="692"/>
      <c r="G28" s="692"/>
      <c r="H28" s="692"/>
      <c r="I28" s="692"/>
      <c r="J28" s="692" t="s">
        <v>1801</v>
      </c>
    </row>
    <row r="29" spans="1:10" s="234" customFormat="1" ht="18.75">
      <c r="A29" s="438"/>
      <c r="B29" s="444"/>
      <c r="C29" s="421"/>
      <c r="D29" s="395"/>
      <c r="E29" s="422">
        <f t="shared" si="0"/>
        <v>0</v>
      </c>
      <c r="F29" s="395"/>
      <c r="G29" s="395"/>
      <c r="H29" s="395"/>
      <c r="I29" s="395"/>
      <c r="J29" s="395"/>
    </row>
    <row r="30" spans="1:10" s="234" customFormat="1" ht="18.75">
      <c r="A30" s="423"/>
      <c r="B30" s="423"/>
      <c r="C30" s="424"/>
      <c r="D30" s="424"/>
      <c r="E30" s="425">
        <f>SUM(E15:E29)</f>
        <v>0</v>
      </c>
      <c r="F30" s="425">
        <f>SUM(F15:F29)</f>
        <v>0</v>
      </c>
      <c r="G30" s="425">
        <f>SUM(G15:G29)</f>
        <v>0</v>
      </c>
      <c r="H30" s="425">
        <f>SUM(H15:H29)</f>
        <v>0</v>
      </c>
      <c r="I30" s="425">
        <f>SUM(I15:I29)</f>
        <v>0</v>
      </c>
      <c r="J30" s="426">
        <f>F30+G30+H30+I30</f>
        <v>0</v>
      </c>
    </row>
    <row r="31" spans="1:10">
      <c r="B31" s="4"/>
    </row>
    <row r="34" spans="2:2" s="298" customFormat="1">
      <c r="B34" s="298" t="s">
        <v>601</v>
      </c>
    </row>
    <row r="35" spans="2:2" s="9" customFormat="1"/>
  </sheetData>
  <mergeCells count="9">
    <mergeCell ref="A12:A13"/>
    <mergeCell ref="B12:B13"/>
    <mergeCell ref="E12:I12"/>
    <mergeCell ref="J12:J13"/>
    <mergeCell ref="A1:J1"/>
    <mergeCell ref="D8:F8"/>
    <mergeCell ref="D9:F9"/>
    <mergeCell ref="D10:F10"/>
    <mergeCell ref="D11:J1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1"/>
  <sheetViews>
    <sheetView tabSelected="1" topLeftCell="A16" zoomScale="90" zoomScaleNormal="90" workbookViewId="0">
      <selection sqref="A1:XFD9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21" customHeight="1">
      <c r="A2" s="27"/>
      <c r="B2" s="383" t="s">
        <v>28</v>
      </c>
      <c r="C2" s="34" t="s">
        <v>39</v>
      </c>
      <c r="D2" s="73" t="s">
        <v>31</v>
      </c>
      <c r="E2" s="4"/>
      <c r="F2" s="43" t="s">
        <v>32</v>
      </c>
      <c r="G2" s="4"/>
      <c r="H2" s="43" t="s">
        <v>554</v>
      </c>
      <c r="I2" s="31"/>
    </row>
    <row r="3" spans="1:18" ht="21" customHeight="1">
      <c r="A3" s="27"/>
      <c r="B3" s="383" t="s">
        <v>50</v>
      </c>
      <c r="C3" s="34" t="s">
        <v>216</v>
      </c>
      <c r="D3" s="25"/>
      <c r="F3" s="2"/>
      <c r="G3" s="2"/>
      <c r="H3" s="2"/>
    </row>
    <row r="4" spans="1:18" ht="21" customHeight="1">
      <c r="A4" s="27"/>
      <c r="B4" s="383" t="s">
        <v>2556</v>
      </c>
      <c r="C4" s="34" t="s">
        <v>2479</v>
      </c>
      <c r="D4" s="25"/>
      <c r="E4" s="2"/>
      <c r="F4" s="2"/>
      <c r="G4" s="2"/>
    </row>
    <row r="5" spans="1:18" ht="21" customHeight="1">
      <c r="A5" s="27"/>
      <c r="B5" s="383" t="s">
        <v>21</v>
      </c>
      <c r="C5" s="34" t="s">
        <v>551</v>
      </c>
      <c r="D5" s="43" t="s">
        <v>51</v>
      </c>
      <c r="E5" s="34"/>
      <c r="F5" s="44" t="s">
        <v>52</v>
      </c>
      <c r="G5" s="44" t="s">
        <v>53</v>
      </c>
      <c r="H5" s="185" t="s">
        <v>56</v>
      </c>
      <c r="I5" s="44" t="s">
        <v>54</v>
      </c>
      <c r="J5" s="44" t="s">
        <v>55</v>
      </c>
      <c r="K5" s="25"/>
      <c r="O5" s="25"/>
    </row>
    <row r="6" spans="1:18" ht="21" customHeight="1">
      <c r="A6" s="27"/>
      <c r="B6" s="4" t="s">
        <v>36</v>
      </c>
      <c r="D6" s="1570" t="s">
        <v>2480</v>
      </c>
      <c r="F6" s="25"/>
      <c r="H6" s="25"/>
      <c r="J6" s="25"/>
      <c r="K6" s="25"/>
      <c r="M6" s="25"/>
      <c r="O6" s="25"/>
      <c r="P6" s="25"/>
      <c r="R6" s="25"/>
    </row>
    <row r="7" spans="1:18" ht="21" customHeight="1">
      <c r="A7" s="27"/>
      <c r="B7" s="4"/>
      <c r="D7" s="1570" t="s">
        <v>2481</v>
      </c>
      <c r="F7" s="25"/>
      <c r="H7" s="25"/>
      <c r="K7" s="25"/>
      <c r="M7" s="25"/>
      <c r="O7" s="25"/>
      <c r="P7" s="25"/>
      <c r="R7" s="25"/>
    </row>
    <row r="8" spans="1:18" ht="21" customHeight="1">
      <c r="A8" s="27"/>
      <c r="B8" s="4" t="s">
        <v>37</v>
      </c>
      <c r="D8" s="1571" t="s">
        <v>2482</v>
      </c>
      <c r="E8" s="25"/>
      <c r="F8" s="2"/>
      <c r="G8" s="2"/>
      <c r="H8" s="2"/>
    </row>
    <row r="9" spans="1:18" ht="21" customHeight="1">
      <c r="A9" s="27"/>
      <c r="B9" s="4" t="s">
        <v>354</v>
      </c>
      <c r="E9" s="2"/>
      <c r="F9" s="2"/>
      <c r="G9" s="2"/>
      <c r="H9" s="2"/>
    </row>
    <row r="10" spans="1:18" ht="21" customHeight="1">
      <c r="A10" s="1757" t="s">
        <v>0</v>
      </c>
      <c r="B10" s="1757" t="s">
        <v>33</v>
      </c>
      <c r="C10" s="204" t="s">
        <v>23</v>
      </c>
      <c r="D10" s="208" t="s">
        <v>24</v>
      </c>
      <c r="E10" s="1752" t="s">
        <v>1</v>
      </c>
      <c r="F10" s="1753"/>
      <c r="G10" s="1753"/>
      <c r="H10" s="1753"/>
      <c r="I10" s="1754"/>
      <c r="J10" s="1755" t="s">
        <v>13</v>
      </c>
    </row>
    <row r="11" spans="1:18">
      <c r="A11" s="1758"/>
      <c r="B11" s="1758"/>
      <c r="C11" s="205"/>
      <c r="D11" s="209" t="s">
        <v>25</v>
      </c>
      <c r="E11" s="28" t="s">
        <v>5</v>
      </c>
      <c r="F11" s="28" t="s">
        <v>6</v>
      </c>
      <c r="G11" s="28" t="s">
        <v>2557</v>
      </c>
      <c r="H11" s="29" t="s">
        <v>26</v>
      </c>
      <c r="I11" s="29" t="s">
        <v>27</v>
      </c>
      <c r="J11" s="1756"/>
    </row>
    <row r="12" spans="1:18" s="9" customFormat="1" ht="42">
      <c r="A12" s="341">
        <v>115</v>
      </c>
      <c r="B12" s="304" t="s">
        <v>316</v>
      </c>
      <c r="C12" s="310"/>
      <c r="D12" s="310"/>
      <c r="E12" s="716">
        <f t="shared" ref="E12:E22" si="0">F12+G12+H12+I12</f>
        <v>0</v>
      </c>
      <c r="F12" s="310"/>
      <c r="G12" s="310"/>
      <c r="H12" s="310"/>
      <c r="I12" s="310"/>
      <c r="J12" s="310"/>
    </row>
    <row r="13" spans="1:18" s="688" customFormat="1" ht="37.5">
      <c r="A13" s="745"/>
      <c r="B13" s="1071" t="s">
        <v>808</v>
      </c>
      <c r="C13" s="769" t="s">
        <v>746</v>
      </c>
      <c r="D13" s="769" t="s">
        <v>809</v>
      </c>
      <c r="E13" s="770">
        <f t="shared" si="0"/>
        <v>0</v>
      </c>
      <c r="F13" s="745"/>
      <c r="G13" s="745"/>
      <c r="H13" s="745"/>
      <c r="I13" s="745"/>
      <c r="J13" s="686" t="s">
        <v>2180</v>
      </c>
    </row>
    <row r="14" spans="1:18" s="688" customFormat="1" ht="75">
      <c r="A14" s="745"/>
      <c r="B14" s="1284" t="s">
        <v>810</v>
      </c>
      <c r="C14" s="749" t="s">
        <v>811</v>
      </c>
      <c r="D14" s="687" t="s">
        <v>812</v>
      </c>
      <c r="E14" s="770">
        <f t="shared" si="0"/>
        <v>0</v>
      </c>
      <c r="F14" s="745"/>
      <c r="G14" s="745"/>
      <c r="H14" s="745"/>
      <c r="I14" s="745"/>
      <c r="J14" s="686" t="s">
        <v>2180</v>
      </c>
    </row>
    <row r="15" spans="1:18" s="693" customFormat="1" ht="69" customHeight="1">
      <c r="A15" s="691"/>
      <c r="B15" s="750" t="s">
        <v>2181</v>
      </c>
      <c r="C15" s="749" t="s">
        <v>2182</v>
      </c>
      <c r="D15" s="687" t="s">
        <v>741</v>
      </c>
      <c r="E15" s="770">
        <f t="shared" si="0"/>
        <v>0</v>
      </c>
      <c r="F15" s="692"/>
      <c r="G15" s="692"/>
      <c r="H15" s="692"/>
      <c r="I15" s="692"/>
      <c r="J15" s="686" t="s">
        <v>2180</v>
      </c>
    </row>
    <row r="16" spans="1:18" ht="42">
      <c r="A16" s="65">
        <v>116</v>
      </c>
      <c r="B16" s="565" t="s">
        <v>317</v>
      </c>
      <c r="C16" s="217"/>
      <c r="D16" s="58"/>
      <c r="E16" s="181">
        <f t="shared" si="0"/>
        <v>0</v>
      </c>
      <c r="F16" s="60"/>
      <c r="G16" s="60"/>
      <c r="H16" s="57"/>
      <c r="I16" s="60"/>
      <c r="J16" s="60"/>
    </row>
    <row r="17" spans="1:10" s="693" customFormat="1" ht="42">
      <c r="A17" s="707"/>
      <c r="B17" s="747" t="s">
        <v>1955</v>
      </c>
      <c r="C17" s="696" t="s">
        <v>813</v>
      </c>
      <c r="D17" s="687" t="s">
        <v>741</v>
      </c>
      <c r="E17" s="450">
        <f t="shared" si="0"/>
        <v>0</v>
      </c>
      <c r="F17" s="692"/>
      <c r="G17" s="692"/>
      <c r="H17" s="692"/>
      <c r="I17" s="692"/>
      <c r="J17" s="686" t="s">
        <v>1374</v>
      </c>
    </row>
    <row r="18" spans="1:10">
      <c r="A18" s="564">
        <v>117</v>
      </c>
      <c r="B18" s="1309" t="s">
        <v>318</v>
      </c>
      <c r="C18" s="217"/>
      <c r="D18" s="60"/>
      <c r="E18" s="716">
        <f t="shared" si="0"/>
        <v>0</v>
      </c>
      <c r="F18" s="60"/>
      <c r="G18" s="60"/>
      <c r="H18" s="60"/>
      <c r="I18" s="60"/>
      <c r="J18" s="60"/>
    </row>
    <row r="19" spans="1:10" s="693" customFormat="1" ht="84">
      <c r="A19" s="692"/>
      <c r="B19" s="691" t="s">
        <v>1956</v>
      </c>
      <c r="C19" s="696" t="s">
        <v>813</v>
      </c>
      <c r="D19" s="687" t="s">
        <v>741</v>
      </c>
      <c r="E19" s="770">
        <f t="shared" si="0"/>
        <v>0</v>
      </c>
      <c r="F19" s="692"/>
      <c r="G19" s="692"/>
      <c r="H19" s="692"/>
      <c r="I19" s="692"/>
      <c r="J19" s="686" t="s">
        <v>1740</v>
      </c>
    </row>
    <row r="20" spans="1:10" ht="42">
      <c r="A20" s="65">
        <v>118</v>
      </c>
      <c r="B20" s="1309" t="s">
        <v>319</v>
      </c>
      <c r="C20" s="217"/>
      <c r="D20" s="60"/>
      <c r="E20" s="716">
        <f t="shared" si="0"/>
        <v>0</v>
      </c>
      <c r="F20" s="60"/>
      <c r="G20" s="60"/>
      <c r="H20" s="60"/>
      <c r="I20" s="60"/>
      <c r="J20" s="60"/>
    </row>
    <row r="21" spans="1:10" s="814" customFormat="1" ht="42">
      <c r="A21" s="771"/>
      <c r="B21" s="691" t="s">
        <v>1957</v>
      </c>
      <c r="C21" s="812" t="s">
        <v>736</v>
      </c>
      <c r="D21" s="1230" t="s">
        <v>814</v>
      </c>
      <c r="E21" s="770">
        <f t="shared" si="0"/>
        <v>15000</v>
      </c>
      <c r="F21" s="1232"/>
      <c r="G21" s="1232">
        <v>15000</v>
      </c>
      <c r="H21" s="757"/>
      <c r="I21" s="757"/>
      <c r="J21" s="686" t="s">
        <v>1740</v>
      </c>
    </row>
    <row r="22" spans="1:10" s="453" customFormat="1" ht="17.25">
      <c r="A22" s="455"/>
      <c r="B22" s="456"/>
      <c r="C22" s="457"/>
      <c r="D22" s="458"/>
      <c r="E22" s="459">
        <f t="shared" si="0"/>
        <v>0</v>
      </c>
      <c r="F22" s="458"/>
      <c r="G22" s="458"/>
      <c r="H22" s="458"/>
      <c r="I22" s="458"/>
      <c r="J22" s="458"/>
    </row>
    <row r="23" spans="1:10" s="453" customFormat="1" ht="17.25">
      <c r="A23" s="460"/>
      <c r="B23" s="460"/>
      <c r="C23" s="461"/>
      <c r="D23" s="461"/>
      <c r="E23" s="462">
        <f>SUM(E16:E22)</f>
        <v>15000</v>
      </c>
      <c r="F23" s="462">
        <f>SUM(F16:F22)</f>
        <v>0</v>
      </c>
      <c r="G23" s="462">
        <f>SUM(G16:G22)</f>
        <v>15000</v>
      </c>
      <c r="H23" s="462">
        <f>SUM(H16:H22)</f>
        <v>0</v>
      </c>
      <c r="I23" s="462">
        <f>SUM(I16:I22)</f>
        <v>0</v>
      </c>
      <c r="J23" s="463">
        <f>F23+G23+H23+I23</f>
        <v>15000</v>
      </c>
    </row>
    <row r="24" spans="1:10">
      <c r="B24" s="4"/>
    </row>
    <row r="26" spans="1:10" s="298" customFormat="1">
      <c r="B26" s="298" t="s">
        <v>601</v>
      </c>
    </row>
    <row r="27" spans="1:10" s="230" customFormat="1">
      <c r="A27" s="78"/>
      <c r="B27" s="243"/>
      <c r="C27" s="71"/>
      <c r="D27" s="593"/>
      <c r="E27" s="184"/>
      <c r="F27" s="640"/>
      <c r="G27" s="640"/>
      <c r="H27" s="71"/>
      <c r="I27" s="71"/>
      <c r="J27" s="79"/>
    </row>
    <row r="29" spans="1:10">
      <c r="B29" s="298" t="s">
        <v>658</v>
      </c>
      <c r="F29" s="2"/>
    </row>
    <row r="30" spans="1:10" s="637" customFormat="1" ht="17.25">
      <c r="A30" s="454"/>
      <c r="B30" s="452"/>
      <c r="C30" s="636"/>
      <c r="D30" s="638"/>
      <c r="E30" s="450"/>
      <c r="F30" s="639"/>
      <c r="G30" s="639"/>
      <c r="H30" s="636"/>
      <c r="I30" s="636"/>
      <c r="J30" s="451"/>
    </row>
    <row r="31" spans="1:10" s="584" customFormat="1">
      <c r="E31" s="641"/>
      <c r="F31" s="642"/>
      <c r="G31" s="642"/>
      <c r="H31" s="643"/>
      <c r="I31" s="643"/>
    </row>
  </sheetData>
  <mergeCells count="5">
    <mergeCell ref="A10:A11"/>
    <mergeCell ref="B10:B11"/>
    <mergeCell ref="E10:I10"/>
    <mergeCell ref="J10:J11"/>
    <mergeCell ref="A1:J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1"/>
  <sheetViews>
    <sheetView topLeftCell="A28" workbookViewId="0">
      <selection activeCell="A31" sqref="A31:XFD37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39</v>
      </c>
      <c r="D3" s="73" t="s">
        <v>31</v>
      </c>
      <c r="E3" s="4"/>
      <c r="F3" s="43" t="s">
        <v>32</v>
      </c>
      <c r="G3" s="4"/>
      <c r="H3" s="43" t="s">
        <v>554</v>
      </c>
      <c r="I3" s="31"/>
    </row>
    <row r="4" spans="1:18" ht="21" customHeight="1">
      <c r="A4" s="27"/>
      <c r="B4" s="42" t="s">
        <v>50</v>
      </c>
      <c r="C4" s="34" t="s">
        <v>217</v>
      </c>
      <c r="D4" s="25"/>
      <c r="F4" s="2"/>
      <c r="G4" s="2"/>
      <c r="H4" s="2"/>
    </row>
    <row r="5" spans="1:18" ht="21" customHeight="1">
      <c r="A5" s="27"/>
      <c r="B5" s="42" t="s">
        <v>2556</v>
      </c>
      <c r="C5" s="1593" t="s">
        <v>2483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45" t="s">
        <v>547</v>
      </c>
      <c r="E6" s="44"/>
      <c r="F6" s="44" t="s">
        <v>52</v>
      </c>
      <c r="G6" s="44" t="s">
        <v>53</v>
      </c>
      <c r="H6" s="44" t="s">
        <v>56</v>
      </c>
      <c r="I6" s="44" t="s">
        <v>54</v>
      </c>
      <c r="J6" s="44" t="s">
        <v>55</v>
      </c>
      <c r="K6" s="30"/>
      <c r="O6" s="25"/>
    </row>
    <row r="7" spans="1:18" ht="21" customHeight="1">
      <c r="A7" s="27"/>
      <c r="B7" s="32" t="s">
        <v>36</v>
      </c>
      <c r="D7" s="1570" t="s">
        <v>2484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37</v>
      </c>
      <c r="D9" s="1571" t="s">
        <v>2485</v>
      </c>
      <c r="E9" s="25"/>
      <c r="F9" s="2"/>
      <c r="G9" s="2"/>
      <c r="H9" s="2"/>
    </row>
    <row r="10" spans="1:18" ht="21" customHeight="1">
      <c r="A10" s="27"/>
      <c r="B10" s="32" t="s">
        <v>367</v>
      </c>
      <c r="E10" s="2"/>
      <c r="F10" s="2"/>
      <c r="G10" s="2"/>
      <c r="H10" s="2"/>
    </row>
    <row r="11" spans="1:18" ht="21" customHeight="1">
      <c r="A11" s="1757" t="s">
        <v>0</v>
      </c>
      <c r="B11" s="1757" t="s">
        <v>33</v>
      </c>
      <c r="C11" s="204" t="s">
        <v>23</v>
      </c>
      <c r="D11" s="208" t="s">
        <v>24</v>
      </c>
      <c r="E11" s="1752" t="s">
        <v>1</v>
      </c>
      <c r="F11" s="1753"/>
      <c r="G11" s="1753"/>
      <c r="H11" s="1753"/>
      <c r="I11" s="1754"/>
      <c r="J11" s="1755" t="s">
        <v>13</v>
      </c>
    </row>
    <row r="12" spans="1:18">
      <c r="A12" s="1758"/>
      <c r="B12" s="1758"/>
      <c r="C12" s="205"/>
      <c r="D12" s="209" t="s">
        <v>25</v>
      </c>
      <c r="E12" s="28" t="s">
        <v>5</v>
      </c>
      <c r="F12" s="28" t="s">
        <v>6</v>
      </c>
      <c r="G12" s="28" t="s">
        <v>2557</v>
      </c>
      <c r="H12" s="29" t="s">
        <v>26</v>
      </c>
      <c r="I12" s="29" t="s">
        <v>27</v>
      </c>
      <c r="J12" s="1756"/>
    </row>
    <row r="13" spans="1:18" s="9" customFormat="1" ht="42">
      <c r="A13" s="341">
        <v>119</v>
      </c>
      <c r="B13" s="304" t="s">
        <v>320</v>
      </c>
      <c r="C13" s="310"/>
      <c r="D13" s="310"/>
      <c r="E13" s="181">
        <f t="shared" ref="E13:E26" si="0">F13+G13+H13+I13</f>
        <v>0</v>
      </c>
      <c r="F13" s="310"/>
      <c r="G13" s="310"/>
      <c r="H13" s="310"/>
      <c r="I13" s="310"/>
      <c r="J13" s="310"/>
    </row>
    <row r="14" spans="1:18" s="9" customFormat="1" ht="42">
      <c r="A14" s="65">
        <v>120</v>
      </c>
      <c r="B14" s="565" t="s">
        <v>321</v>
      </c>
      <c r="C14" s="175"/>
      <c r="D14" s="175"/>
      <c r="E14" s="181">
        <f t="shared" si="0"/>
        <v>0</v>
      </c>
      <c r="F14" s="175"/>
      <c r="G14" s="175"/>
      <c r="H14" s="175"/>
      <c r="I14" s="175"/>
      <c r="J14" s="175"/>
    </row>
    <row r="15" spans="1:18" s="688" customFormat="1">
      <c r="A15" s="689"/>
      <c r="B15" s="747" t="s">
        <v>2183</v>
      </c>
      <c r="C15" s="1089" t="s">
        <v>2184</v>
      </c>
      <c r="D15" s="717" t="s">
        <v>1739</v>
      </c>
      <c r="E15" s="716">
        <f t="shared" si="0"/>
        <v>0</v>
      </c>
      <c r="F15" s="1089"/>
      <c r="G15" s="1089"/>
      <c r="H15" s="1089"/>
      <c r="I15" s="1089"/>
      <c r="J15" s="1089" t="s">
        <v>2184</v>
      </c>
    </row>
    <row r="16" spans="1:18" s="9" customFormat="1" ht="42">
      <c r="A16" s="564">
        <v>121</v>
      </c>
      <c r="B16" s="565" t="s">
        <v>322</v>
      </c>
      <c r="C16" s="217"/>
      <c r="D16" s="60"/>
      <c r="E16" s="181">
        <f t="shared" si="0"/>
        <v>0</v>
      </c>
      <c r="F16" s="60"/>
      <c r="G16" s="60"/>
      <c r="H16" s="60"/>
      <c r="I16" s="60"/>
      <c r="J16" s="60"/>
    </row>
    <row r="17" spans="1:10" s="833" customFormat="1" ht="40.5">
      <c r="A17" s="830"/>
      <c r="B17" s="834" t="s">
        <v>941</v>
      </c>
      <c r="C17" s="832" t="s">
        <v>940</v>
      </c>
      <c r="D17" s="825" t="s">
        <v>925</v>
      </c>
      <c r="E17" s="716">
        <f t="shared" si="0"/>
        <v>0</v>
      </c>
      <c r="F17" s="835"/>
      <c r="G17" s="835"/>
      <c r="H17" s="835"/>
      <c r="I17" s="835"/>
      <c r="J17" s="718" t="s">
        <v>2184</v>
      </c>
    </row>
    <row r="18" spans="1:10" s="688" customFormat="1">
      <c r="A18" s="1151"/>
      <c r="B18" s="747" t="s">
        <v>2185</v>
      </c>
      <c r="C18" s="696" t="s">
        <v>2186</v>
      </c>
      <c r="D18" s="717" t="s">
        <v>1739</v>
      </c>
      <c r="E18" s="181">
        <f t="shared" si="0"/>
        <v>0</v>
      </c>
      <c r="F18" s="717"/>
      <c r="G18" s="717"/>
      <c r="H18" s="717"/>
      <c r="I18" s="717"/>
      <c r="J18" s="1362" t="s">
        <v>2184</v>
      </c>
    </row>
    <row r="19" spans="1:10" s="688" customFormat="1">
      <c r="A19" s="765"/>
      <c r="B19" s="691" t="s">
        <v>958</v>
      </c>
      <c r="C19" s="694" t="s">
        <v>956</v>
      </c>
      <c r="D19" s="743" t="s">
        <v>957</v>
      </c>
      <c r="E19" s="716">
        <f t="shared" si="0"/>
        <v>150000</v>
      </c>
      <c r="F19" s="743"/>
      <c r="G19" s="743">
        <v>150000</v>
      </c>
      <c r="H19" s="718"/>
      <c r="I19" s="718"/>
      <c r="J19" s="1362" t="s">
        <v>2184</v>
      </c>
    </row>
    <row r="20" spans="1:10" s="688" customFormat="1" ht="42">
      <c r="A20" s="687"/>
      <c r="B20" s="686" t="s">
        <v>1404</v>
      </c>
      <c r="C20" s="687"/>
      <c r="D20" s="687"/>
      <c r="E20" s="415">
        <f>F20+G20+H20+I20</f>
        <v>0</v>
      </c>
      <c r="F20" s="716"/>
      <c r="G20" s="716"/>
      <c r="H20" s="686"/>
      <c r="I20" s="686"/>
      <c r="J20" s="663" t="s">
        <v>2184</v>
      </c>
    </row>
    <row r="21" spans="1:10" s="688" customFormat="1" ht="42">
      <c r="A21" s="687"/>
      <c r="B21" s="686" t="s">
        <v>1405</v>
      </c>
      <c r="C21" s="687" t="s">
        <v>1406</v>
      </c>
      <c r="D21" s="687" t="s">
        <v>1393</v>
      </c>
      <c r="E21" s="415">
        <f>F21+G21+H21+I21</f>
        <v>0</v>
      </c>
      <c r="F21" s="716"/>
      <c r="G21" s="716"/>
      <c r="H21" s="686"/>
      <c r="I21" s="686"/>
      <c r="J21" s="663" t="s">
        <v>2184</v>
      </c>
    </row>
    <row r="22" spans="1:10" s="688" customFormat="1" ht="42">
      <c r="A22" s="687"/>
      <c r="B22" s="686" t="s">
        <v>1407</v>
      </c>
      <c r="C22" s="687" t="s">
        <v>1408</v>
      </c>
      <c r="D22" s="687" t="s">
        <v>1202</v>
      </c>
      <c r="E22" s="415">
        <f>F22+G22+H22+I22</f>
        <v>15000</v>
      </c>
      <c r="F22" s="716"/>
      <c r="G22" s="716">
        <v>15000</v>
      </c>
      <c r="H22" s="686"/>
      <c r="I22" s="686"/>
      <c r="J22" s="663" t="s">
        <v>2184</v>
      </c>
    </row>
    <row r="23" spans="1:10" s="688" customFormat="1" ht="42">
      <c r="A23" s="687"/>
      <c r="B23" s="686" t="s">
        <v>1409</v>
      </c>
      <c r="C23" s="687" t="s">
        <v>1410</v>
      </c>
      <c r="D23" s="687" t="s">
        <v>1317</v>
      </c>
      <c r="E23" s="415">
        <f>F23+G23+H23+I23</f>
        <v>0</v>
      </c>
      <c r="F23" s="716"/>
      <c r="G23" s="716"/>
      <c r="H23" s="686"/>
      <c r="I23" s="686"/>
      <c r="J23" s="663" t="s">
        <v>2184</v>
      </c>
    </row>
    <row r="24" spans="1:10" s="9" customFormat="1" ht="42">
      <c r="A24" s="65">
        <v>122</v>
      </c>
      <c r="B24" s="565" t="s">
        <v>323</v>
      </c>
      <c r="C24" s="217"/>
      <c r="D24" s="60"/>
      <c r="E24" s="181">
        <f t="shared" si="0"/>
        <v>0</v>
      </c>
      <c r="F24" s="60"/>
      <c r="G24" s="60"/>
      <c r="H24" s="60"/>
      <c r="I24" s="60"/>
      <c r="J24" s="60"/>
    </row>
    <row r="25" spans="1:10" s="688" customFormat="1" ht="42">
      <c r="A25" s="1152"/>
      <c r="B25" s="698" t="s">
        <v>1741</v>
      </c>
      <c r="C25" s="742" t="s">
        <v>1740</v>
      </c>
      <c r="D25" s="772" t="s">
        <v>705</v>
      </c>
      <c r="E25" s="181">
        <f t="shared" si="0"/>
        <v>0</v>
      </c>
      <c r="F25" s="772"/>
      <c r="G25" s="772"/>
      <c r="H25" s="772"/>
      <c r="I25" s="772"/>
      <c r="J25" s="1362" t="s">
        <v>2184</v>
      </c>
    </row>
    <row r="26" spans="1:10" s="9" customFormat="1">
      <c r="A26" s="220"/>
      <c r="B26" s="263"/>
      <c r="C26" s="264"/>
      <c r="D26" s="347"/>
      <c r="E26" s="181">
        <f t="shared" si="0"/>
        <v>0</v>
      </c>
      <c r="F26" s="98"/>
      <c r="G26" s="98"/>
      <c r="H26" s="98"/>
      <c r="I26" s="98"/>
      <c r="J26" s="220"/>
    </row>
    <row r="27" spans="1:10">
      <c r="A27" s="26"/>
      <c r="B27" s="26"/>
      <c r="C27" s="178"/>
      <c r="D27" s="178"/>
      <c r="E27" s="149">
        <f>SUM(E14:E26)</f>
        <v>165000</v>
      </c>
      <c r="F27" s="149">
        <f>SUM(F14:F26)</f>
        <v>0</v>
      </c>
      <c r="G27" s="149">
        <f>SUM(G14:G26)</f>
        <v>165000</v>
      </c>
      <c r="H27" s="149">
        <f>SUM(H14:H26)</f>
        <v>0</v>
      </c>
      <c r="I27" s="149">
        <f>SUM(I14:I26)</f>
        <v>0</v>
      </c>
      <c r="J27" s="172">
        <f>F27+G27+H27+I27</f>
        <v>165000</v>
      </c>
    </row>
    <row r="28" spans="1:10">
      <c r="B28" s="4"/>
    </row>
    <row r="31" spans="1:10">
      <c r="E31" s="297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3"/>
  <sheetViews>
    <sheetView topLeftCell="A10" workbookViewId="0">
      <selection activeCell="A23" sqref="A23:XFD23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39</v>
      </c>
      <c r="D3" s="73" t="s">
        <v>31</v>
      </c>
      <c r="E3" s="4"/>
      <c r="F3" s="43" t="s">
        <v>32</v>
      </c>
      <c r="G3" s="4"/>
      <c r="H3" s="43" t="s">
        <v>554</v>
      </c>
      <c r="I3" s="31"/>
    </row>
    <row r="4" spans="1:18" ht="21" customHeight="1">
      <c r="A4" s="27"/>
      <c r="B4" s="42" t="s">
        <v>50</v>
      </c>
      <c r="C4" s="34" t="s">
        <v>218</v>
      </c>
      <c r="D4" s="25"/>
      <c r="F4" s="2"/>
      <c r="G4" s="2"/>
      <c r="H4" s="2"/>
    </row>
    <row r="5" spans="1:18" ht="21" customHeight="1">
      <c r="A5" s="27"/>
      <c r="B5" s="42" t="s">
        <v>2556</v>
      </c>
      <c r="C5" s="34" t="s">
        <v>2486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557</v>
      </c>
      <c r="D6" s="45" t="s">
        <v>51</v>
      </c>
      <c r="E6" s="44"/>
      <c r="F6" s="44" t="s">
        <v>52</v>
      </c>
      <c r="G6" s="44" t="s">
        <v>53</v>
      </c>
      <c r="H6" s="44" t="s">
        <v>56</v>
      </c>
      <c r="I6" s="44" t="s">
        <v>54</v>
      </c>
      <c r="J6" s="44" t="s">
        <v>55</v>
      </c>
      <c r="K6" s="30"/>
      <c r="O6" s="25"/>
    </row>
    <row r="7" spans="1:18" ht="21" customHeight="1">
      <c r="A7" s="27"/>
      <c r="B7" s="32" t="s">
        <v>36</v>
      </c>
      <c r="D7" s="1570" t="s">
        <v>2487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37</v>
      </c>
      <c r="D9" s="1570" t="s">
        <v>2488</v>
      </c>
      <c r="E9" s="25"/>
      <c r="F9" s="2"/>
      <c r="G9" s="2"/>
      <c r="H9" s="2"/>
    </row>
    <row r="10" spans="1:18" ht="21" customHeight="1">
      <c r="A10" s="27"/>
      <c r="B10" s="32"/>
      <c r="D10" s="1570" t="s">
        <v>328</v>
      </c>
      <c r="E10" s="2"/>
      <c r="F10" s="2"/>
      <c r="G10" s="2"/>
      <c r="H10" s="2"/>
    </row>
    <row r="11" spans="1:18" ht="21" customHeight="1">
      <c r="A11" s="27"/>
      <c r="B11" s="32" t="s">
        <v>355</v>
      </c>
      <c r="E11" s="2"/>
      <c r="F11" s="2"/>
      <c r="G11" s="2"/>
      <c r="H11" s="2"/>
    </row>
    <row r="12" spans="1:18" ht="21" customHeight="1">
      <c r="A12" s="1757" t="s">
        <v>0</v>
      </c>
      <c r="B12" s="1757" t="s">
        <v>33</v>
      </c>
      <c r="C12" s="204" t="s">
        <v>23</v>
      </c>
      <c r="D12" s="208" t="s">
        <v>24</v>
      </c>
      <c r="E12" s="1752" t="s">
        <v>1</v>
      </c>
      <c r="F12" s="1753"/>
      <c r="G12" s="1753"/>
      <c r="H12" s="1753"/>
      <c r="I12" s="1754"/>
      <c r="J12" s="1755" t="s">
        <v>13</v>
      </c>
    </row>
    <row r="13" spans="1:18">
      <c r="A13" s="1758"/>
      <c r="B13" s="1758"/>
      <c r="C13" s="205"/>
      <c r="D13" s="209" t="s">
        <v>25</v>
      </c>
      <c r="E13" s="28" t="s">
        <v>5</v>
      </c>
      <c r="F13" s="28" t="s">
        <v>6</v>
      </c>
      <c r="G13" s="28" t="s">
        <v>2557</v>
      </c>
      <c r="H13" s="29" t="s">
        <v>26</v>
      </c>
      <c r="I13" s="29" t="s">
        <v>27</v>
      </c>
      <c r="J13" s="1756"/>
    </row>
    <row r="14" spans="1:18" s="9" customFormat="1">
      <c r="A14" s="319">
        <v>123</v>
      </c>
      <c r="B14" s="304" t="s">
        <v>324</v>
      </c>
      <c r="C14" s="326"/>
      <c r="D14" s="326"/>
      <c r="E14" s="326"/>
      <c r="F14" s="326"/>
      <c r="G14" s="326"/>
      <c r="H14" s="326"/>
      <c r="I14" s="326"/>
      <c r="J14" s="326"/>
    </row>
    <row r="15" spans="1:18" ht="29.25" customHeight="1">
      <c r="A15" s="65">
        <v>124</v>
      </c>
      <c r="B15" s="68" t="s">
        <v>325</v>
      </c>
      <c r="C15" s="243"/>
      <c r="D15" s="15"/>
      <c r="E15" s="248">
        <f t="shared" ref="E15:E18" si="0">F15+G15+H15+I15</f>
        <v>0</v>
      </c>
      <c r="F15" s="3"/>
      <c r="G15" s="3"/>
      <c r="H15" s="14"/>
      <c r="I15" s="3"/>
      <c r="J15" s="3"/>
    </row>
    <row r="16" spans="1:18">
      <c r="A16" s="65">
        <v>125</v>
      </c>
      <c r="B16" s="72" t="s">
        <v>326</v>
      </c>
      <c r="C16" s="243"/>
      <c r="D16" s="3"/>
      <c r="E16" s="248">
        <f t="shared" si="0"/>
        <v>0</v>
      </c>
      <c r="F16" s="3"/>
      <c r="G16" s="3"/>
      <c r="H16" s="3"/>
      <c r="I16" s="3"/>
      <c r="J16" s="3"/>
    </row>
    <row r="17" spans="1:10">
      <c r="A17" s="65">
        <v>126</v>
      </c>
      <c r="B17" s="72" t="s">
        <v>327</v>
      </c>
      <c r="C17" s="243"/>
      <c r="D17" s="3"/>
      <c r="E17" s="248">
        <f t="shared" si="0"/>
        <v>0</v>
      </c>
      <c r="F17" s="3"/>
      <c r="G17" s="3"/>
      <c r="H17" s="3"/>
      <c r="I17" s="3"/>
      <c r="J17" s="3"/>
    </row>
    <row r="18" spans="1:10">
      <c r="A18" s="85"/>
      <c r="B18" s="255"/>
      <c r="C18" s="255"/>
      <c r="D18" s="85"/>
      <c r="E18" s="348">
        <f t="shared" si="0"/>
        <v>0</v>
      </c>
      <c r="F18" s="85"/>
      <c r="G18" s="85"/>
      <c r="H18" s="85"/>
      <c r="I18" s="85"/>
      <c r="J18" s="85"/>
    </row>
    <row r="19" spans="1:10">
      <c r="A19" s="26"/>
      <c r="B19" s="26"/>
      <c r="C19" s="26"/>
      <c r="D19" s="26"/>
      <c r="E19" s="112">
        <f>SUM(E15:E18)</f>
        <v>0</v>
      </c>
      <c r="F19" s="112">
        <f>SUM(F15:F18)</f>
        <v>0</v>
      </c>
      <c r="G19" s="112">
        <f>SUM(G15:G18)</f>
        <v>0</v>
      </c>
      <c r="H19" s="112">
        <f>SUM(H15:H18)</f>
        <v>0</v>
      </c>
      <c r="I19" s="112">
        <f>SUM(I15:I18)</f>
        <v>0</v>
      </c>
      <c r="J19" s="109">
        <f>F19+G19+H19+I19</f>
        <v>0</v>
      </c>
    </row>
    <row r="20" spans="1:10">
      <c r="B20" s="4"/>
    </row>
    <row r="23" spans="1:10" s="298" customFormat="1"/>
  </sheetData>
  <mergeCells count="5">
    <mergeCell ref="A12:A13"/>
    <mergeCell ref="B12:B13"/>
    <mergeCell ref="E12:I12"/>
    <mergeCell ref="J12:J13"/>
    <mergeCell ref="A1:J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J144"/>
  <sheetViews>
    <sheetView topLeftCell="A124" zoomScaleNormal="100" workbookViewId="0">
      <selection activeCell="B54" sqref="B54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6" width="23.140625" style="9" customWidth="1"/>
    <col min="7" max="7" width="22.8554687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0" s="1" customFormat="1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0" ht="23.25">
      <c r="A2" s="27"/>
      <c r="B2" s="42" t="s">
        <v>28</v>
      </c>
      <c r="C2" s="162" t="s">
        <v>39</v>
      </c>
      <c r="D2" s="163" t="s">
        <v>31</v>
      </c>
      <c r="E2" s="164"/>
      <c r="F2" s="165" t="s">
        <v>32</v>
      </c>
      <c r="G2" s="164"/>
      <c r="H2" s="165" t="s">
        <v>29</v>
      </c>
      <c r="I2" s="800"/>
    </row>
    <row r="3" spans="1:10" ht="23.25">
      <c r="A3" s="27"/>
      <c r="B3" s="42" t="s">
        <v>50</v>
      </c>
      <c r="C3" s="162"/>
      <c r="D3" s="167"/>
      <c r="F3" s="133"/>
      <c r="G3" s="133"/>
      <c r="H3" s="133"/>
    </row>
    <row r="4" spans="1:10" ht="23.25">
      <c r="A4" s="27"/>
      <c r="B4" s="42" t="s">
        <v>2556</v>
      </c>
      <c r="C4" s="162" t="s">
        <v>2489</v>
      </c>
      <c r="D4" s="167"/>
      <c r="E4" s="133"/>
      <c r="F4" s="133"/>
      <c r="G4" s="133"/>
    </row>
    <row r="5" spans="1:10" ht="23.25">
      <c r="A5" s="27"/>
      <c r="B5" s="42" t="s">
        <v>21</v>
      </c>
      <c r="C5" s="168" t="s">
        <v>30</v>
      </c>
      <c r="D5" s="169" t="s">
        <v>51</v>
      </c>
      <c r="E5" s="168"/>
      <c r="F5" s="168" t="s">
        <v>52</v>
      </c>
      <c r="G5" s="168" t="s">
        <v>53</v>
      </c>
      <c r="H5" s="168" t="s">
        <v>56</v>
      </c>
      <c r="I5" s="168" t="s">
        <v>54</v>
      </c>
      <c r="J5" s="168" t="s">
        <v>55</v>
      </c>
    </row>
    <row r="6" spans="1:10" ht="23.25">
      <c r="A6" s="27"/>
      <c r="B6" s="171" t="s">
        <v>36</v>
      </c>
      <c r="C6" s="390"/>
      <c r="D6" s="1570" t="s">
        <v>2490</v>
      </c>
      <c r="F6" s="167"/>
      <c r="H6" s="167"/>
      <c r="J6" s="167"/>
    </row>
    <row r="7" spans="1:10" ht="23.25">
      <c r="A7" s="27"/>
      <c r="B7" s="171"/>
      <c r="C7" s="390"/>
      <c r="F7" s="167"/>
      <c r="H7" s="167"/>
    </row>
    <row r="8" spans="1:10" ht="23.25">
      <c r="A8" s="27"/>
      <c r="B8" s="171" t="s">
        <v>37</v>
      </c>
      <c r="C8" s="390"/>
      <c r="E8" s="167"/>
      <c r="F8" s="133"/>
      <c r="G8" s="133"/>
      <c r="H8" s="133"/>
    </row>
    <row r="9" spans="1:10" ht="23.25">
      <c r="A9" s="27"/>
      <c r="B9" s="391" t="s">
        <v>670</v>
      </c>
      <c r="C9" s="390"/>
      <c r="E9" s="133"/>
      <c r="F9" s="133"/>
      <c r="G9" s="133"/>
      <c r="H9" s="133"/>
    </row>
    <row r="10" spans="1:10" ht="21" customHeight="1">
      <c r="A10" s="1748" t="s">
        <v>0</v>
      </c>
      <c r="B10" s="1748" t="s">
        <v>33</v>
      </c>
      <c r="C10" s="798" t="s">
        <v>23</v>
      </c>
      <c r="D10" s="798" t="s">
        <v>24</v>
      </c>
      <c r="E10" s="1759" t="s">
        <v>1</v>
      </c>
      <c r="F10" s="1760"/>
      <c r="G10" s="1760"/>
      <c r="H10" s="1760"/>
      <c r="I10" s="1761"/>
      <c r="J10" s="1762" t="s">
        <v>13</v>
      </c>
    </row>
    <row r="11" spans="1:10">
      <c r="A11" s="1749"/>
      <c r="B11" s="1749"/>
      <c r="C11" s="799"/>
      <c r="D11" s="799" t="s">
        <v>25</v>
      </c>
      <c r="E11" s="28" t="s">
        <v>5</v>
      </c>
      <c r="F11" s="28" t="s">
        <v>6</v>
      </c>
      <c r="G11" s="28" t="s">
        <v>2557</v>
      </c>
      <c r="H11" s="28" t="s">
        <v>26</v>
      </c>
      <c r="I11" s="28" t="s">
        <v>669</v>
      </c>
      <c r="J11" s="1763"/>
    </row>
    <row r="12" spans="1:10" ht="42">
      <c r="A12" s="774">
        <v>127</v>
      </c>
      <c r="B12" s="775" t="s">
        <v>309</v>
      </c>
      <c r="C12" s="673"/>
      <c r="D12" s="673"/>
      <c r="E12" s="786">
        <f t="shared" ref="E12:E31" si="0">F12+G12+H12+I12</f>
        <v>0</v>
      </c>
      <c r="F12" s="78"/>
      <c r="G12" s="673"/>
      <c r="H12" s="673"/>
      <c r="I12" s="673"/>
      <c r="J12" s="673"/>
    </row>
    <row r="13" spans="1:10" s="787" customFormat="1" ht="23.25" customHeight="1">
      <c r="A13" s="751"/>
      <c r="B13" s="1382" t="s">
        <v>1961</v>
      </c>
      <c r="C13" s="776"/>
      <c r="D13" s="751"/>
      <c r="E13" s="786">
        <f t="shared" si="0"/>
        <v>0</v>
      </c>
      <c r="F13" s="743"/>
      <c r="G13" s="751"/>
      <c r="H13" s="751"/>
      <c r="I13" s="751"/>
      <c r="J13" s="686" t="s">
        <v>1740</v>
      </c>
    </row>
    <row r="14" spans="1:10" s="787" customFormat="1">
      <c r="A14" s="744"/>
      <c r="B14" s="777" t="s">
        <v>818</v>
      </c>
      <c r="C14" s="776"/>
      <c r="D14" s="751"/>
      <c r="E14" s="786">
        <f t="shared" si="0"/>
        <v>0</v>
      </c>
      <c r="F14" s="743"/>
      <c r="G14" s="751"/>
      <c r="H14" s="751"/>
      <c r="I14" s="751"/>
      <c r="J14" s="686" t="s">
        <v>1740</v>
      </c>
    </row>
    <row r="15" spans="1:10" s="1483" customFormat="1">
      <c r="A15" s="1492"/>
      <c r="B15" s="1484" t="s">
        <v>819</v>
      </c>
      <c r="C15" s="1486">
        <v>31</v>
      </c>
      <c r="D15" s="1486" t="s">
        <v>741</v>
      </c>
      <c r="E15" s="1487">
        <f t="shared" si="0"/>
        <v>4680000</v>
      </c>
      <c r="F15" s="1486"/>
      <c r="G15" s="1486">
        <v>4680000</v>
      </c>
      <c r="H15" s="1489"/>
      <c r="I15" s="1489"/>
      <c r="J15" s="1490" t="s">
        <v>1740</v>
      </c>
    </row>
    <row r="16" spans="1:10" s="1483" customFormat="1">
      <c r="A16" s="1486"/>
      <c r="B16" s="1484" t="s">
        <v>820</v>
      </c>
      <c r="C16" s="1486">
        <v>41</v>
      </c>
      <c r="D16" s="1486" t="s">
        <v>741</v>
      </c>
      <c r="E16" s="1487">
        <f t="shared" si="0"/>
        <v>4950000</v>
      </c>
      <c r="F16" s="1486"/>
      <c r="G16" s="1486">
        <v>4950000</v>
      </c>
      <c r="H16" s="1489"/>
      <c r="I16" s="1489"/>
      <c r="J16" s="1490" t="s">
        <v>1740</v>
      </c>
    </row>
    <row r="17" spans="1:10" s="1483" customFormat="1">
      <c r="A17" s="1489"/>
      <c r="B17" s="1484" t="s">
        <v>821</v>
      </c>
      <c r="C17" s="1486">
        <v>13</v>
      </c>
      <c r="D17" s="1486" t="s">
        <v>741</v>
      </c>
      <c r="E17" s="1487">
        <f t="shared" si="0"/>
        <v>1200000</v>
      </c>
      <c r="F17" s="1486"/>
      <c r="G17" s="1486">
        <v>1200000</v>
      </c>
      <c r="H17" s="1489"/>
      <c r="I17" s="1489"/>
      <c r="J17" s="1490" t="s">
        <v>1740</v>
      </c>
    </row>
    <row r="18" spans="1:10" s="1483" customFormat="1">
      <c r="A18" s="1489"/>
      <c r="B18" s="1484" t="s">
        <v>822</v>
      </c>
      <c r="C18" s="1486">
        <v>87</v>
      </c>
      <c r="D18" s="1486" t="s">
        <v>741</v>
      </c>
      <c r="E18" s="1487">
        <f t="shared" si="0"/>
        <v>541500</v>
      </c>
      <c r="F18" s="1486">
        <v>541500</v>
      </c>
      <c r="G18" s="1486"/>
      <c r="H18" s="1489"/>
      <c r="I18" s="1489"/>
      <c r="J18" s="1490" t="s">
        <v>1740</v>
      </c>
    </row>
    <row r="19" spans="1:10" s="1483" customFormat="1">
      <c r="A19" s="1492"/>
      <c r="B19" s="1484" t="s">
        <v>823</v>
      </c>
      <c r="C19" s="1486">
        <v>179</v>
      </c>
      <c r="D19" s="1486" t="s">
        <v>741</v>
      </c>
      <c r="E19" s="1487">
        <f t="shared" si="0"/>
        <v>6970000</v>
      </c>
      <c r="F19" s="1486">
        <v>6970000</v>
      </c>
      <c r="G19" s="1486"/>
      <c r="H19" s="1489"/>
      <c r="I19" s="1489"/>
      <c r="J19" s="1490" t="s">
        <v>1740</v>
      </c>
    </row>
    <row r="20" spans="1:10" s="1483" customFormat="1">
      <c r="A20" s="1492"/>
      <c r="B20" s="1484" t="s">
        <v>824</v>
      </c>
      <c r="C20" s="1486">
        <v>7</v>
      </c>
      <c r="D20" s="1486" t="s">
        <v>741</v>
      </c>
      <c r="E20" s="1487">
        <f t="shared" si="0"/>
        <v>108000</v>
      </c>
      <c r="F20" s="1486"/>
      <c r="G20" s="1486">
        <v>108000</v>
      </c>
      <c r="H20" s="1489"/>
      <c r="I20" s="1489"/>
      <c r="J20" s="1490" t="s">
        <v>1740</v>
      </c>
    </row>
    <row r="21" spans="1:10" s="1483" customFormat="1">
      <c r="A21" s="1489"/>
      <c r="B21" s="1484" t="s">
        <v>825</v>
      </c>
      <c r="C21" s="1486">
        <v>8</v>
      </c>
      <c r="D21" s="1486" t="s">
        <v>741</v>
      </c>
      <c r="E21" s="1487">
        <f t="shared" si="0"/>
        <v>720000</v>
      </c>
      <c r="F21" s="1486"/>
      <c r="G21" s="1486">
        <v>720000</v>
      </c>
      <c r="H21" s="1489"/>
      <c r="I21" s="1489"/>
      <c r="J21" s="1490" t="s">
        <v>1740</v>
      </c>
    </row>
    <row r="22" spans="1:10" s="1483" customFormat="1">
      <c r="B22" s="1484" t="s">
        <v>826</v>
      </c>
      <c r="C22" s="1486">
        <v>179</v>
      </c>
      <c r="D22" s="1486" t="s">
        <v>741</v>
      </c>
      <c r="E22" s="1487">
        <f>F22+G22+H22+I22</f>
        <v>10933200</v>
      </c>
      <c r="F22" s="1486">
        <v>10933200</v>
      </c>
      <c r="G22" s="1486"/>
      <c r="H22" s="1489"/>
      <c r="I22" s="1489"/>
      <c r="J22" s="1490" t="s">
        <v>1740</v>
      </c>
    </row>
    <row r="23" spans="1:10" s="1483" customFormat="1" ht="42">
      <c r="B23" s="1484" t="s">
        <v>827</v>
      </c>
      <c r="C23" s="1486">
        <v>185</v>
      </c>
      <c r="D23" s="1486">
        <v>22616</v>
      </c>
      <c r="E23" s="1487">
        <f t="shared" si="0"/>
        <v>47700</v>
      </c>
      <c r="F23" s="1486"/>
      <c r="G23" s="1486">
        <v>47700</v>
      </c>
      <c r="H23" s="1489"/>
      <c r="I23" s="1489"/>
      <c r="J23" s="1490" t="s">
        <v>1740</v>
      </c>
    </row>
    <row r="24" spans="1:10" s="787" customFormat="1" ht="42">
      <c r="B24" s="1310" t="s">
        <v>1962</v>
      </c>
      <c r="C24" s="785"/>
      <c r="D24" s="751"/>
      <c r="E24" s="786">
        <f t="shared" si="0"/>
        <v>0</v>
      </c>
      <c r="F24" s="751"/>
      <c r="G24" s="751"/>
      <c r="H24" s="751"/>
      <c r="I24" s="751"/>
      <c r="J24" s="686" t="s">
        <v>1740</v>
      </c>
    </row>
    <row r="25" spans="1:10" s="787" customFormat="1">
      <c r="B25" s="1174" t="s">
        <v>828</v>
      </c>
      <c r="C25" s="776"/>
      <c r="D25" s="743"/>
      <c r="E25" s="786">
        <f t="shared" si="0"/>
        <v>0</v>
      </c>
      <c r="F25" s="743"/>
      <c r="G25" s="751"/>
      <c r="H25" s="751"/>
      <c r="I25" s="751"/>
      <c r="J25" s="686" t="s">
        <v>1740</v>
      </c>
    </row>
    <row r="26" spans="1:10" s="1483" customFormat="1">
      <c r="B26" s="1484" t="s">
        <v>829</v>
      </c>
      <c r="C26" s="1485" t="s">
        <v>813</v>
      </c>
      <c r="D26" s="1486" t="s">
        <v>741</v>
      </c>
      <c r="E26" s="1487">
        <f t="shared" si="0"/>
        <v>2638500</v>
      </c>
      <c r="F26" s="1488"/>
      <c r="G26" s="1488">
        <v>2638500</v>
      </c>
      <c r="H26" s="1489"/>
      <c r="I26" s="1489"/>
      <c r="J26" s="1490" t="s">
        <v>1740</v>
      </c>
    </row>
    <row r="27" spans="1:10" s="1483" customFormat="1">
      <c r="B27" s="1484" t="s">
        <v>830</v>
      </c>
      <c r="C27" s="1485" t="s">
        <v>813</v>
      </c>
      <c r="D27" s="1486" t="s">
        <v>741</v>
      </c>
      <c r="E27" s="1487">
        <f t="shared" si="0"/>
        <v>62430</v>
      </c>
      <c r="F27" s="1488">
        <v>62430</v>
      </c>
      <c r="G27" s="1488"/>
      <c r="H27" s="1489"/>
      <c r="I27" s="1489"/>
      <c r="J27" s="1490" t="s">
        <v>1740</v>
      </c>
    </row>
    <row r="28" spans="1:10" s="1483" customFormat="1">
      <c r="B28" s="1484" t="s">
        <v>831</v>
      </c>
      <c r="C28" s="1485" t="s">
        <v>813</v>
      </c>
      <c r="D28" s="1486" t="s">
        <v>741</v>
      </c>
      <c r="E28" s="1487">
        <f t="shared" si="0"/>
        <v>165600</v>
      </c>
      <c r="F28" s="1488">
        <v>165600</v>
      </c>
      <c r="G28" s="1488"/>
      <c r="H28" s="1489"/>
      <c r="I28" s="1489"/>
      <c r="J28" s="1490" t="s">
        <v>1740</v>
      </c>
    </row>
    <row r="29" spans="1:10" s="1483" customFormat="1">
      <c r="B29" s="1484" t="s">
        <v>832</v>
      </c>
      <c r="C29" s="1485"/>
      <c r="D29" s="1486" t="s">
        <v>741</v>
      </c>
      <c r="E29" s="1487">
        <f t="shared" si="0"/>
        <v>14400</v>
      </c>
      <c r="F29" s="1488">
        <v>14400</v>
      </c>
      <c r="G29" s="1488"/>
      <c r="H29" s="1489"/>
      <c r="I29" s="1489"/>
      <c r="J29" s="1490" t="s">
        <v>1740</v>
      </c>
    </row>
    <row r="30" spans="1:10" s="1483" customFormat="1">
      <c r="B30" s="1491" t="s">
        <v>833</v>
      </c>
      <c r="C30" s="1485"/>
      <c r="D30" s="1486" t="s">
        <v>741</v>
      </c>
      <c r="E30" s="1487">
        <f t="shared" si="0"/>
        <v>816000</v>
      </c>
      <c r="F30" s="1486">
        <v>816000</v>
      </c>
      <c r="G30" s="1486"/>
      <c r="H30" s="1489"/>
      <c r="I30" s="1489"/>
      <c r="J30" s="1490" t="s">
        <v>1740</v>
      </c>
    </row>
    <row r="31" spans="1:10" s="1483" customFormat="1">
      <c r="B31" s="1491" t="s">
        <v>1958</v>
      </c>
      <c r="C31" s="1485"/>
      <c r="D31" s="1486" t="s">
        <v>741</v>
      </c>
      <c r="E31" s="1487">
        <f t="shared" si="0"/>
        <v>2771390</v>
      </c>
      <c r="F31" s="1486">
        <v>2771390</v>
      </c>
      <c r="G31" s="1486"/>
      <c r="H31" s="1489"/>
      <c r="I31" s="1489"/>
      <c r="J31" s="1490" t="s">
        <v>1740</v>
      </c>
    </row>
    <row r="32" spans="1:10" s="787" customFormat="1">
      <c r="B32" s="1174" t="s">
        <v>834</v>
      </c>
      <c r="C32" s="776"/>
      <c r="D32" s="743"/>
      <c r="E32" s="786">
        <f t="shared" ref="E32:E52" si="1">F32+G32+H32+I32</f>
        <v>0</v>
      </c>
      <c r="F32" s="743"/>
      <c r="G32" s="743"/>
      <c r="H32" s="751"/>
      <c r="I32" s="751"/>
      <c r="J32" s="686" t="s">
        <v>1740</v>
      </c>
    </row>
    <row r="33" spans="1:10" s="1483" customFormat="1">
      <c r="B33" s="1503" t="s">
        <v>835</v>
      </c>
      <c r="C33" s="1484"/>
      <c r="D33" s="1486" t="s">
        <v>741</v>
      </c>
      <c r="E33" s="1487">
        <f t="shared" si="1"/>
        <v>700000</v>
      </c>
      <c r="F33" s="1486"/>
      <c r="G33" s="1486">
        <v>700000</v>
      </c>
      <c r="H33" s="1489"/>
      <c r="I33" s="1489"/>
      <c r="J33" s="1490" t="s">
        <v>1740</v>
      </c>
    </row>
    <row r="34" spans="1:10" s="1483" customFormat="1">
      <c r="B34" s="1503" t="s">
        <v>872</v>
      </c>
      <c r="C34" s="1484"/>
      <c r="D34" s="1486" t="s">
        <v>741</v>
      </c>
      <c r="E34" s="1487">
        <f t="shared" si="1"/>
        <v>800000</v>
      </c>
      <c r="F34" s="1486"/>
      <c r="G34" s="1486">
        <v>800000</v>
      </c>
      <c r="H34" s="1489"/>
      <c r="I34" s="1489"/>
      <c r="J34" s="1490" t="s">
        <v>1740</v>
      </c>
    </row>
    <row r="35" spans="1:10" s="1480" customFormat="1">
      <c r="A35" s="1504"/>
      <c r="B35" s="1505" t="s">
        <v>873</v>
      </c>
      <c r="C35" s="1506"/>
      <c r="D35" s="1506"/>
      <c r="E35" s="1487">
        <f t="shared" si="1"/>
        <v>1156910</v>
      </c>
      <c r="F35" s="1507"/>
      <c r="G35" s="1507">
        <v>1156910</v>
      </c>
      <c r="H35" s="1506"/>
      <c r="I35" s="1506"/>
      <c r="J35" s="1490" t="s">
        <v>1740</v>
      </c>
    </row>
    <row r="36" spans="1:10" s="1483" customFormat="1" ht="23.25" customHeight="1">
      <c r="B36" s="1503" t="s">
        <v>1820</v>
      </c>
      <c r="C36" s="1484"/>
      <c r="D36" s="1486" t="s">
        <v>741</v>
      </c>
      <c r="E36" s="1487">
        <f t="shared" si="1"/>
        <v>400000</v>
      </c>
      <c r="F36" s="1486"/>
      <c r="G36" s="1486">
        <v>400000</v>
      </c>
      <c r="H36" s="1489"/>
      <c r="I36" s="1489"/>
      <c r="J36" s="1490" t="s">
        <v>1740</v>
      </c>
    </row>
    <row r="37" spans="1:10" s="1483" customFormat="1">
      <c r="B37" s="1503" t="s">
        <v>1821</v>
      </c>
      <c r="C37" s="1484"/>
      <c r="D37" s="1486" t="s">
        <v>741</v>
      </c>
      <c r="E37" s="1487">
        <f t="shared" si="1"/>
        <v>250000</v>
      </c>
      <c r="F37" s="1486"/>
      <c r="G37" s="1486">
        <v>250000</v>
      </c>
      <c r="H37" s="1489"/>
      <c r="I37" s="1489"/>
      <c r="J37" s="1490" t="s">
        <v>1740</v>
      </c>
    </row>
    <row r="38" spans="1:10" s="1483" customFormat="1">
      <c r="B38" s="1503" t="s">
        <v>1822</v>
      </c>
      <c r="C38" s="1484"/>
      <c r="D38" s="1486" t="s">
        <v>741</v>
      </c>
      <c r="E38" s="1487">
        <f t="shared" si="1"/>
        <v>150000</v>
      </c>
      <c r="F38" s="1486"/>
      <c r="G38" s="1486">
        <v>150000</v>
      </c>
      <c r="H38" s="1489"/>
      <c r="I38" s="1489"/>
      <c r="J38" s="1490" t="s">
        <v>1740</v>
      </c>
    </row>
    <row r="39" spans="1:10" s="1483" customFormat="1">
      <c r="B39" s="1503" t="s">
        <v>1824</v>
      </c>
      <c r="C39" s="1484"/>
      <c r="D39" s="1486" t="s">
        <v>741</v>
      </c>
      <c r="E39" s="1487">
        <f t="shared" si="1"/>
        <v>25000</v>
      </c>
      <c r="F39" s="1486"/>
      <c r="G39" s="1486">
        <v>25000</v>
      </c>
      <c r="H39" s="1489"/>
      <c r="I39" s="1489"/>
      <c r="J39" s="1490" t="s">
        <v>1740</v>
      </c>
    </row>
    <row r="40" spans="1:10" s="1483" customFormat="1">
      <c r="B40" s="1503" t="s">
        <v>1823</v>
      </c>
      <c r="C40" s="1484"/>
      <c r="D40" s="1486" t="s">
        <v>741</v>
      </c>
      <c r="E40" s="1487">
        <f t="shared" si="1"/>
        <v>0</v>
      </c>
      <c r="F40" s="1486"/>
      <c r="G40" s="1486"/>
      <c r="H40" s="1489"/>
      <c r="I40" s="1489"/>
      <c r="J40" s="1490" t="s">
        <v>1740</v>
      </c>
    </row>
    <row r="41" spans="1:10" s="1483" customFormat="1">
      <c r="B41" s="1508" t="s">
        <v>1825</v>
      </c>
      <c r="C41" s="1484"/>
      <c r="D41" s="1486" t="s">
        <v>741</v>
      </c>
      <c r="E41" s="1487">
        <f t="shared" si="1"/>
        <v>408000</v>
      </c>
      <c r="F41" s="1486"/>
      <c r="G41" s="1486">
        <v>408000</v>
      </c>
      <c r="H41" s="1489"/>
      <c r="I41" s="1489"/>
      <c r="J41" s="1490" t="s">
        <v>1740</v>
      </c>
    </row>
    <row r="42" spans="1:10" s="1381" customFormat="1">
      <c r="A42" s="787"/>
      <c r="B42" s="1380" t="s">
        <v>2169</v>
      </c>
      <c r="C42" s="776"/>
      <c r="D42" s="743"/>
      <c r="E42" s="786"/>
      <c r="F42" s="744"/>
      <c r="G42" s="744"/>
      <c r="H42" s="751"/>
      <c r="I42" s="751"/>
      <c r="J42" s="686" t="s">
        <v>474</v>
      </c>
    </row>
    <row r="43" spans="1:10" s="1500" customFormat="1">
      <c r="A43" s="1493"/>
      <c r="B43" s="1501" t="s">
        <v>2175</v>
      </c>
      <c r="C43" s="1495" t="s">
        <v>2167</v>
      </c>
      <c r="D43" s="1496" t="s">
        <v>2049</v>
      </c>
      <c r="E43" s="1487">
        <f t="shared" si="1"/>
        <v>2819920</v>
      </c>
      <c r="F43" s="1497">
        <v>2819920</v>
      </c>
      <c r="G43" s="1498"/>
      <c r="H43" s="1499"/>
      <c r="I43" s="1498"/>
      <c r="J43" s="1490" t="s">
        <v>474</v>
      </c>
    </row>
    <row r="44" spans="1:10" s="1500" customFormat="1">
      <c r="A44" s="1493"/>
      <c r="B44" s="1501" t="s">
        <v>2174</v>
      </c>
      <c r="C44" s="1495" t="s">
        <v>2167</v>
      </c>
      <c r="D44" s="1496" t="s">
        <v>2049</v>
      </c>
      <c r="E44" s="1487">
        <f t="shared" si="1"/>
        <v>1297537</v>
      </c>
      <c r="F44" s="1497">
        <v>1297537</v>
      </c>
      <c r="G44" s="1498"/>
      <c r="H44" s="1499"/>
      <c r="I44" s="1498"/>
      <c r="J44" s="1490" t="s">
        <v>474</v>
      </c>
    </row>
    <row r="45" spans="1:10" s="1500" customFormat="1">
      <c r="A45" s="1493"/>
      <c r="B45" s="1501" t="s">
        <v>2173</v>
      </c>
      <c r="C45" s="1495"/>
      <c r="D45" s="1496" t="s">
        <v>2049</v>
      </c>
      <c r="E45" s="1487">
        <f t="shared" si="1"/>
        <v>1266150</v>
      </c>
      <c r="F45" s="1497">
        <v>1266150</v>
      </c>
      <c r="G45" s="1499"/>
      <c r="H45" s="1499"/>
      <c r="I45" s="1498"/>
      <c r="J45" s="1490" t="s">
        <v>474</v>
      </c>
    </row>
    <row r="46" spans="1:10" s="1500" customFormat="1">
      <c r="A46" s="1493"/>
      <c r="B46" s="1501" t="s">
        <v>2172</v>
      </c>
      <c r="C46" s="1495"/>
      <c r="D46" s="1496" t="s">
        <v>2049</v>
      </c>
      <c r="E46" s="1487">
        <f t="shared" si="1"/>
        <v>1013000</v>
      </c>
      <c r="F46" s="1497">
        <v>1013000</v>
      </c>
      <c r="G46" s="1499"/>
      <c r="H46" s="1499"/>
      <c r="I46" s="1498"/>
      <c r="J46" s="1490" t="s">
        <v>474</v>
      </c>
    </row>
    <row r="47" spans="1:10" s="1" customFormat="1">
      <c r="A47" s="1377"/>
      <c r="B47" s="48" t="s">
        <v>2171</v>
      </c>
      <c r="C47" s="526"/>
      <c r="D47" s="1378" t="s">
        <v>2168</v>
      </c>
      <c r="E47" s="786">
        <f t="shared" si="1"/>
        <v>263000</v>
      </c>
      <c r="F47" s="110">
        <v>263000</v>
      </c>
      <c r="G47" s="14"/>
      <c r="H47" s="14"/>
      <c r="I47" s="3"/>
      <c r="J47" s="686" t="s">
        <v>474</v>
      </c>
    </row>
    <row r="48" spans="1:10" s="1500" customFormat="1">
      <c r="A48" s="1493"/>
      <c r="B48" s="1501" t="s">
        <v>2176</v>
      </c>
      <c r="C48" s="1495"/>
      <c r="D48" s="1496" t="s">
        <v>2049</v>
      </c>
      <c r="E48" s="1487">
        <f t="shared" si="1"/>
        <v>325300</v>
      </c>
      <c r="F48" s="1497">
        <v>325300</v>
      </c>
      <c r="G48" s="1498"/>
      <c r="H48" s="1499"/>
      <c r="I48" s="1498"/>
      <c r="J48" s="1490" t="s">
        <v>474</v>
      </c>
    </row>
    <row r="49" spans="1:10" s="1500" customFormat="1">
      <c r="A49" s="1493"/>
      <c r="B49" s="1500" t="s">
        <v>2170</v>
      </c>
      <c r="C49" s="1495"/>
      <c r="D49" s="1496" t="s">
        <v>2049</v>
      </c>
      <c r="E49" s="1487">
        <f t="shared" si="1"/>
        <v>117030</v>
      </c>
      <c r="F49" s="1497">
        <v>117030</v>
      </c>
      <c r="G49" s="1498"/>
      <c r="H49" s="1499"/>
      <c r="I49" s="1498"/>
      <c r="J49" s="1490" t="s">
        <v>474</v>
      </c>
    </row>
    <row r="50" spans="1:10" s="1500" customFormat="1">
      <c r="A50" s="1493"/>
      <c r="B50" s="1498" t="s">
        <v>2177</v>
      </c>
      <c r="C50" s="1495"/>
      <c r="D50" s="1496" t="s">
        <v>1195</v>
      </c>
      <c r="E50" s="1487">
        <f t="shared" si="1"/>
        <v>23000</v>
      </c>
      <c r="F50" s="1497">
        <v>23000</v>
      </c>
      <c r="G50" s="1498"/>
      <c r="H50" s="1499"/>
      <c r="I50" s="1498"/>
      <c r="J50" s="1490" t="s">
        <v>474</v>
      </c>
    </row>
    <row r="51" spans="1:10" s="1500" customFormat="1">
      <c r="A51" s="1493"/>
      <c r="B51" s="1494" t="s">
        <v>2178</v>
      </c>
      <c r="C51" s="1495"/>
      <c r="D51" s="1496" t="s">
        <v>2049</v>
      </c>
      <c r="E51" s="1487">
        <f t="shared" si="1"/>
        <v>18000</v>
      </c>
      <c r="F51" s="1497">
        <v>18000</v>
      </c>
      <c r="G51" s="1498"/>
      <c r="H51" s="1499"/>
      <c r="I51" s="1498"/>
      <c r="J51" s="1490" t="s">
        <v>474</v>
      </c>
    </row>
    <row r="52" spans="1:10" s="1500" customFormat="1">
      <c r="A52" s="1493"/>
      <c r="B52" s="1501" t="s">
        <v>2179</v>
      </c>
      <c r="C52" s="1509"/>
      <c r="D52" s="1510"/>
      <c r="E52" s="1487">
        <f t="shared" si="1"/>
        <v>311895</v>
      </c>
      <c r="F52" s="1497">
        <v>311895</v>
      </c>
      <c r="G52" s="1498"/>
      <c r="H52" s="1499"/>
      <c r="I52" s="1498"/>
      <c r="J52" s="1490" t="s">
        <v>474</v>
      </c>
    </row>
    <row r="53" spans="1:10" s="789" customFormat="1" ht="43.5" customHeight="1">
      <c r="A53" s="1077"/>
      <c r="B53" s="1311" t="s">
        <v>1963</v>
      </c>
      <c r="C53" s="694"/>
      <c r="D53" s="744"/>
      <c r="E53" s="786">
        <f t="shared" ref="E53" si="2">F53+G53+H53+I53</f>
        <v>0</v>
      </c>
      <c r="F53" s="744"/>
      <c r="G53" s="780"/>
      <c r="H53" s="780"/>
      <c r="I53" s="780"/>
      <c r="J53" s="686" t="s">
        <v>1740</v>
      </c>
    </row>
    <row r="54" spans="1:10" s="787" customFormat="1" ht="63">
      <c r="A54" s="782"/>
      <c r="B54" s="783" t="s">
        <v>1959</v>
      </c>
      <c r="C54" s="694" t="s">
        <v>836</v>
      </c>
      <c r="D54" s="743"/>
      <c r="E54" s="786">
        <f>F54+G54+H54+I54</f>
        <v>902900</v>
      </c>
      <c r="F54" s="758">
        <v>44695</v>
      </c>
      <c r="G54" s="758">
        <v>858205</v>
      </c>
      <c r="H54" s="751"/>
      <c r="I54" s="751"/>
      <c r="J54" s="686" t="s">
        <v>1740</v>
      </c>
    </row>
    <row r="55" spans="1:10" s="787" customFormat="1">
      <c r="A55" s="782"/>
      <c r="B55" s="783" t="s">
        <v>1960</v>
      </c>
      <c r="C55" s="694"/>
      <c r="D55" s="743"/>
      <c r="E55" s="786">
        <f>F55+G55+H55+I55</f>
        <v>690240</v>
      </c>
      <c r="F55" s="758">
        <v>690240</v>
      </c>
      <c r="G55" s="751"/>
      <c r="H55" s="751"/>
      <c r="I55" s="751"/>
      <c r="J55" s="686"/>
    </row>
    <row r="56" spans="1:10" s="789" customFormat="1" ht="63">
      <c r="A56" s="1077"/>
      <c r="B56" s="1311" t="s">
        <v>1964</v>
      </c>
      <c r="C56" s="776"/>
      <c r="D56" s="744"/>
      <c r="E56" s="786">
        <f t="shared" ref="E56" si="3">F56+G56+H56+I56</f>
        <v>515500</v>
      </c>
      <c r="F56" s="744">
        <v>515500</v>
      </c>
      <c r="G56" s="780"/>
      <c r="H56" s="780"/>
      <c r="I56" s="780"/>
      <c r="J56" s="686" t="s">
        <v>1740</v>
      </c>
    </row>
    <row r="57" spans="1:10" s="787" customFormat="1" ht="42">
      <c r="A57" s="782"/>
      <c r="B57" s="1312" t="s">
        <v>1965</v>
      </c>
      <c r="C57" s="694"/>
      <c r="D57" s="743"/>
      <c r="E57" s="786">
        <f t="shared" ref="E57:E64" si="4">F57+G57+H57+I57</f>
        <v>0</v>
      </c>
      <c r="F57" s="743"/>
      <c r="G57" s="751"/>
      <c r="H57" s="751"/>
      <c r="I57" s="751"/>
      <c r="J57" s="686" t="s">
        <v>1740</v>
      </c>
    </row>
    <row r="58" spans="1:10" s="789" customFormat="1" ht="63">
      <c r="A58" s="1077"/>
      <c r="B58" s="783" t="s">
        <v>837</v>
      </c>
      <c r="C58" s="694" t="s">
        <v>838</v>
      </c>
      <c r="D58" s="744" t="s">
        <v>741</v>
      </c>
      <c r="E58" s="786">
        <f t="shared" si="4"/>
        <v>6122886</v>
      </c>
      <c r="F58" s="744">
        <f>1177000+1211118+1246141+1197101+1291526</f>
        <v>6122886</v>
      </c>
      <c r="G58" s="780"/>
      <c r="H58" s="780"/>
      <c r="I58" s="780"/>
      <c r="J58" s="686" t="s">
        <v>1740</v>
      </c>
    </row>
    <row r="59" spans="1:10" s="787" customFormat="1" ht="42">
      <c r="A59" s="782"/>
      <c r="B59" s="783" t="s">
        <v>839</v>
      </c>
      <c r="C59" s="694" t="s">
        <v>813</v>
      </c>
      <c r="D59" s="743" t="s">
        <v>741</v>
      </c>
      <c r="E59" s="786">
        <f t="shared" si="4"/>
        <v>1000000</v>
      </c>
      <c r="F59" s="743">
        <v>1000000</v>
      </c>
      <c r="G59" s="751"/>
      <c r="H59" s="751"/>
      <c r="I59" s="751"/>
      <c r="J59" s="686" t="s">
        <v>1740</v>
      </c>
    </row>
    <row r="60" spans="1:10" s="787" customFormat="1">
      <c r="A60" s="782"/>
      <c r="B60" s="783" t="s">
        <v>840</v>
      </c>
      <c r="C60" s="694">
        <v>12</v>
      </c>
      <c r="D60" s="743" t="s">
        <v>741</v>
      </c>
      <c r="E60" s="786">
        <f t="shared" si="4"/>
        <v>70000</v>
      </c>
      <c r="F60" s="743">
        <v>70000</v>
      </c>
      <c r="G60" s="751"/>
      <c r="H60" s="751"/>
      <c r="I60" s="751"/>
      <c r="J60" s="686" t="s">
        <v>1740</v>
      </c>
    </row>
    <row r="61" spans="1:10" s="787" customFormat="1">
      <c r="A61" s="782"/>
      <c r="B61" s="783" t="s">
        <v>841</v>
      </c>
      <c r="C61" s="694">
        <v>12</v>
      </c>
      <c r="D61" s="743" t="s">
        <v>741</v>
      </c>
      <c r="E61" s="786">
        <f t="shared" si="4"/>
        <v>400000</v>
      </c>
      <c r="F61" s="743">
        <v>400000</v>
      </c>
      <c r="G61" s="751"/>
      <c r="H61" s="751"/>
      <c r="I61" s="751"/>
      <c r="J61" s="686" t="s">
        <v>1740</v>
      </c>
    </row>
    <row r="62" spans="1:10" s="787" customFormat="1">
      <c r="A62" s="782"/>
      <c r="B62" s="783" t="s">
        <v>842</v>
      </c>
      <c r="C62" s="694">
        <v>12</v>
      </c>
      <c r="D62" s="743" t="s">
        <v>741</v>
      </c>
      <c r="E62" s="786">
        <f t="shared" si="4"/>
        <v>10000</v>
      </c>
      <c r="F62" s="743">
        <v>10000</v>
      </c>
      <c r="G62" s="751"/>
      <c r="H62" s="751"/>
      <c r="I62" s="751"/>
      <c r="J62" s="686" t="s">
        <v>1740</v>
      </c>
    </row>
    <row r="63" spans="1:10" s="787" customFormat="1" ht="21" customHeight="1">
      <c r="A63" s="782"/>
      <c r="B63" s="783" t="s">
        <v>843</v>
      </c>
      <c r="C63" s="694">
        <v>12</v>
      </c>
      <c r="D63" s="743" t="s">
        <v>741</v>
      </c>
      <c r="E63" s="786">
        <f t="shared" si="4"/>
        <v>15000</v>
      </c>
      <c r="F63" s="743">
        <v>15000</v>
      </c>
      <c r="G63" s="751"/>
      <c r="H63" s="751"/>
      <c r="I63" s="751"/>
      <c r="J63" s="686" t="s">
        <v>1740</v>
      </c>
    </row>
    <row r="64" spans="1:10" s="787" customFormat="1">
      <c r="A64" s="782"/>
      <c r="B64" s="783" t="s">
        <v>844</v>
      </c>
      <c r="C64" s="694">
        <v>12</v>
      </c>
      <c r="D64" s="743" t="s">
        <v>741</v>
      </c>
      <c r="E64" s="786">
        <f t="shared" si="4"/>
        <v>200000</v>
      </c>
      <c r="F64" s="743">
        <v>200000</v>
      </c>
      <c r="G64" s="751"/>
      <c r="H64" s="751"/>
      <c r="I64" s="751"/>
      <c r="J64" s="686" t="s">
        <v>1740</v>
      </c>
    </row>
    <row r="65" spans="1:10">
      <c r="A65" s="63"/>
      <c r="B65" s="64"/>
      <c r="C65" s="8"/>
      <c r="D65" s="105"/>
      <c r="E65" s="786">
        <f t="shared" ref="E65" si="5">F65+G65+H65+I65</f>
        <v>0</v>
      </c>
      <c r="F65" s="105"/>
      <c r="G65" s="105"/>
      <c r="H65" s="105"/>
      <c r="I65" s="105"/>
      <c r="J65" s="105"/>
    </row>
    <row r="66" spans="1:10">
      <c r="A66" s="801"/>
      <c r="B66" s="801"/>
      <c r="C66" s="801"/>
      <c r="D66" s="801"/>
      <c r="E66" s="149">
        <f>SUM(E12:E65)</f>
        <v>57889988</v>
      </c>
      <c r="F66" s="149">
        <f>SUM(F12:F65)</f>
        <v>38797673</v>
      </c>
      <c r="G66" s="149">
        <f>SUM(G12:G65)</f>
        <v>19092315</v>
      </c>
      <c r="H66" s="149">
        <f>SUM(H12:H65)</f>
        <v>0</v>
      </c>
      <c r="I66" s="149">
        <f>SUM(I12:I65)</f>
        <v>0</v>
      </c>
      <c r="J66" s="172">
        <f>F66+G66+H66+I66</f>
        <v>57889988</v>
      </c>
    </row>
    <row r="69" spans="1:10">
      <c r="B69" s="1481" t="s">
        <v>2278</v>
      </c>
    </row>
    <row r="70" spans="1:10" s="787" customFormat="1">
      <c r="A70" s="1467"/>
      <c r="B70" s="1468" t="s">
        <v>828</v>
      </c>
      <c r="C70" s="1469"/>
      <c r="D70" s="1470"/>
      <c r="E70" s="1471">
        <v>0</v>
      </c>
      <c r="F70" s="1470"/>
      <c r="G70" s="1467"/>
      <c r="H70" s="1467"/>
      <c r="I70" s="1467"/>
      <c r="J70" s="1472" t="s">
        <v>1740</v>
      </c>
    </row>
    <row r="71" spans="1:10" s="787" customFormat="1">
      <c r="A71" s="1467"/>
      <c r="B71" s="1473" t="s">
        <v>829</v>
      </c>
      <c r="C71" s="1474" t="s">
        <v>813</v>
      </c>
      <c r="D71" s="1470" t="s">
        <v>741</v>
      </c>
      <c r="E71" s="1471">
        <v>2638500</v>
      </c>
      <c r="F71" s="1475"/>
      <c r="G71" s="1475">
        <v>2638500</v>
      </c>
      <c r="H71" s="1467"/>
      <c r="I71" s="1467"/>
      <c r="J71" s="1472" t="s">
        <v>1740</v>
      </c>
    </row>
    <row r="72" spans="1:10" s="787" customFormat="1">
      <c r="A72" s="1467"/>
      <c r="B72" s="1473" t="s">
        <v>830</v>
      </c>
      <c r="C72" s="1474" t="s">
        <v>813</v>
      </c>
      <c r="D72" s="1470" t="s">
        <v>741</v>
      </c>
      <c r="E72" s="1471">
        <v>62430</v>
      </c>
      <c r="F72" s="1475">
        <v>62430</v>
      </c>
      <c r="G72" s="1475"/>
      <c r="H72" s="1467"/>
      <c r="I72" s="1467"/>
      <c r="J72" s="1472" t="s">
        <v>1740</v>
      </c>
    </row>
    <row r="73" spans="1:10" s="787" customFormat="1">
      <c r="A73" s="1467"/>
      <c r="B73" s="1473" t="s">
        <v>831</v>
      </c>
      <c r="C73" s="1474" t="s">
        <v>813</v>
      </c>
      <c r="D73" s="1470" t="s">
        <v>741</v>
      </c>
      <c r="E73" s="1471">
        <v>165600</v>
      </c>
      <c r="F73" s="1475">
        <v>165600</v>
      </c>
      <c r="G73" s="1475"/>
      <c r="H73" s="1467"/>
      <c r="I73" s="1467"/>
      <c r="J73" s="1472" t="s">
        <v>1740</v>
      </c>
    </row>
    <row r="74" spans="1:10" s="787" customFormat="1">
      <c r="A74" s="1467"/>
      <c r="B74" s="1473" t="s">
        <v>832</v>
      </c>
      <c r="C74" s="1474"/>
      <c r="D74" s="1470" t="s">
        <v>741</v>
      </c>
      <c r="E74" s="1471">
        <v>14400</v>
      </c>
      <c r="F74" s="1475">
        <v>14400</v>
      </c>
      <c r="G74" s="1475"/>
      <c r="H74" s="1467"/>
      <c r="I74" s="1467"/>
      <c r="J74" s="1472" t="s">
        <v>1740</v>
      </c>
    </row>
    <row r="75" spans="1:10" s="787" customFormat="1">
      <c r="A75" s="1467"/>
      <c r="B75" s="1468" t="s">
        <v>833</v>
      </c>
      <c r="C75" s="1474"/>
      <c r="D75" s="1470" t="s">
        <v>741</v>
      </c>
      <c r="E75" s="1471">
        <v>816000</v>
      </c>
      <c r="F75" s="1470">
        <v>816000</v>
      </c>
      <c r="G75" s="1470"/>
      <c r="H75" s="1467"/>
      <c r="I75" s="1467"/>
      <c r="J75" s="1472" t="s">
        <v>1740</v>
      </c>
    </row>
    <row r="76" spans="1:10" s="1" customFormat="1">
      <c r="A76" s="1476"/>
      <c r="B76" s="26" t="s">
        <v>2176</v>
      </c>
      <c r="C76" s="1477"/>
      <c r="D76" s="1478" t="s">
        <v>2049</v>
      </c>
      <c r="E76" s="1471">
        <v>325300</v>
      </c>
      <c r="F76" s="113">
        <v>325300</v>
      </c>
      <c r="G76" s="26"/>
      <c r="H76" s="1479"/>
      <c r="I76" s="26"/>
      <c r="J76" s="1472" t="s">
        <v>474</v>
      </c>
    </row>
    <row r="77" spans="1:10">
      <c r="E77" s="174">
        <f>SUM(E70:E76)</f>
        <v>4022230</v>
      </c>
      <c r="F77" s="174">
        <f>SUM(F70:F76)</f>
        <v>1383730</v>
      </c>
      <c r="G77" s="174">
        <f>SUM(G70:G76)</f>
        <v>2638500</v>
      </c>
      <c r="J77" s="191">
        <f>F77+G77+H77+I77</f>
        <v>4022230</v>
      </c>
    </row>
    <row r="78" spans="1:10">
      <c r="B78" s="1481" t="s">
        <v>2279</v>
      </c>
    </row>
    <row r="79" spans="1:10" s="688" customFormat="1" ht="24.75" customHeight="1">
      <c r="A79" s="713" t="s">
        <v>122</v>
      </c>
      <c r="B79" s="750" t="s">
        <v>748</v>
      </c>
      <c r="C79" s="749" t="s">
        <v>738</v>
      </c>
      <c r="D79" s="717" t="s">
        <v>749</v>
      </c>
      <c r="E79" s="372">
        <f t="shared" ref="E79:E89" si="6">F79+G79+H79+I79</f>
        <v>210000</v>
      </c>
      <c r="F79" s="743"/>
      <c r="G79" s="743">
        <v>210000</v>
      </c>
      <c r="H79" s="718"/>
      <c r="I79" s="718"/>
      <c r="J79" s="1021" t="s">
        <v>1740</v>
      </c>
    </row>
    <row r="80" spans="1:10" s="688" customFormat="1" ht="42">
      <c r="A80" s="713" t="s">
        <v>122</v>
      </c>
      <c r="B80" s="750" t="s">
        <v>751</v>
      </c>
      <c r="C80" s="749" t="s">
        <v>752</v>
      </c>
      <c r="D80" s="717" t="s">
        <v>753</v>
      </c>
      <c r="E80" s="372">
        <f t="shared" si="6"/>
        <v>110160</v>
      </c>
      <c r="F80" s="743"/>
      <c r="G80" s="743">
        <v>110160</v>
      </c>
      <c r="H80" s="718"/>
      <c r="I80" s="718"/>
      <c r="J80" s="1021" t="s">
        <v>1740</v>
      </c>
    </row>
    <row r="81" spans="1:10" s="688" customFormat="1">
      <c r="A81" s="713" t="s">
        <v>122</v>
      </c>
      <c r="B81" s="1284" t="s">
        <v>754</v>
      </c>
      <c r="C81" s="749" t="s">
        <v>752</v>
      </c>
      <c r="D81" s="717" t="s">
        <v>753</v>
      </c>
      <c r="E81" s="372">
        <f t="shared" si="6"/>
        <v>52500</v>
      </c>
      <c r="F81" s="743"/>
      <c r="G81" s="743">
        <v>52500</v>
      </c>
      <c r="H81" s="718"/>
      <c r="I81" s="718"/>
      <c r="J81" s="1021" t="s">
        <v>1740</v>
      </c>
    </row>
    <row r="82" spans="1:10" s="688" customFormat="1" ht="24.75" customHeight="1">
      <c r="A82" s="713" t="s">
        <v>122</v>
      </c>
      <c r="B82" s="750" t="s">
        <v>755</v>
      </c>
      <c r="C82" s="749" t="s">
        <v>752</v>
      </c>
      <c r="D82" s="717" t="s">
        <v>756</v>
      </c>
      <c r="E82" s="372">
        <f t="shared" si="6"/>
        <v>94500</v>
      </c>
      <c r="F82" s="743"/>
      <c r="G82" s="743">
        <v>94500</v>
      </c>
      <c r="H82" s="718"/>
      <c r="I82" s="718"/>
      <c r="J82" s="1021" t="s">
        <v>1740</v>
      </c>
    </row>
    <row r="83" spans="1:10" s="688" customFormat="1">
      <c r="A83" s="713" t="s">
        <v>122</v>
      </c>
      <c r="B83" s="1284" t="s">
        <v>757</v>
      </c>
      <c r="C83" s="749" t="s">
        <v>752</v>
      </c>
      <c r="D83" s="717" t="s">
        <v>756</v>
      </c>
      <c r="E83" s="372">
        <f t="shared" si="6"/>
        <v>65700</v>
      </c>
      <c r="F83" s="743"/>
      <c r="G83" s="743">
        <v>65700</v>
      </c>
      <c r="H83" s="718"/>
      <c r="I83" s="718"/>
      <c r="J83" s="1021" t="s">
        <v>1740</v>
      </c>
    </row>
    <row r="84" spans="1:10" s="688" customFormat="1" ht="23.25" customHeight="1">
      <c r="A84" s="713" t="s">
        <v>122</v>
      </c>
      <c r="B84" s="750" t="s">
        <v>758</v>
      </c>
      <c r="C84" s="749" t="s">
        <v>752</v>
      </c>
      <c r="D84" s="717" t="s">
        <v>756</v>
      </c>
      <c r="E84" s="372">
        <f t="shared" si="6"/>
        <v>65700</v>
      </c>
      <c r="F84" s="743"/>
      <c r="G84" s="743">
        <v>65700</v>
      </c>
      <c r="H84" s="718"/>
      <c r="I84" s="718"/>
      <c r="J84" s="1021" t="s">
        <v>1740</v>
      </c>
    </row>
    <row r="85" spans="1:10" s="688" customFormat="1" ht="23.25" customHeight="1">
      <c r="A85" s="713" t="s">
        <v>122</v>
      </c>
      <c r="B85" s="750" t="s">
        <v>759</v>
      </c>
      <c r="C85" s="749" t="s">
        <v>760</v>
      </c>
      <c r="D85" s="717" t="s">
        <v>761</v>
      </c>
      <c r="E85" s="372">
        <f t="shared" si="6"/>
        <v>80300</v>
      </c>
      <c r="F85" s="743"/>
      <c r="G85" s="743">
        <v>80300</v>
      </c>
      <c r="H85" s="718"/>
      <c r="I85" s="718"/>
      <c r="J85" s="1021" t="s">
        <v>1740</v>
      </c>
    </row>
    <row r="86" spans="1:10" s="787" customFormat="1">
      <c r="A86" s="763"/>
      <c r="B86" s="777" t="s">
        <v>819</v>
      </c>
      <c r="C86" s="778">
        <v>31</v>
      </c>
      <c r="D86" s="743" t="s">
        <v>741</v>
      </c>
      <c r="E86" s="786">
        <f t="shared" si="6"/>
        <v>4680000</v>
      </c>
      <c r="F86" s="743"/>
      <c r="G86" s="743">
        <v>4680000</v>
      </c>
      <c r="H86" s="751"/>
      <c r="I86" s="751"/>
      <c r="J86" s="686" t="s">
        <v>1740</v>
      </c>
    </row>
    <row r="87" spans="1:10" s="787" customFormat="1">
      <c r="A87" s="744"/>
      <c r="B87" s="777" t="s">
        <v>820</v>
      </c>
      <c r="C87" s="778">
        <v>41</v>
      </c>
      <c r="D87" s="743" t="s">
        <v>741</v>
      </c>
      <c r="E87" s="786">
        <f t="shared" si="6"/>
        <v>4950000</v>
      </c>
      <c r="F87" s="743"/>
      <c r="G87" s="743">
        <v>4950000</v>
      </c>
      <c r="H87" s="751"/>
      <c r="I87" s="751"/>
      <c r="J87" s="686" t="s">
        <v>1740</v>
      </c>
    </row>
    <row r="88" spans="1:10" s="787" customFormat="1">
      <c r="A88" s="751"/>
      <c r="B88" s="777" t="s">
        <v>821</v>
      </c>
      <c r="C88" s="778">
        <v>13</v>
      </c>
      <c r="D88" s="743" t="s">
        <v>741</v>
      </c>
      <c r="E88" s="786">
        <f t="shared" si="6"/>
        <v>1200000</v>
      </c>
      <c r="F88" s="743"/>
      <c r="G88" s="743">
        <v>1200000</v>
      </c>
      <c r="H88" s="751"/>
      <c r="I88" s="751"/>
      <c r="J88" s="686" t="s">
        <v>1740</v>
      </c>
    </row>
    <row r="89" spans="1:10" s="1" customFormat="1">
      <c r="A89" s="1377"/>
      <c r="B89" s="1379" t="s">
        <v>2178</v>
      </c>
      <c r="C89" s="526"/>
      <c r="D89" s="1378" t="s">
        <v>2049</v>
      </c>
      <c r="E89" s="786">
        <f t="shared" si="6"/>
        <v>18000</v>
      </c>
      <c r="F89" s="110">
        <v>18000</v>
      </c>
      <c r="G89" s="3"/>
      <c r="H89" s="14"/>
      <c r="I89" s="3"/>
      <c r="J89" s="686" t="s">
        <v>474</v>
      </c>
    </row>
    <row r="90" spans="1:10" s="1" customFormat="1">
      <c r="A90" s="1377"/>
      <c r="B90" s="48" t="s">
        <v>2175</v>
      </c>
      <c r="C90" s="526" t="s">
        <v>2167</v>
      </c>
      <c r="D90" s="1378" t="s">
        <v>2049</v>
      </c>
      <c r="E90" s="786">
        <v>2819920</v>
      </c>
      <c r="F90" s="110">
        <v>2819920</v>
      </c>
      <c r="G90" s="3"/>
      <c r="H90" s="14"/>
      <c r="I90" s="3"/>
      <c r="J90" s="686" t="s">
        <v>474</v>
      </c>
    </row>
    <row r="91" spans="1:10">
      <c r="E91" s="174">
        <f>SUM(E79:E90)</f>
        <v>14346780</v>
      </c>
      <c r="F91" s="174">
        <f t="shared" ref="F91:G91" si="7">SUM(F79:F90)</f>
        <v>2837920</v>
      </c>
      <c r="G91" s="174">
        <f t="shared" si="7"/>
        <v>11508860</v>
      </c>
      <c r="H91" s="133"/>
      <c r="I91" s="133"/>
      <c r="J91" s="191">
        <f>F91+G91+H91+I91</f>
        <v>14346780</v>
      </c>
    </row>
    <row r="93" spans="1:10">
      <c r="B93" s="1482" t="s">
        <v>2280</v>
      </c>
    </row>
    <row r="94" spans="1:10" s="787" customFormat="1">
      <c r="A94" s="763"/>
      <c r="B94" s="777" t="s">
        <v>823</v>
      </c>
      <c r="C94" s="778">
        <v>179</v>
      </c>
      <c r="D94" s="743" t="s">
        <v>741</v>
      </c>
      <c r="E94" s="786">
        <v>6970000</v>
      </c>
      <c r="F94" s="743">
        <v>6970000</v>
      </c>
      <c r="G94" s="743"/>
      <c r="H94" s="751"/>
      <c r="I94" s="751"/>
      <c r="J94" s="686" t="s">
        <v>1740</v>
      </c>
    </row>
    <row r="95" spans="1:10" s="787" customFormat="1">
      <c r="A95" s="763"/>
      <c r="B95" s="777" t="s">
        <v>824</v>
      </c>
      <c r="C95" s="778">
        <v>7</v>
      </c>
      <c r="D95" s="743" t="s">
        <v>741</v>
      </c>
      <c r="E95" s="786">
        <v>108000</v>
      </c>
      <c r="F95" s="743"/>
      <c r="G95" s="743">
        <v>108000</v>
      </c>
      <c r="H95" s="751"/>
      <c r="I95" s="751"/>
      <c r="J95" s="686" t="s">
        <v>1740</v>
      </c>
    </row>
    <row r="96" spans="1:10" s="787" customFormat="1">
      <c r="A96" s="751"/>
      <c r="B96" s="777" t="s">
        <v>825</v>
      </c>
      <c r="C96" s="778">
        <v>8</v>
      </c>
      <c r="D96" s="743" t="s">
        <v>741</v>
      </c>
      <c r="E96" s="786">
        <v>720000</v>
      </c>
      <c r="F96" s="743"/>
      <c r="G96" s="743">
        <v>720000</v>
      </c>
      <c r="H96" s="751"/>
      <c r="I96" s="751"/>
      <c r="J96" s="686" t="s">
        <v>1740</v>
      </c>
    </row>
    <row r="97" spans="1:10" s="787" customFormat="1">
      <c r="B97" s="777" t="s">
        <v>826</v>
      </c>
      <c r="C97" s="778">
        <v>179</v>
      </c>
      <c r="D97" s="743" t="s">
        <v>741</v>
      </c>
      <c r="E97" s="786">
        <v>10933200</v>
      </c>
      <c r="F97" s="743">
        <v>10933200</v>
      </c>
      <c r="G97" s="743"/>
      <c r="H97" s="751"/>
      <c r="I97" s="751"/>
      <c r="J97" s="686" t="s">
        <v>1740</v>
      </c>
    </row>
    <row r="98" spans="1:10" s="1" customFormat="1">
      <c r="A98" s="1377"/>
      <c r="B98" s="48" t="s">
        <v>2174</v>
      </c>
      <c r="C98" s="526" t="s">
        <v>2167</v>
      </c>
      <c r="D98" s="1378" t="s">
        <v>2049</v>
      </c>
      <c r="E98" s="786">
        <v>1297537</v>
      </c>
      <c r="F98" s="110">
        <v>1297537</v>
      </c>
      <c r="G98" s="3"/>
      <c r="H98" s="14"/>
      <c r="I98" s="3"/>
      <c r="J98" s="686" t="s">
        <v>474</v>
      </c>
    </row>
    <row r="99" spans="1:10">
      <c r="E99" s="174">
        <f>SUM(E94:E98)</f>
        <v>20028737</v>
      </c>
      <c r="F99" s="174">
        <f t="shared" ref="F99:G99" si="8">SUM(F94:F98)</f>
        <v>19200737</v>
      </c>
      <c r="G99" s="174">
        <f t="shared" si="8"/>
        <v>828000</v>
      </c>
      <c r="J99" s="191">
        <f>F99+G99+H99+I99</f>
        <v>20028737</v>
      </c>
    </row>
    <row r="101" spans="1:10">
      <c r="B101" s="1502" t="s">
        <v>2281</v>
      </c>
    </row>
    <row r="102" spans="1:10" s="787" customFormat="1">
      <c r="A102" s="751"/>
      <c r="B102" s="777" t="s">
        <v>822</v>
      </c>
      <c r="C102" s="778">
        <v>87</v>
      </c>
      <c r="D102" s="743" t="s">
        <v>741</v>
      </c>
      <c r="E102" s="786">
        <v>541500</v>
      </c>
      <c r="F102" s="743">
        <v>541500</v>
      </c>
      <c r="G102" s="743"/>
      <c r="H102" s="751"/>
      <c r="I102" s="751"/>
      <c r="J102" s="686" t="s">
        <v>1740</v>
      </c>
    </row>
    <row r="103" spans="1:10" s="787" customFormat="1" ht="42">
      <c r="B103" s="777" t="s">
        <v>827</v>
      </c>
      <c r="C103" s="778">
        <v>185</v>
      </c>
      <c r="D103" s="743">
        <v>22616</v>
      </c>
      <c r="E103" s="786">
        <v>47700</v>
      </c>
      <c r="F103" s="743"/>
      <c r="G103" s="743">
        <v>47700</v>
      </c>
      <c r="H103" s="751"/>
      <c r="I103" s="751"/>
      <c r="J103" s="686" t="s">
        <v>1740</v>
      </c>
    </row>
    <row r="104" spans="1:10" s="787" customFormat="1">
      <c r="B104" s="1174" t="s">
        <v>1958</v>
      </c>
      <c r="C104" s="694"/>
      <c r="D104" s="743" t="s">
        <v>741</v>
      </c>
      <c r="E104" s="786">
        <v>2771390</v>
      </c>
      <c r="F104" s="743">
        <v>2771390</v>
      </c>
      <c r="G104" s="743"/>
      <c r="H104" s="751"/>
      <c r="I104" s="751"/>
      <c r="J104" s="686" t="s">
        <v>1740</v>
      </c>
    </row>
    <row r="105" spans="1:10" s="787" customFormat="1">
      <c r="B105" s="779" t="s">
        <v>835</v>
      </c>
      <c r="C105" s="776"/>
      <c r="D105" s="743" t="s">
        <v>741</v>
      </c>
      <c r="E105" s="786">
        <v>700000</v>
      </c>
      <c r="F105" s="744"/>
      <c r="G105" s="744">
        <v>700000</v>
      </c>
      <c r="H105" s="751"/>
      <c r="I105" s="751"/>
      <c r="J105" s="686" t="s">
        <v>1740</v>
      </c>
    </row>
    <row r="106" spans="1:10" s="787" customFormat="1">
      <c r="B106" s="779" t="s">
        <v>872</v>
      </c>
      <c r="C106" s="776"/>
      <c r="D106" s="743" t="s">
        <v>741</v>
      </c>
      <c r="E106" s="786">
        <v>800000</v>
      </c>
      <c r="F106" s="744"/>
      <c r="G106" s="744">
        <v>800000</v>
      </c>
      <c r="H106" s="751"/>
      <c r="I106" s="751"/>
      <c r="J106" s="686" t="s">
        <v>1740</v>
      </c>
    </row>
    <row r="107" spans="1:10" s="186" customFormat="1">
      <c r="A107" s="1173"/>
      <c r="B107" s="813" t="s">
        <v>873</v>
      </c>
      <c r="C107" s="200"/>
      <c r="D107" s="200"/>
      <c r="E107" s="786">
        <v>1156910</v>
      </c>
      <c r="F107" s="736"/>
      <c r="G107" s="736">
        <v>1156910</v>
      </c>
      <c r="H107" s="200"/>
      <c r="I107" s="200"/>
      <c r="J107" s="686" t="s">
        <v>1740</v>
      </c>
    </row>
    <row r="108" spans="1:10" s="787" customFormat="1" ht="23.25" customHeight="1">
      <c r="B108" s="779" t="s">
        <v>1820</v>
      </c>
      <c r="C108" s="776"/>
      <c r="D108" s="743" t="s">
        <v>741</v>
      </c>
      <c r="E108" s="786">
        <v>400000</v>
      </c>
      <c r="F108" s="744"/>
      <c r="G108" s="744">
        <v>400000</v>
      </c>
      <c r="H108" s="751"/>
      <c r="I108" s="751"/>
      <c r="J108" s="686" t="s">
        <v>1740</v>
      </c>
    </row>
    <row r="109" spans="1:10" s="787" customFormat="1">
      <c r="B109" s="779" t="s">
        <v>1821</v>
      </c>
      <c r="C109" s="776"/>
      <c r="D109" s="743" t="s">
        <v>741</v>
      </c>
      <c r="E109" s="786">
        <v>250000</v>
      </c>
      <c r="F109" s="743"/>
      <c r="G109" s="743">
        <v>250000</v>
      </c>
      <c r="H109" s="751"/>
      <c r="I109" s="751"/>
      <c r="J109" s="686" t="s">
        <v>1740</v>
      </c>
    </row>
    <row r="110" spans="1:10" s="787" customFormat="1">
      <c r="B110" s="779" t="s">
        <v>1822</v>
      </c>
      <c r="C110" s="776"/>
      <c r="D110" s="743" t="s">
        <v>741</v>
      </c>
      <c r="E110" s="786">
        <v>150000</v>
      </c>
      <c r="F110" s="743"/>
      <c r="G110" s="743">
        <v>150000</v>
      </c>
      <c r="H110" s="751"/>
      <c r="I110" s="751"/>
      <c r="J110" s="686" t="s">
        <v>1740</v>
      </c>
    </row>
    <row r="111" spans="1:10" s="787" customFormat="1">
      <c r="B111" s="779" t="s">
        <v>1824</v>
      </c>
      <c r="C111" s="776"/>
      <c r="D111" s="743" t="s">
        <v>741</v>
      </c>
      <c r="E111" s="786">
        <v>25000</v>
      </c>
      <c r="F111" s="743"/>
      <c r="G111" s="743">
        <v>25000</v>
      </c>
      <c r="H111" s="751"/>
      <c r="I111" s="751"/>
      <c r="J111" s="686" t="s">
        <v>1740</v>
      </c>
    </row>
    <row r="112" spans="1:10" s="787" customFormat="1">
      <c r="B112" s="779" t="s">
        <v>1823</v>
      </c>
      <c r="C112" s="776"/>
      <c r="D112" s="743" t="s">
        <v>741</v>
      </c>
      <c r="E112" s="786">
        <v>0</v>
      </c>
      <c r="F112" s="743"/>
      <c r="G112" s="743"/>
      <c r="H112" s="751"/>
      <c r="I112" s="751"/>
      <c r="J112" s="686" t="s">
        <v>1740</v>
      </c>
    </row>
    <row r="113" spans="1:10" s="787" customFormat="1">
      <c r="B113" s="781" t="s">
        <v>1825</v>
      </c>
      <c r="C113" s="776"/>
      <c r="D113" s="743" t="s">
        <v>741</v>
      </c>
      <c r="E113" s="786">
        <v>408000</v>
      </c>
      <c r="F113" s="744"/>
      <c r="G113" s="744">
        <v>408000</v>
      </c>
      <c r="H113" s="751"/>
      <c r="I113" s="751"/>
      <c r="J113" s="686" t="s">
        <v>1740</v>
      </c>
    </row>
    <row r="114" spans="1:10" s="1" customFormat="1">
      <c r="A114" s="1377"/>
      <c r="B114" s="48" t="s">
        <v>2173</v>
      </c>
      <c r="C114" s="526"/>
      <c r="D114" s="1378" t="s">
        <v>2049</v>
      </c>
      <c r="E114" s="786">
        <v>1266150</v>
      </c>
      <c r="F114" s="110">
        <v>1266150</v>
      </c>
      <c r="G114" s="14"/>
      <c r="H114" s="14"/>
      <c r="I114" s="3"/>
      <c r="J114" s="686" t="s">
        <v>474</v>
      </c>
    </row>
    <row r="115" spans="1:10" s="1" customFormat="1">
      <c r="A115" s="1377"/>
      <c r="B115" s="48" t="s">
        <v>2172</v>
      </c>
      <c r="C115" s="526"/>
      <c r="D115" s="1378" t="s">
        <v>2049</v>
      </c>
      <c r="E115" s="786">
        <v>1013000</v>
      </c>
      <c r="F115" s="110">
        <v>1013000</v>
      </c>
      <c r="G115" s="14"/>
      <c r="H115" s="14"/>
      <c r="I115" s="3"/>
      <c r="J115" s="686" t="s">
        <v>474</v>
      </c>
    </row>
    <row r="116" spans="1:10" s="1" customFormat="1">
      <c r="A116" s="1377"/>
      <c r="B116" s="1" t="s">
        <v>2170</v>
      </c>
      <c r="C116" s="526"/>
      <c r="D116" s="1378" t="s">
        <v>2049</v>
      </c>
      <c r="E116" s="786">
        <v>117030</v>
      </c>
      <c r="F116" s="110">
        <v>117030</v>
      </c>
      <c r="G116" s="3"/>
      <c r="H116" s="14"/>
      <c r="I116" s="3"/>
      <c r="J116" s="686" t="s">
        <v>474</v>
      </c>
    </row>
    <row r="117" spans="1:10" s="1" customFormat="1">
      <c r="A117" s="1377"/>
      <c r="B117" s="3" t="s">
        <v>2177</v>
      </c>
      <c r="C117" s="526"/>
      <c r="D117" s="1378" t="s">
        <v>1195</v>
      </c>
      <c r="E117" s="786">
        <v>23000</v>
      </c>
      <c r="F117" s="110">
        <v>23000</v>
      </c>
      <c r="G117" s="3"/>
      <c r="H117" s="14"/>
      <c r="I117" s="3"/>
      <c r="J117" s="686" t="s">
        <v>474</v>
      </c>
    </row>
    <row r="118" spans="1:10" s="1" customFormat="1">
      <c r="A118" s="1377"/>
      <c r="B118" s="48" t="s">
        <v>2179</v>
      </c>
      <c r="C118" s="8"/>
      <c r="D118" s="15"/>
      <c r="E118" s="786">
        <v>311895</v>
      </c>
      <c r="F118" s="110">
        <v>311895</v>
      </c>
      <c r="G118" s="3"/>
      <c r="H118" s="14"/>
      <c r="I118" s="3"/>
      <c r="J118" s="686" t="s">
        <v>474</v>
      </c>
    </row>
    <row r="119" spans="1:10">
      <c r="E119" s="174">
        <f>SUM(E102:E118)</f>
        <v>9981575</v>
      </c>
      <c r="F119" s="174">
        <f t="shared" ref="F119:G119" si="9">SUM(F102:F118)</f>
        <v>6043965</v>
      </c>
      <c r="G119" s="174">
        <f t="shared" si="9"/>
        <v>3937610</v>
      </c>
      <c r="J119" s="191">
        <f>F119+G119+H119+I119</f>
        <v>9981575</v>
      </c>
    </row>
    <row r="121" spans="1:10">
      <c r="B121" s="1502" t="s">
        <v>2282</v>
      </c>
    </row>
    <row r="122" spans="1:10" s="688" customFormat="1" ht="86.25" customHeight="1">
      <c r="A122" s="721" t="s">
        <v>130</v>
      </c>
      <c r="B122" s="686" t="s">
        <v>1949</v>
      </c>
      <c r="C122" s="687" t="s">
        <v>1948</v>
      </c>
      <c r="D122" s="687" t="s">
        <v>710</v>
      </c>
      <c r="E122" s="181">
        <f t="shared" ref="E122" si="10">F122+G122+H122+I122</f>
        <v>922551</v>
      </c>
      <c r="F122" s="716">
        <v>922551</v>
      </c>
      <c r="G122" s="716"/>
      <c r="H122" s="716"/>
      <c r="I122" s="716"/>
      <c r="J122" s="720" t="s">
        <v>1344</v>
      </c>
    </row>
    <row r="124" spans="1:10">
      <c r="B124" s="1482" t="s">
        <v>2283</v>
      </c>
    </row>
    <row r="125" spans="1:10" s="1179" customFormat="1" ht="42">
      <c r="A125" s="986"/>
      <c r="B125" s="811" t="s">
        <v>1812</v>
      </c>
      <c r="C125" s="1079"/>
      <c r="D125" s="1178"/>
      <c r="E125" s="716">
        <f t="shared" ref="E125" si="11">F125+G125+H125+I125</f>
        <v>329200</v>
      </c>
      <c r="F125" s="1178"/>
      <c r="G125" s="744">
        <v>329200</v>
      </c>
      <c r="H125" s="1178"/>
      <c r="I125" s="1178"/>
      <c r="J125" s="686" t="s">
        <v>1740</v>
      </c>
    </row>
    <row r="127" spans="1:10">
      <c r="B127" s="1511" t="s">
        <v>2284</v>
      </c>
    </row>
    <row r="128" spans="1:10" s="1" customFormat="1">
      <c r="A128" s="1377"/>
      <c r="B128" s="48" t="s">
        <v>2171</v>
      </c>
      <c r="C128" s="526"/>
      <c r="D128" s="1378" t="s">
        <v>2168</v>
      </c>
      <c r="E128" s="786">
        <f t="shared" ref="E128" si="12">F128+G128+H128+I128</f>
        <v>263000</v>
      </c>
      <c r="F128" s="110">
        <v>263000</v>
      </c>
      <c r="G128" s="14"/>
      <c r="H128" s="14"/>
      <c r="I128" s="3"/>
      <c r="J128" s="686" t="s">
        <v>474</v>
      </c>
    </row>
    <row r="129" spans="1:10" s="787" customFormat="1" ht="63">
      <c r="A129" s="782"/>
      <c r="B129" s="783" t="s">
        <v>1959</v>
      </c>
      <c r="C129" s="694" t="s">
        <v>836</v>
      </c>
      <c r="D129" s="743"/>
      <c r="E129" s="786">
        <f>F129+G129+H129+I129</f>
        <v>902900</v>
      </c>
      <c r="F129" s="758">
        <v>44695</v>
      </c>
      <c r="G129" s="758">
        <v>858205</v>
      </c>
      <c r="H129" s="751"/>
      <c r="I129" s="751"/>
      <c r="J129" s="686" t="s">
        <v>1740</v>
      </c>
    </row>
    <row r="130" spans="1:10" s="787" customFormat="1">
      <c r="A130" s="782"/>
      <c r="B130" s="783" t="s">
        <v>1960</v>
      </c>
      <c r="C130" s="694"/>
      <c r="D130" s="743"/>
      <c r="E130" s="786">
        <f>F130+G130+H130+I130</f>
        <v>690240</v>
      </c>
      <c r="F130" s="758">
        <v>690240</v>
      </c>
      <c r="G130" s="751"/>
      <c r="H130" s="751"/>
      <c r="I130" s="751"/>
      <c r="J130" s="686"/>
    </row>
    <row r="131" spans="1:10" s="789" customFormat="1" ht="63">
      <c r="A131" s="1077"/>
      <c r="B131" s="1311" t="s">
        <v>1964</v>
      </c>
      <c r="C131" s="776"/>
      <c r="D131" s="744"/>
      <c r="E131" s="786">
        <f t="shared" ref="E131" si="13">F131+G131+H131+I131</f>
        <v>515500</v>
      </c>
      <c r="F131" s="744">
        <v>515500</v>
      </c>
      <c r="G131" s="780"/>
      <c r="H131" s="780"/>
      <c r="I131" s="780"/>
      <c r="J131" s="686" t="s">
        <v>1740</v>
      </c>
    </row>
    <row r="132" spans="1:10">
      <c r="E132" s="174">
        <f>SUM(E128:E131)</f>
        <v>2371640</v>
      </c>
      <c r="F132" s="174">
        <f t="shared" ref="F132:G132" si="14">SUM(F128:F131)</f>
        <v>1513435</v>
      </c>
      <c r="G132" s="174">
        <f t="shared" si="14"/>
        <v>858205</v>
      </c>
      <c r="J132" s="191">
        <f>F132+G132+H132+I132</f>
        <v>2371640</v>
      </c>
    </row>
    <row r="140" spans="1:10">
      <c r="E140" s="1558"/>
    </row>
    <row r="141" spans="1:10">
      <c r="E141" s="1558"/>
    </row>
    <row r="142" spans="1:10">
      <c r="E142" s="1558"/>
    </row>
    <row r="143" spans="1:10">
      <c r="E143" s="1558"/>
    </row>
    <row r="144" spans="1:10">
      <c r="E144" s="1300"/>
    </row>
  </sheetData>
  <mergeCells count="5">
    <mergeCell ref="A10:A11"/>
    <mergeCell ref="B10:B11"/>
    <mergeCell ref="E10:I10"/>
    <mergeCell ref="J10:J11"/>
    <mergeCell ref="A1:J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R20"/>
  <sheetViews>
    <sheetView workbookViewId="0">
      <selection activeCell="C20" sqref="C20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9.285156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129"/>
      <c r="B2" s="129"/>
      <c r="C2" s="129"/>
      <c r="D2" s="129"/>
      <c r="E2" s="129"/>
      <c r="F2" s="129"/>
      <c r="G2" s="129"/>
      <c r="H2" s="129"/>
      <c r="I2" s="129"/>
      <c r="J2" s="9"/>
    </row>
    <row r="3" spans="1:18" ht="21" customHeight="1">
      <c r="A3" s="27"/>
      <c r="B3" s="42" t="s">
        <v>28</v>
      </c>
      <c r="C3" s="162" t="s">
        <v>39</v>
      </c>
      <c r="D3" s="163" t="s">
        <v>550</v>
      </c>
      <c r="E3" s="164"/>
      <c r="F3" s="165" t="s">
        <v>32</v>
      </c>
      <c r="G3" s="164"/>
      <c r="H3" s="165" t="s">
        <v>29</v>
      </c>
      <c r="I3" s="166"/>
      <c r="J3" s="9"/>
    </row>
    <row r="4" spans="1:18" ht="21" customHeight="1">
      <c r="A4" s="27"/>
      <c r="B4" s="42" t="s">
        <v>50</v>
      </c>
      <c r="C4" s="162" t="s">
        <v>209</v>
      </c>
      <c r="D4" s="167"/>
      <c r="E4" s="9"/>
      <c r="F4" s="133"/>
      <c r="G4" s="133"/>
      <c r="H4" s="133"/>
      <c r="I4" s="9"/>
      <c r="J4" s="9"/>
    </row>
    <row r="5" spans="1:18" ht="21" customHeight="1">
      <c r="A5" s="27"/>
      <c r="B5" s="42" t="s">
        <v>204</v>
      </c>
      <c r="C5" s="162" t="s">
        <v>196</v>
      </c>
      <c r="D5" s="167"/>
      <c r="E5" s="133"/>
      <c r="F5" s="133"/>
      <c r="G5" s="133"/>
      <c r="H5" s="9"/>
      <c r="I5" s="9"/>
      <c r="J5" s="9"/>
    </row>
    <row r="6" spans="1:18" ht="21" customHeight="1">
      <c r="A6" s="27"/>
      <c r="B6" s="42" t="s">
        <v>21</v>
      </c>
      <c r="C6" s="168" t="s">
        <v>30</v>
      </c>
      <c r="D6" s="169" t="s">
        <v>51</v>
      </c>
      <c r="E6" s="168"/>
      <c r="F6" s="168" t="s">
        <v>52</v>
      </c>
      <c r="G6" s="168" t="s">
        <v>53</v>
      </c>
      <c r="H6" s="168" t="s">
        <v>56</v>
      </c>
      <c r="I6" s="168" t="s">
        <v>552</v>
      </c>
      <c r="J6" s="168" t="s">
        <v>55</v>
      </c>
      <c r="K6" s="30"/>
      <c r="O6" s="25"/>
    </row>
    <row r="7" spans="1:18" ht="21" customHeight="1">
      <c r="A7" s="27"/>
      <c r="B7" s="171" t="s">
        <v>36</v>
      </c>
      <c r="C7" s="390"/>
      <c r="D7" s="9" t="s">
        <v>271</v>
      </c>
      <c r="E7" s="9"/>
      <c r="F7" s="167"/>
      <c r="G7" s="9"/>
      <c r="H7" s="167"/>
      <c r="I7" s="9"/>
      <c r="J7" s="167"/>
      <c r="K7" s="25"/>
      <c r="M7" s="25"/>
      <c r="O7" s="25"/>
      <c r="P7" s="25"/>
      <c r="R7" s="25"/>
    </row>
    <row r="8" spans="1:18" ht="21" customHeight="1">
      <c r="A8" s="27"/>
      <c r="B8" s="171"/>
      <c r="C8" s="390"/>
      <c r="D8" s="9"/>
      <c r="E8" s="9"/>
      <c r="F8" s="167"/>
      <c r="G8" s="9"/>
      <c r="H8" s="167"/>
      <c r="I8" s="9"/>
      <c r="J8" s="9"/>
      <c r="K8" s="25"/>
      <c r="M8" s="25"/>
      <c r="O8" s="25"/>
      <c r="P8" s="25"/>
      <c r="R8" s="25"/>
    </row>
    <row r="9" spans="1:18" ht="21" customHeight="1">
      <c r="A9" s="27"/>
      <c r="B9" s="171" t="s">
        <v>37</v>
      </c>
      <c r="C9" s="390"/>
      <c r="D9" s="9" t="s">
        <v>197</v>
      </c>
      <c r="E9" s="167"/>
      <c r="F9" s="133"/>
      <c r="G9" s="133"/>
      <c r="H9" s="133"/>
      <c r="I9" s="9"/>
      <c r="J9" s="9"/>
    </row>
    <row r="10" spans="1:18" ht="21" customHeight="1">
      <c r="A10" s="27"/>
      <c r="B10" s="391" t="s">
        <v>347</v>
      </c>
      <c r="C10" s="390"/>
      <c r="D10" s="9"/>
      <c r="E10" s="133"/>
      <c r="F10" s="133"/>
      <c r="G10" s="133"/>
      <c r="H10" s="133"/>
      <c r="I10" s="9"/>
      <c r="J10" s="9"/>
    </row>
    <row r="11" spans="1:18" ht="21" customHeight="1">
      <c r="A11" s="1748" t="s">
        <v>0</v>
      </c>
      <c r="B11" s="1748" t="s">
        <v>33</v>
      </c>
      <c r="C11" s="355" t="s">
        <v>23</v>
      </c>
      <c r="D11" s="355" t="s">
        <v>24</v>
      </c>
      <c r="E11" s="1759" t="s">
        <v>1</v>
      </c>
      <c r="F11" s="1760"/>
      <c r="G11" s="1760"/>
      <c r="H11" s="1760"/>
      <c r="I11" s="1761"/>
      <c r="J11" s="1762" t="s">
        <v>13</v>
      </c>
    </row>
    <row r="12" spans="1:18">
      <c r="A12" s="1749"/>
      <c r="B12" s="1749"/>
      <c r="C12" s="356"/>
      <c r="D12" s="356" t="s">
        <v>25</v>
      </c>
      <c r="E12" s="28" t="s">
        <v>5</v>
      </c>
      <c r="F12" s="28" t="s">
        <v>6</v>
      </c>
      <c r="G12" s="28" t="s">
        <v>174</v>
      </c>
      <c r="H12" s="29" t="s">
        <v>26</v>
      </c>
      <c r="I12" s="29" t="s">
        <v>27</v>
      </c>
      <c r="J12" s="1763"/>
    </row>
    <row r="13" spans="1:18" s="9" customFormat="1" ht="42">
      <c r="A13" s="300">
        <v>85</v>
      </c>
      <c r="B13" s="324" t="s">
        <v>261</v>
      </c>
      <c r="C13" s="326"/>
      <c r="D13" s="326"/>
      <c r="E13" s="326"/>
      <c r="F13" s="326"/>
      <c r="G13" s="326"/>
      <c r="H13" s="326"/>
      <c r="I13" s="326"/>
      <c r="J13" s="326"/>
    </row>
    <row r="14" spans="1:18" s="9" customFormat="1">
      <c r="A14" s="13"/>
      <c r="B14" s="13"/>
      <c r="C14" s="13"/>
      <c r="D14" s="13"/>
      <c r="E14" s="392">
        <f t="shared" ref="E14:E15" si="0">F14+G14+H14+I14</f>
        <v>0</v>
      </c>
      <c r="F14" s="111"/>
      <c r="G14" s="111"/>
      <c r="H14" s="111"/>
      <c r="I14" s="111"/>
      <c r="J14" s="13"/>
    </row>
    <row r="15" spans="1:18">
      <c r="A15" s="63"/>
      <c r="B15" s="64"/>
      <c r="C15" s="336"/>
      <c r="D15" s="328"/>
      <c r="E15" s="393">
        <f t="shared" si="0"/>
        <v>0</v>
      </c>
      <c r="F15" s="389"/>
      <c r="G15" s="389"/>
      <c r="H15" s="389"/>
      <c r="I15" s="389"/>
      <c r="J15" s="328"/>
    </row>
    <row r="16" spans="1:18">
      <c r="A16" s="82"/>
      <c r="B16" s="82"/>
      <c r="C16" s="82"/>
      <c r="D16" s="82"/>
      <c r="E16" s="149">
        <f>SUM(E14:E15)</f>
        <v>0</v>
      </c>
      <c r="F16" s="149">
        <f>SUM(F14:F15)</f>
        <v>0</v>
      </c>
      <c r="G16" s="149">
        <f>SUM(G14:G15)</f>
        <v>0</v>
      </c>
      <c r="H16" s="149">
        <f>SUM(H14:H15)</f>
        <v>0</v>
      </c>
      <c r="I16" s="149">
        <f>SUM(I14:I15)</f>
        <v>0</v>
      </c>
      <c r="J16" s="172">
        <f>F16+G16+H16+I16</f>
        <v>0</v>
      </c>
    </row>
    <row r="17" spans="2:2">
      <c r="B17" s="4"/>
    </row>
    <row r="20" spans="2:2" s="298" customFormat="1">
      <c r="B20" s="298" t="s">
        <v>601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R37"/>
  <sheetViews>
    <sheetView zoomScale="90" zoomScaleNormal="90" workbookViewId="0">
      <pane xSplit="1" ySplit="12" topLeftCell="B13" activePane="bottomRight" state="frozen"/>
      <selection activeCell="F23" sqref="F23"/>
      <selection pane="topRight" activeCell="F23" sqref="F23"/>
      <selection pane="bottomLeft" activeCell="F23" sqref="F23"/>
      <selection pane="bottomRight" activeCell="B23" sqref="B23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>
      <c r="A1" s="1737" t="s">
        <v>701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18" ht="12.75" customHeight="1">
      <c r="A2" s="203"/>
      <c r="B2" s="203"/>
      <c r="C2" s="203"/>
      <c r="D2" s="203"/>
      <c r="E2" s="203"/>
      <c r="F2" s="203"/>
      <c r="G2" s="203"/>
      <c r="H2" s="203"/>
      <c r="I2" s="203"/>
    </row>
    <row r="3" spans="1:18" ht="21" customHeight="1">
      <c r="A3" s="27"/>
      <c r="B3" s="42" t="s">
        <v>28</v>
      </c>
      <c r="C3" s="34" t="s">
        <v>39</v>
      </c>
      <c r="D3" s="73" t="s">
        <v>550</v>
      </c>
      <c r="E3" s="4"/>
      <c r="F3" s="43" t="s">
        <v>32</v>
      </c>
      <c r="G3" s="4"/>
      <c r="H3" s="43" t="s">
        <v>29</v>
      </c>
      <c r="I3" s="31"/>
    </row>
    <row r="4" spans="1:18" ht="21" customHeight="1">
      <c r="A4" s="27"/>
      <c r="B4" s="42" t="s">
        <v>50</v>
      </c>
      <c r="C4" s="34" t="s">
        <v>211</v>
      </c>
      <c r="D4" s="25"/>
      <c r="F4" s="2"/>
      <c r="G4" s="2"/>
      <c r="H4" s="2"/>
    </row>
    <row r="5" spans="1:18" ht="21" customHeight="1">
      <c r="A5" s="27"/>
      <c r="B5" s="42" t="s">
        <v>204</v>
      </c>
      <c r="C5" s="34" t="s">
        <v>198</v>
      </c>
      <c r="D5" s="25"/>
      <c r="E5" s="2"/>
      <c r="F5" s="2"/>
      <c r="G5" s="2"/>
    </row>
    <row r="6" spans="1:18" ht="21" customHeight="1">
      <c r="A6" s="27"/>
      <c r="B6" s="42" t="s">
        <v>21</v>
      </c>
      <c r="C6" s="44" t="s">
        <v>30</v>
      </c>
      <c r="D6" s="45" t="s">
        <v>547</v>
      </c>
      <c r="E6" s="44"/>
      <c r="F6" s="44" t="s">
        <v>52</v>
      </c>
      <c r="G6" s="44" t="s">
        <v>53</v>
      </c>
      <c r="H6" s="44" t="s">
        <v>56</v>
      </c>
      <c r="I6" s="44" t="s">
        <v>54</v>
      </c>
      <c r="J6" s="44" t="s">
        <v>55</v>
      </c>
      <c r="K6" s="30"/>
      <c r="O6" s="25"/>
    </row>
    <row r="7" spans="1:18" ht="21" customHeight="1">
      <c r="A7" s="27"/>
      <c r="B7" s="32" t="s">
        <v>36</v>
      </c>
      <c r="D7" s="1" t="s">
        <v>278</v>
      </c>
      <c r="F7" s="25"/>
      <c r="H7" s="25"/>
      <c r="J7" s="25"/>
      <c r="K7" s="25"/>
      <c r="M7" s="25"/>
      <c r="O7" s="25"/>
      <c r="P7" s="25"/>
      <c r="R7" s="25"/>
    </row>
    <row r="8" spans="1:18" ht="21" customHeight="1">
      <c r="A8" s="27"/>
      <c r="B8" s="32"/>
      <c r="F8" s="25"/>
      <c r="H8" s="25"/>
      <c r="K8" s="25"/>
      <c r="M8" s="25"/>
      <c r="O8" s="25"/>
      <c r="P8" s="25"/>
      <c r="R8" s="25"/>
    </row>
    <row r="9" spans="1:18" ht="21" customHeight="1">
      <c r="A9" s="27"/>
      <c r="B9" s="32" t="s">
        <v>37</v>
      </c>
      <c r="D9" s="1" t="s">
        <v>34</v>
      </c>
      <c r="E9" s="25"/>
      <c r="F9" s="2"/>
      <c r="G9" s="2"/>
      <c r="H9" s="2"/>
    </row>
    <row r="10" spans="1:18" ht="21" customHeight="1">
      <c r="A10" s="27"/>
      <c r="B10" s="32" t="s">
        <v>349</v>
      </c>
      <c r="D10" s="1" t="s">
        <v>35</v>
      </c>
      <c r="E10" s="2"/>
      <c r="F10" s="2"/>
      <c r="G10" s="2"/>
      <c r="H10" s="2"/>
    </row>
    <row r="11" spans="1:18" ht="21" customHeight="1">
      <c r="A11" s="1757" t="s">
        <v>0</v>
      </c>
      <c r="B11" s="1757" t="s">
        <v>33</v>
      </c>
      <c r="C11" s="204" t="s">
        <v>23</v>
      </c>
      <c r="D11" s="208" t="s">
        <v>24</v>
      </c>
      <c r="E11" s="1752" t="s">
        <v>1</v>
      </c>
      <c r="F11" s="1753"/>
      <c r="G11" s="1753"/>
      <c r="H11" s="1753"/>
      <c r="I11" s="1754"/>
      <c r="J11" s="1755" t="s">
        <v>13</v>
      </c>
    </row>
    <row r="12" spans="1:18">
      <c r="A12" s="1758"/>
      <c r="B12" s="1758"/>
      <c r="C12" s="205"/>
      <c r="D12" s="209" t="s">
        <v>25</v>
      </c>
      <c r="E12" s="28" t="s">
        <v>5</v>
      </c>
      <c r="F12" s="28" t="s">
        <v>6</v>
      </c>
      <c r="G12" s="28" t="s">
        <v>174</v>
      </c>
      <c r="H12" s="28" t="s">
        <v>26</v>
      </c>
      <c r="I12" s="28" t="s">
        <v>27</v>
      </c>
      <c r="J12" s="1756"/>
    </row>
    <row r="13" spans="1:18" s="9" customFormat="1" ht="22.5" customHeight="1">
      <c r="A13" s="316">
        <v>91</v>
      </c>
      <c r="B13" s="304" t="s">
        <v>274</v>
      </c>
      <c r="C13" s="326"/>
      <c r="D13" s="326"/>
      <c r="E13" s="181">
        <f>F13+G13+H13+I13</f>
        <v>0</v>
      </c>
      <c r="F13" s="326"/>
      <c r="G13" s="326"/>
      <c r="H13" s="326"/>
      <c r="I13" s="326"/>
      <c r="J13" s="326"/>
    </row>
    <row r="19" spans="1:10" s="9" customFormat="1">
      <c r="A19" s="67">
        <v>92</v>
      </c>
      <c r="B19" s="565" t="s">
        <v>275</v>
      </c>
      <c r="C19" s="175"/>
      <c r="D19" s="175"/>
      <c r="E19" s="181">
        <f>F19+G19+H19+I19</f>
        <v>0</v>
      </c>
      <c r="F19" s="137"/>
      <c r="G19" s="137"/>
      <c r="H19" s="137"/>
      <c r="I19" s="137"/>
      <c r="J19" s="105"/>
    </row>
    <row r="20" spans="1:10" ht="42">
      <c r="A20" s="67">
        <v>93</v>
      </c>
      <c r="B20" s="565" t="s">
        <v>276</v>
      </c>
      <c r="C20" s="217"/>
      <c r="D20" s="60"/>
      <c r="E20" s="181">
        <f>F20+G20+H20+I20</f>
        <v>0</v>
      </c>
      <c r="F20" s="57"/>
      <c r="G20" s="57"/>
      <c r="H20" s="57"/>
      <c r="I20" s="57"/>
      <c r="J20" s="60"/>
    </row>
    <row r="27" spans="1:10" ht="42">
      <c r="A27" s="67">
        <v>94</v>
      </c>
      <c r="B27" s="72" t="s">
        <v>277</v>
      </c>
      <c r="C27" s="217"/>
      <c r="D27" s="60"/>
      <c r="E27" s="181">
        <f>F27+G27+H27+I27</f>
        <v>0</v>
      </c>
      <c r="F27" s="57"/>
      <c r="G27" s="57"/>
      <c r="H27" s="57"/>
      <c r="I27" s="57"/>
      <c r="J27" s="60"/>
    </row>
    <row r="28" spans="1:10">
      <c r="A28" s="85"/>
      <c r="B28" s="255"/>
      <c r="C28" s="264"/>
      <c r="D28" s="98"/>
      <c r="E28" s="181">
        <f>F28+G28+H28+I28</f>
        <v>0</v>
      </c>
      <c r="F28" s="177"/>
      <c r="G28" s="177"/>
      <c r="H28" s="177"/>
      <c r="I28" s="177"/>
      <c r="J28" s="98"/>
    </row>
    <row r="29" spans="1:10">
      <c r="A29" s="26"/>
      <c r="B29" s="26"/>
      <c r="C29" s="178"/>
      <c r="D29" s="178"/>
      <c r="E29" s="149">
        <f>SUM(E19:E28)</f>
        <v>0</v>
      </c>
      <c r="F29" s="149">
        <f>SUM(F19:F28)</f>
        <v>0</v>
      </c>
      <c r="G29" s="149">
        <f>SUM(G19:G28)</f>
        <v>0</v>
      </c>
      <c r="H29" s="149">
        <f>SUM(H19:H28)</f>
        <v>0</v>
      </c>
      <c r="I29" s="149">
        <f>SUM(I19:I28)</f>
        <v>0</v>
      </c>
      <c r="J29" s="172">
        <f>F29+G29+H29+I29</f>
        <v>0</v>
      </c>
    </row>
    <row r="30" spans="1:10">
      <c r="B30" s="4"/>
    </row>
    <row r="32" spans="1:10" s="298" customFormat="1">
      <c r="B32" s="298" t="s">
        <v>601</v>
      </c>
    </row>
    <row r="35" spans="1:10">
      <c r="B35" s="298" t="s">
        <v>658</v>
      </c>
      <c r="F35" s="2"/>
    </row>
    <row r="36" spans="1:10" s="186" customFormat="1">
      <c r="A36" s="67"/>
      <c r="B36" s="243"/>
      <c r="C36" s="217"/>
      <c r="D36" s="71"/>
      <c r="E36" s="181"/>
      <c r="F36" s="67"/>
      <c r="G36" s="67"/>
      <c r="H36" s="79"/>
      <c r="I36" s="79"/>
      <c r="J36" s="79"/>
    </row>
    <row r="37" spans="1:10" s="584" customFormat="1">
      <c r="E37" s="610"/>
      <c r="F37" s="610"/>
      <c r="G37" s="610"/>
      <c r="H37" s="610"/>
      <c r="I37" s="610"/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5:D25"/>
  <sheetViews>
    <sheetView workbookViewId="0">
      <selection activeCell="L17" sqref="L17"/>
    </sheetView>
  </sheetViews>
  <sheetFormatPr defaultRowHeight="21"/>
  <cols>
    <col min="1" max="1" width="9.140625" style="1"/>
    <col min="2" max="2" width="7" style="1" customWidth="1"/>
    <col min="3" max="16384" width="9.140625" style="1"/>
  </cols>
  <sheetData>
    <row r="5" spans="3:3" ht="132" customHeight="1">
      <c r="C5" s="46" t="s">
        <v>615</v>
      </c>
    </row>
    <row r="6" spans="3:3" ht="30.75">
      <c r="C6" s="41"/>
    </row>
    <row r="7" spans="3:3" ht="30.75">
      <c r="C7" s="41"/>
    </row>
    <row r="8" spans="3:3" ht="30.75">
      <c r="C8" s="41"/>
    </row>
    <row r="25" spans="4:4" ht="33.75">
      <c r="D25" s="55"/>
    </row>
  </sheetData>
  <pageMargins left="1.6929133858267718" right="1.1023622047244095" top="0.74803149606299213" bottom="0.74803149606299213" header="0.31496062992125984" footer="0.31496062992125984"/>
  <pageSetup paperSize="5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7"/>
  <sheetViews>
    <sheetView topLeftCell="A20" zoomScale="90" zoomScaleNormal="90" workbookViewId="0">
      <selection activeCell="A27" sqref="A27:XFD37"/>
    </sheetView>
  </sheetViews>
  <sheetFormatPr defaultColWidth="9.140625" defaultRowHeight="21"/>
  <cols>
    <col min="1" max="1" width="5.7109375" style="479" customWidth="1"/>
    <col min="2" max="2" width="44.5703125" style="9" customWidth="1"/>
    <col min="3" max="3" width="23" style="9" customWidth="1"/>
    <col min="4" max="4" width="18.28515625" style="133" customWidth="1"/>
    <col min="5" max="5" width="17" style="9" customWidth="1"/>
    <col min="6" max="7" width="18.14062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>
      <c r="A1" s="1730" t="s">
        <v>685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>
      <c r="A2" s="1801" t="s">
        <v>543</v>
      </c>
      <c r="B2" s="1801"/>
      <c r="C2" s="1801"/>
      <c r="D2" s="1801"/>
      <c r="E2" s="1801"/>
      <c r="F2" s="1801"/>
      <c r="G2" s="1801"/>
      <c r="H2" s="1801"/>
      <c r="I2" s="1801"/>
    </row>
    <row r="3" spans="1:18" ht="21" customHeight="1">
      <c r="A3" s="130"/>
      <c r="B3" s="383" t="s">
        <v>382</v>
      </c>
      <c r="C3" s="162" t="s">
        <v>383</v>
      </c>
      <c r="D3" s="131"/>
      <c r="F3" s="472"/>
      <c r="H3" s="472"/>
      <c r="I3" s="133"/>
    </row>
    <row r="4" spans="1:18">
      <c r="A4" s="130"/>
      <c r="B4" s="383" t="s">
        <v>2559</v>
      </c>
      <c r="C4" s="162" t="s">
        <v>510</v>
      </c>
      <c r="D4" s="131"/>
      <c r="E4" s="133"/>
      <c r="F4" s="133"/>
      <c r="G4" s="133"/>
    </row>
    <row r="5" spans="1:18" ht="21" customHeight="1">
      <c r="A5" s="130"/>
      <c r="B5" s="383" t="s">
        <v>21</v>
      </c>
      <c r="C5" s="162" t="s">
        <v>30</v>
      </c>
      <c r="D5" s="163" t="s">
        <v>51</v>
      </c>
      <c r="E5" s="162"/>
      <c r="F5" s="162" t="s">
        <v>544</v>
      </c>
      <c r="G5" s="162" t="s">
        <v>53</v>
      </c>
      <c r="H5" s="162" t="s">
        <v>56</v>
      </c>
      <c r="I5" s="162" t="s">
        <v>54</v>
      </c>
      <c r="J5" s="162" t="s">
        <v>55</v>
      </c>
      <c r="K5" s="167"/>
      <c r="O5" s="167"/>
    </row>
    <row r="6" spans="1:18" ht="21" customHeight="1">
      <c r="A6" s="130"/>
      <c r="B6" s="164" t="s">
        <v>36</v>
      </c>
      <c r="D6" s="245" t="s">
        <v>511</v>
      </c>
      <c r="F6" s="167"/>
      <c r="H6" s="167"/>
      <c r="J6" s="167"/>
      <c r="K6" s="167"/>
      <c r="M6" s="167"/>
      <c r="O6" s="167"/>
      <c r="P6" s="167"/>
      <c r="R6" s="167"/>
    </row>
    <row r="7" spans="1:18" ht="21" customHeight="1">
      <c r="A7" s="130"/>
      <c r="B7" s="164"/>
      <c r="D7" s="245" t="s">
        <v>512</v>
      </c>
      <c r="F7" s="167"/>
      <c r="H7" s="167"/>
      <c r="K7" s="167"/>
      <c r="M7" s="167"/>
      <c r="O7" s="167"/>
      <c r="P7" s="167"/>
      <c r="R7" s="167"/>
    </row>
    <row r="8" spans="1:18" ht="21" customHeight="1">
      <c r="A8" s="130"/>
      <c r="B8" s="164" t="s">
        <v>37</v>
      </c>
      <c r="D8" s="245" t="s">
        <v>513</v>
      </c>
      <c r="E8" s="167"/>
      <c r="F8" s="133"/>
      <c r="G8" s="133"/>
      <c r="H8" s="133"/>
    </row>
    <row r="9" spans="1:18" ht="21" customHeight="1">
      <c r="A9" s="130"/>
      <c r="B9" s="164"/>
      <c r="D9" s="245" t="s">
        <v>514</v>
      </c>
      <c r="E9" s="133"/>
      <c r="F9" s="133"/>
      <c r="G9" s="133"/>
      <c r="H9" s="133"/>
    </row>
    <row r="10" spans="1:18" ht="21" customHeight="1">
      <c r="A10" s="130"/>
      <c r="B10" s="164" t="s">
        <v>515</v>
      </c>
      <c r="D10" s="245" t="s">
        <v>516</v>
      </c>
      <c r="E10" s="133"/>
      <c r="F10" s="133"/>
      <c r="G10" s="133"/>
      <c r="H10" s="133"/>
    </row>
    <row r="11" spans="1:18" ht="21" customHeight="1">
      <c r="A11" s="130"/>
      <c r="B11" s="164"/>
      <c r="D11" s="245" t="s">
        <v>517</v>
      </c>
      <c r="E11" s="133"/>
      <c r="F11" s="133"/>
      <c r="G11" s="133"/>
      <c r="H11" s="133"/>
    </row>
    <row r="12" spans="1:18" ht="21" customHeight="1">
      <c r="A12" s="1792" t="s">
        <v>0</v>
      </c>
      <c r="B12" s="1794" t="s">
        <v>33</v>
      </c>
      <c r="C12" s="473" t="s">
        <v>23</v>
      </c>
      <c r="D12" s="355" t="s">
        <v>24</v>
      </c>
      <c r="E12" s="1796" t="s">
        <v>1</v>
      </c>
      <c r="F12" s="1797"/>
      <c r="G12" s="1797"/>
      <c r="H12" s="1797"/>
      <c r="I12" s="1798"/>
      <c r="J12" s="1799" t="s">
        <v>13</v>
      </c>
    </row>
    <row r="13" spans="1:18" ht="23.25">
      <c r="A13" s="1793"/>
      <c r="B13" s="1795"/>
      <c r="C13" s="134"/>
      <c r="D13" s="134" t="s">
        <v>25</v>
      </c>
      <c r="E13" s="90" t="s">
        <v>5</v>
      </c>
      <c r="F13" s="90" t="s">
        <v>6</v>
      </c>
      <c r="G13" s="90" t="s">
        <v>2557</v>
      </c>
      <c r="H13" s="91" t="s">
        <v>26</v>
      </c>
      <c r="I13" s="91" t="s">
        <v>27</v>
      </c>
      <c r="J13" s="1800"/>
    </row>
    <row r="14" spans="1:18" s="370" customFormat="1" ht="39">
      <c r="A14" s="464">
        <v>1.1000000000000001</v>
      </c>
      <c r="B14" s="465" t="s">
        <v>518</v>
      </c>
      <c r="C14" s="466"/>
      <c r="D14" s="467"/>
      <c r="E14" s="474">
        <f t="shared" ref="E14:E22" si="0">F14+G14+H14+I14</f>
        <v>0</v>
      </c>
      <c r="F14" s="466"/>
      <c r="G14" s="466"/>
      <c r="H14" s="466"/>
      <c r="I14" s="466"/>
      <c r="J14" s="466"/>
    </row>
    <row r="15" spans="1:18" s="688" customFormat="1" ht="66.75" customHeight="1">
      <c r="A15" s="769"/>
      <c r="B15" s="1016" t="s">
        <v>1966</v>
      </c>
      <c r="C15" s="717" t="s">
        <v>468</v>
      </c>
      <c r="D15" s="687" t="s">
        <v>741</v>
      </c>
      <c r="E15" s="474">
        <f t="shared" si="0"/>
        <v>100000</v>
      </c>
      <c r="F15" s="716"/>
      <c r="G15" s="716"/>
      <c r="H15" s="716">
        <v>100000</v>
      </c>
      <c r="I15" s="716"/>
      <c r="J15" s="686" t="s">
        <v>1374</v>
      </c>
    </row>
    <row r="16" spans="1:18" s="688" customFormat="1">
      <c r="A16" s="769"/>
      <c r="B16" s="1016" t="s">
        <v>1698</v>
      </c>
      <c r="C16" s="717" t="s">
        <v>1696</v>
      </c>
      <c r="D16" s="687" t="s">
        <v>1697</v>
      </c>
      <c r="E16" s="474">
        <f t="shared" si="0"/>
        <v>0</v>
      </c>
      <c r="F16" s="722"/>
      <c r="G16" s="722"/>
      <c r="H16" s="999"/>
      <c r="I16" s="722"/>
      <c r="J16" s="686"/>
    </row>
    <row r="17" spans="1:10" s="370" customFormat="1" ht="58.5">
      <c r="A17" s="468">
        <v>1.2</v>
      </c>
      <c r="B17" s="469" t="s">
        <v>519</v>
      </c>
      <c r="C17" s="408"/>
      <c r="D17" s="406"/>
      <c r="E17" s="474">
        <f t="shared" si="0"/>
        <v>0</v>
      </c>
      <c r="F17" s="408"/>
      <c r="G17" s="408"/>
      <c r="H17" s="408"/>
      <c r="I17" s="408"/>
      <c r="J17" s="408"/>
    </row>
    <row r="18" spans="1:10" s="370" customFormat="1" ht="45.75" customHeight="1">
      <c r="A18" s="468">
        <v>1.3</v>
      </c>
      <c r="B18" s="469" t="s">
        <v>520</v>
      </c>
      <c r="C18" s="405"/>
      <c r="D18" s="371"/>
      <c r="E18" s="474">
        <f t="shared" si="0"/>
        <v>0</v>
      </c>
      <c r="F18" s="408"/>
      <c r="G18" s="408"/>
      <c r="H18" s="408"/>
      <c r="I18" s="408"/>
      <c r="J18" s="408"/>
    </row>
    <row r="19" spans="1:10" s="370" customFormat="1" ht="61.5" customHeight="1">
      <c r="A19" s="468">
        <v>1.4</v>
      </c>
      <c r="B19" s="469" t="s">
        <v>521</v>
      </c>
      <c r="C19" s="405"/>
      <c r="D19" s="371"/>
      <c r="E19" s="474">
        <f t="shared" si="0"/>
        <v>0</v>
      </c>
      <c r="F19" s="470"/>
      <c r="G19" s="470"/>
      <c r="H19" s="475"/>
      <c r="I19" s="470"/>
      <c r="J19" s="470"/>
    </row>
    <row r="20" spans="1:10" s="370" customFormat="1" ht="84" customHeight="1">
      <c r="A20" s="400">
        <v>1.5</v>
      </c>
      <c r="B20" s="469" t="s">
        <v>522</v>
      </c>
      <c r="C20" s="405"/>
      <c r="D20" s="371"/>
      <c r="E20" s="474">
        <f t="shared" ref="E20:E23" si="1">F20+G20+H20+I20</f>
        <v>0</v>
      </c>
      <c r="F20" s="470"/>
      <c r="G20" s="470"/>
      <c r="H20" s="470"/>
      <c r="I20" s="470"/>
      <c r="J20" s="470"/>
    </row>
    <row r="21" spans="1:10" s="370" customFormat="1" ht="82.5" customHeight="1">
      <c r="A21" s="400">
        <v>1.6</v>
      </c>
      <c r="B21" s="469" t="s">
        <v>523</v>
      </c>
      <c r="C21" s="405"/>
      <c r="D21" s="371"/>
      <c r="E21" s="474">
        <f t="shared" si="0"/>
        <v>0</v>
      </c>
      <c r="F21" s="470"/>
      <c r="G21" s="470"/>
      <c r="H21" s="470"/>
      <c r="I21" s="470"/>
      <c r="J21" s="470"/>
    </row>
    <row r="22" spans="1:10" s="370" customFormat="1" ht="24" customHeight="1">
      <c r="A22" s="468">
        <v>1.7</v>
      </c>
      <c r="B22" s="469" t="s">
        <v>524</v>
      </c>
      <c r="C22" s="407"/>
      <c r="D22" s="401"/>
      <c r="E22" s="474">
        <f t="shared" si="0"/>
        <v>0</v>
      </c>
      <c r="F22" s="470"/>
      <c r="G22" s="470"/>
      <c r="H22" s="470"/>
      <c r="I22" s="470"/>
      <c r="J22" s="470"/>
    </row>
    <row r="23" spans="1:10" s="370" customFormat="1" ht="19.5">
      <c r="A23" s="476"/>
      <c r="B23" s="410"/>
      <c r="C23" s="471"/>
      <c r="D23" s="412"/>
      <c r="E23" s="477">
        <f t="shared" si="1"/>
        <v>0</v>
      </c>
      <c r="F23" s="478"/>
      <c r="G23" s="478"/>
      <c r="H23" s="478"/>
      <c r="I23" s="478"/>
      <c r="J23" s="478"/>
    </row>
    <row r="24" spans="1:10">
      <c r="E24" s="174">
        <f>SUM(E15:E23)</f>
        <v>100000</v>
      </c>
      <c r="F24" s="174">
        <f t="shared" ref="F24:I24" si="2">SUM(F15:F23)</f>
        <v>0</v>
      </c>
      <c r="G24" s="174">
        <f t="shared" si="2"/>
        <v>0</v>
      </c>
      <c r="H24" s="174">
        <f t="shared" si="2"/>
        <v>100000</v>
      </c>
      <c r="I24" s="174">
        <f t="shared" si="2"/>
        <v>0</v>
      </c>
      <c r="J24" s="191">
        <f>F24+G24+H24+I24</f>
        <v>100000</v>
      </c>
    </row>
    <row r="27" spans="1:10" s="607" customFormat="1">
      <c r="D27" s="609"/>
      <c r="E27" s="608"/>
      <c r="F27" s="608"/>
      <c r="G27" s="608"/>
      <c r="H27" s="608"/>
      <c r="I27" s="608"/>
    </row>
  </sheetData>
  <mergeCells count="6">
    <mergeCell ref="A1:J1"/>
    <mergeCell ref="A12:A13"/>
    <mergeCell ref="B12:B13"/>
    <mergeCell ref="E12:I12"/>
    <mergeCell ref="J12:J13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0"/>
  <sheetViews>
    <sheetView topLeftCell="A14" zoomScale="90" zoomScaleNormal="90" workbookViewId="0">
      <selection activeCell="A23" sqref="A23:XFD35"/>
    </sheetView>
  </sheetViews>
  <sheetFormatPr defaultColWidth="9.140625" defaultRowHeight="21"/>
  <cols>
    <col min="1" max="1" width="5.7109375" style="1" customWidth="1"/>
    <col min="2" max="2" width="49" style="1" customWidth="1"/>
    <col min="3" max="3" width="23" style="1" customWidth="1"/>
    <col min="4" max="4" width="18.28515625" style="1" customWidth="1"/>
    <col min="5" max="5" width="17" style="1" customWidth="1"/>
    <col min="6" max="8" width="17.42578125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s="9" customFormat="1" ht="28.5">
      <c r="A1" s="1730" t="s">
        <v>685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s="234" customFormat="1" ht="18.75">
      <c r="A2" s="1804" t="s">
        <v>543</v>
      </c>
      <c r="B2" s="1804"/>
      <c r="C2" s="1804"/>
      <c r="D2" s="1804"/>
      <c r="E2" s="1804"/>
      <c r="F2" s="1804"/>
      <c r="G2" s="1804"/>
      <c r="H2" s="1804"/>
      <c r="I2" s="1804"/>
      <c r="J2" s="427"/>
    </row>
    <row r="3" spans="1:18" s="234" customFormat="1" ht="21" customHeight="1">
      <c r="A3" s="385"/>
      <c r="B3" s="386" t="s">
        <v>382</v>
      </c>
      <c r="C3" s="387" t="s">
        <v>383</v>
      </c>
      <c r="D3" s="484"/>
      <c r="E3" s="427"/>
      <c r="F3" s="485"/>
      <c r="G3" s="427"/>
      <c r="H3" s="485"/>
      <c r="I3" s="440"/>
      <c r="J3" s="427"/>
    </row>
    <row r="4" spans="1:18" s="234" customFormat="1" ht="21" customHeight="1">
      <c r="A4" s="385"/>
      <c r="B4" s="386" t="s">
        <v>2559</v>
      </c>
      <c r="C4" s="387" t="s">
        <v>384</v>
      </c>
      <c r="D4" s="170"/>
      <c r="E4" s="440"/>
      <c r="F4" s="440"/>
      <c r="G4" s="440"/>
      <c r="H4" s="427"/>
      <c r="I4" s="427"/>
      <c r="J4" s="427"/>
    </row>
    <row r="5" spans="1:18" s="234" customFormat="1" ht="21" customHeight="1">
      <c r="A5" s="385"/>
      <c r="B5" s="386" t="s">
        <v>21</v>
      </c>
      <c r="C5" s="387" t="s">
        <v>30</v>
      </c>
      <c r="D5" s="388" t="s">
        <v>51</v>
      </c>
      <c r="E5" s="387"/>
      <c r="F5" s="387" t="s">
        <v>544</v>
      </c>
      <c r="G5" s="387" t="s">
        <v>53</v>
      </c>
      <c r="H5" s="387" t="s">
        <v>56</v>
      </c>
      <c r="I5" s="387" t="s">
        <v>54</v>
      </c>
      <c r="J5" s="168" t="s">
        <v>55</v>
      </c>
      <c r="K5" s="30"/>
      <c r="O5" s="30"/>
    </row>
    <row r="6" spans="1:18" s="234" customFormat="1" ht="21" customHeight="1">
      <c r="A6" s="385"/>
      <c r="B6" s="486" t="s">
        <v>36</v>
      </c>
      <c r="C6" s="427"/>
      <c r="D6" s="427" t="s">
        <v>385</v>
      </c>
      <c r="E6" s="427"/>
      <c r="F6" s="170"/>
      <c r="G6" s="427"/>
      <c r="H6" s="170"/>
      <c r="I6" s="427"/>
      <c r="J6" s="170"/>
      <c r="K6" s="30"/>
      <c r="M6" s="30"/>
      <c r="O6" s="30"/>
      <c r="P6" s="30"/>
      <c r="R6" s="30"/>
    </row>
    <row r="7" spans="1:18" s="234" customFormat="1" ht="21" customHeight="1">
      <c r="A7" s="385"/>
      <c r="B7" s="486" t="s">
        <v>37</v>
      </c>
      <c r="C7" s="427"/>
      <c r="D7" s="1" t="s">
        <v>671</v>
      </c>
      <c r="E7" s="25"/>
      <c r="F7" s="2"/>
      <c r="G7" s="2"/>
      <c r="H7" s="440"/>
      <c r="I7" s="427"/>
      <c r="J7" s="427"/>
    </row>
    <row r="8" spans="1:18" s="234" customFormat="1" ht="21" customHeight="1">
      <c r="A8" s="385"/>
      <c r="B8" s="669" t="s">
        <v>332</v>
      </c>
      <c r="C8" s="427"/>
      <c r="D8" s="1" t="s">
        <v>672</v>
      </c>
      <c r="E8" s="2"/>
      <c r="F8" s="2"/>
      <c r="G8" s="2"/>
      <c r="H8" s="440"/>
      <c r="I8" s="427"/>
      <c r="J8" s="427"/>
    </row>
    <row r="9" spans="1:18" s="234" customFormat="1" ht="21" customHeight="1">
      <c r="A9" s="385"/>
      <c r="B9" s="486"/>
      <c r="C9" s="427"/>
      <c r="D9" s="1805" t="s">
        <v>673</v>
      </c>
      <c r="E9" s="1805"/>
      <c r="F9" s="1805"/>
      <c r="G9" s="1805"/>
      <c r="H9" s="440"/>
      <c r="I9" s="427"/>
      <c r="J9" s="427"/>
    </row>
    <row r="10" spans="1:18" ht="21" customHeight="1">
      <c r="A10" s="1794" t="s">
        <v>0</v>
      </c>
      <c r="B10" s="1794" t="s">
        <v>33</v>
      </c>
      <c r="C10" s="1213" t="s">
        <v>23</v>
      </c>
      <c r="D10" s="1209" t="s">
        <v>24</v>
      </c>
      <c r="E10" s="1796" t="s">
        <v>1</v>
      </c>
      <c r="F10" s="1797"/>
      <c r="G10" s="1797"/>
      <c r="H10" s="1797"/>
      <c r="I10" s="1798"/>
      <c r="J10" s="1802" t="s">
        <v>13</v>
      </c>
    </row>
    <row r="11" spans="1:18" ht="46.5" customHeight="1">
      <c r="A11" s="1795"/>
      <c r="B11" s="1795"/>
      <c r="C11" s="1214"/>
      <c r="D11" s="1214" t="s">
        <v>25</v>
      </c>
      <c r="E11" s="1217" t="s">
        <v>5</v>
      </c>
      <c r="F11" s="1217" t="s">
        <v>6</v>
      </c>
      <c r="G11" s="1217" t="s">
        <v>2557</v>
      </c>
      <c r="H11" s="91" t="s">
        <v>26</v>
      </c>
      <c r="I11" s="91" t="s">
        <v>27</v>
      </c>
      <c r="J11" s="1803"/>
    </row>
    <row r="12" spans="1:18" s="427" customFormat="1" ht="37.5">
      <c r="A12" s="1135">
        <v>2.1</v>
      </c>
      <c r="B12" s="1144" t="s">
        <v>386</v>
      </c>
      <c r="C12" s="1132"/>
      <c r="D12" s="1132"/>
      <c r="E12" s="842">
        <f t="shared" ref="E12:E19" si="0">F12+G12+H12+I12</f>
        <v>0</v>
      </c>
      <c r="F12" s="1145"/>
      <c r="G12" s="1145"/>
      <c r="H12" s="1145"/>
      <c r="I12" s="1145"/>
      <c r="J12" s="1135"/>
    </row>
    <row r="13" spans="1:18" s="688" customFormat="1" ht="42">
      <c r="A13" s="687"/>
      <c r="B13" s="1065" t="s">
        <v>1704</v>
      </c>
      <c r="C13" s="920" t="s">
        <v>1699</v>
      </c>
      <c r="D13" s="920" t="s">
        <v>470</v>
      </c>
      <c r="E13" s="415">
        <f t="shared" si="0"/>
        <v>20000</v>
      </c>
      <c r="F13" s="878"/>
      <c r="G13" s="878"/>
      <c r="H13" s="708">
        <v>20000</v>
      </c>
      <c r="I13" s="878"/>
      <c r="J13" s="1149" t="s">
        <v>1374</v>
      </c>
    </row>
    <row r="14" spans="1:18" s="688" customFormat="1" ht="42">
      <c r="A14" s="687"/>
      <c r="B14" s="887" t="s">
        <v>1700</v>
      </c>
      <c r="C14" s="920"/>
      <c r="D14" s="920" t="s">
        <v>1522</v>
      </c>
      <c r="E14" s="415">
        <f t="shared" si="0"/>
        <v>20000</v>
      </c>
      <c r="F14" s="878"/>
      <c r="G14" s="878"/>
      <c r="H14" s="708">
        <v>20000</v>
      </c>
      <c r="I14" s="878"/>
      <c r="J14" s="1149" t="s">
        <v>1374</v>
      </c>
    </row>
    <row r="15" spans="1:18" s="688" customFormat="1">
      <c r="A15" s="687"/>
      <c r="B15" s="724" t="s">
        <v>1701</v>
      </c>
      <c r="C15" s="920" t="s">
        <v>1702</v>
      </c>
      <c r="D15" s="920" t="s">
        <v>1524</v>
      </c>
      <c r="E15" s="415">
        <f t="shared" si="0"/>
        <v>20000</v>
      </c>
      <c r="F15" s="878"/>
      <c r="G15" s="878"/>
      <c r="H15" s="708">
        <v>20000</v>
      </c>
      <c r="I15" s="878"/>
      <c r="J15" s="1149" t="s">
        <v>1374</v>
      </c>
    </row>
    <row r="16" spans="1:18" s="688" customFormat="1">
      <c r="A16" s="687"/>
      <c r="B16" s="1149" t="s">
        <v>1703</v>
      </c>
      <c r="C16" s="695" t="s">
        <v>1699</v>
      </c>
      <c r="D16" s="1150" t="s">
        <v>741</v>
      </c>
      <c r="E16" s="415">
        <f t="shared" si="0"/>
        <v>20000</v>
      </c>
      <c r="F16" s="878"/>
      <c r="G16" s="878"/>
      <c r="H16" s="824">
        <v>20000</v>
      </c>
      <c r="I16" s="878"/>
      <c r="J16" s="1149" t="s">
        <v>1374</v>
      </c>
    </row>
    <row r="17" spans="1:10" s="234" customFormat="1" ht="18.75">
      <c r="A17" s="1146">
        <v>2.2000000000000002</v>
      </c>
      <c r="B17" s="1147" t="s">
        <v>387</v>
      </c>
      <c r="C17" s="845"/>
      <c r="D17" s="847"/>
      <c r="E17" s="1383">
        <f t="shared" si="0"/>
        <v>0</v>
      </c>
      <c r="F17" s="1148"/>
      <c r="G17" s="1148"/>
      <c r="H17" s="1148"/>
      <c r="I17" s="1148"/>
      <c r="J17" s="847"/>
    </row>
    <row r="18" spans="1:10" s="234" customFormat="1" ht="19.5" customHeight="1">
      <c r="A18" s="102">
        <v>2.2999999999999998</v>
      </c>
      <c r="B18" s="482" t="s">
        <v>388</v>
      </c>
      <c r="C18" s="418"/>
      <c r="D18" s="103"/>
      <c r="E18" s="415">
        <f t="shared" si="0"/>
        <v>0</v>
      </c>
      <c r="F18" s="428"/>
      <c r="G18" s="428"/>
      <c r="H18" s="428"/>
      <c r="I18" s="428"/>
      <c r="J18" s="1287"/>
    </row>
    <row r="19" spans="1:10" s="234" customFormat="1" ht="18.75">
      <c r="A19" s="483"/>
      <c r="B19" s="1125"/>
      <c r="C19" s="421"/>
      <c r="D19" s="395"/>
      <c r="E19" s="422">
        <f t="shared" si="0"/>
        <v>0</v>
      </c>
      <c r="F19" s="395"/>
      <c r="G19" s="395"/>
      <c r="H19" s="395"/>
      <c r="I19" s="395"/>
      <c r="J19" s="395"/>
    </row>
    <row r="20" spans="1:10">
      <c r="A20" s="9"/>
      <c r="B20" s="9"/>
      <c r="C20" s="9"/>
      <c r="D20" s="9"/>
      <c r="E20" s="174">
        <f>SUM(E13:E19)</f>
        <v>80000</v>
      </c>
      <c r="F20" s="174">
        <f>SUM(F13:F19)</f>
        <v>0</v>
      </c>
      <c r="G20" s="174">
        <f>SUM(G13:G19)</f>
        <v>0</v>
      </c>
      <c r="H20" s="174">
        <f>SUM(H13:H19)</f>
        <v>80000</v>
      </c>
      <c r="I20" s="174">
        <f>SUM(I13:I19)</f>
        <v>0</v>
      </c>
      <c r="J20" s="191">
        <f>F20+G20+H20+I20</f>
        <v>80000</v>
      </c>
    </row>
  </sheetData>
  <mergeCells count="7">
    <mergeCell ref="A1:J1"/>
    <mergeCell ref="A10:A11"/>
    <mergeCell ref="B10:B11"/>
    <mergeCell ref="E10:I10"/>
    <mergeCell ref="J10:J11"/>
    <mergeCell ref="A2:I2"/>
    <mergeCell ref="D9:G9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1"/>
  <sheetViews>
    <sheetView topLeftCell="A28" zoomScale="90" zoomScaleNormal="90" workbookViewId="0">
      <selection activeCell="A35" sqref="A35:XFD44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2" customWidth="1"/>
    <col min="11" max="16384" width="9.140625" style="1"/>
  </cols>
  <sheetData>
    <row r="1" spans="1:18" s="9" customFormat="1" ht="28.5">
      <c r="A1" s="1730" t="s">
        <v>685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ht="28.5">
      <c r="A2" s="1737" t="s">
        <v>543</v>
      </c>
      <c r="B2" s="1737"/>
      <c r="C2" s="1737"/>
      <c r="D2" s="1737"/>
      <c r="E2" s="1737"/>
      <c r="F2" s="1737"/>
      <c r="G2" s="1737"/>
      <c r="H2" s="1737"/>
      <c r="I2" s="1737"/>
    </row>
    <row r="3" spans="1:18" ht="21" customHeight="1">
      <c r="A3" s="27"/>
      <c r="B3" s="42" t="s">
        <v>382</v>
      </c>
      <c r="C3" s="34" t="s">
        <v>389</v>
      </c>
      <c r="D3" s="87"/>
      <c r="F3" s="88"/>
      <c r="H3" s="88"/>
      <c r="I3" s="2"/>
    </row>
    <row r="4" spans="1:18" ht="21" customHeight="1">
      <c r="A4" s="27"/>
      <c r="B4" s="42" t="s">
        <v>2559</v>
      </c>
      <c r="C4" s="34" t="s">
        <v>390</v>
      </c>
      <c r="D4" s="25"/>
      <c r="E4" s="2"/>
      <c r="F4" s="2"/>
      <c r="G4" s="2"/>
    </row>
    <row r="5" spans="1:18" ht="21" customHeight="1">
      <c r="A5" s="27"/>
      <c r="B5" s="42" t="s">
        <v>21</v>
      </c>
      <c r="C5" s="44" t="s">
        <v>30</v>
      </c>
      <c r="D5" s="45" t="s">
        <v>51</v>
      </c>
      <c r="E5" s="44"/>
      <c r="F5" s="44" t="s">
        <v>52</v>
      </c>
      <c r="G5" s="44" t="s">
        <v>558</v>
      </c>
      <c r="H5" s="44" t="s">
        <v>56</v>
      </c>
      <c r="I5" s="44" t="s">
        <v>54</v>
      </c>
      <c r="J5" s="81" t="s">
        <v>55</v>
      </c>
      <c r="K5" s="30"/>
      <c r="O5" s="25"/>
    </row>
    <row r="6" spans="1:18" ht="21" customHeight="1">
      <c r="A6" s="27"/>
      <c r="B6" s="32" t="s">
        <v>36</v>
      </c>
      <c r="D6" s="1" t="s">
        <v>391</v>
      </c>
      <c r="F6" s="25"/>
      <c r="H6" s="25"/>
      <c r="J6" s="87"/>
      <c r="K6" s="25"/>
      <c r="M6" s="25"/>
      <c r="O6" s="25"/>
      <c r="P6" s="25"/>
      <c r="R6" s="25"/>
    </row>
    <row r="7" spans="1:18" ht="21" customHeight="1">
      <c r="A7" s="27"/>
      <c r="B7" s="4"/>
      <c r="D7" s="1" t="s">
        <v>392</v>
      </c>
      <c r="F7" s="25"/>
      <c r="H7" s="25"/>
      <c r="K7" s="25"/>
      <c r="M7" s="25"/>
      <c r="O7" s="25"/>
      <c r="P7" s="25"/>
      <c r="R7" s="25"/>
    </row>
    <row r="8" spans="1:18" ht="21" customHeight="1">
      <c r="A8" s="27"/>
      <c r="B8" s="32" t="s">
        <v>37</v>
      </c>
      <c r="D8" s="1" t="s">
        <v>674</v>
      </c>
      <c r="E8" s="25"/>
      <c r="F8" s="2"/>
      <c r="G8" s="2"/>
      <c r="H8" s="2"/>
    </row>
    <row r="9" spans="1:18" ht="21" customHeight="1">
      <c r="A9" s="27"/>
      <c r="B9" s="4"/>
      <c r="D9" s="1" t="s">
        <v>675</v>
      </c>
      <c r="E9" s="2"/>
      <c r="F9" s="2"/>
      <c r="G9" s="2"/>
      <c r="H9" s="2"/>
    </row>
    <row r="10" spans="1:18" ht="21" customHeight="1">
      <c r="A10" s="27"/>
      <c r="B10" s="4" t="s">
        <v>332</v>
      </c>
      <c r="D10" s="1" t="s">
        <v>393</v>
      </c>
      <c r="E10" s="2"/>
      <c r="F10" s="2"/>
      <c r="G10" s="2"/>
      <c r="H10" s="2"/>
    </row>
    <row r="11" spans="1:18" ht="21" customHeight="1">
      <c r="A11" s="27"/>
      <c r="B11" s="4"/>
      <c r="D11" s="135" t="s">
        <v>676</v>
      </c>
      <c r="E11" s="2"/>
      <c r="F11" s="2"/>
      <c r="G11" s="2"/>
      <c r="H11" s="2"/>
    </row>
    <row r="12" spans="1:18" ht="21" customHeight="1">
      <c r="A12" s="1806" t="s">
        <v>0</v>
      </c>
      <c r="B12" s="1806" t="s">
        <v>33</v>
      </c>
      <c r="C12" s="1215" t="s">
        <v>23</v>
      </c>
      <c r="D12" s="1212" t="s">
        <v>24</v>
      </c>
      <c r="E12" s="1808" t="s">
        <v>1</v>
      </c>
      <c r="F12" s="1809"/>
      <c r="G12" s="1809"/>
      <c r="H12" s="1809"/>
      <c r="I12" s="1810"/>
      <c r="J12" s="1811" t="s">
        <v>13</v>
      </c>
    </row>
    <row r="13" spans="1:18" ht="46.5" customHeight="1">
      <c r="A13" s="1807"/>
      <c r="B13" s="1807"/>
      <c r="C13" s="1216"/>
      <c r="D13" s="89" t="s">
        <v>25</v>
      </c>
      <c r="E13" s="1217" t="s">
        <v>5</v>
      </c>
      <c r="F13" s="1217" t="s">
        <v>6</v>
      </c>
      <c r="G13" s="1217" t="s">
        <v>2557</v>
      </c>
      <c r="H13" s="91" t="s">
        <v>26</v>
      </c>
      <c r="I13" s="91" t="s">
        <v>27</v>
      </c>
      <c r="J13" s="1812"/>
    </row>
    <row r="14" spans="1:18" s="427" customFormat="1" ht="56.25">
      <c r="A14" s="1130">
        <v>3.1</v>
      </c>
      <c r="B14" s="1131" t="s">
        <v>525</v>
      </c>
      <c r="C14" s="1132"/>
      <c r="D14" s="1132"/>
      <c r="E14" s="1133">
        <f t="shared" ref="E14:E30" si="0">F14+G14+H14+I14</f>
        <v>0</v>
      </c>
      <c r="F14" s="1134"/>
      <c r="G14" s="1134"/>
      <c r="H14" s="1134"/>
      <c r="I14" s="1134"/>
      <c r="J14" s="1135"/>
    </row>
    <row r="15" spans="1:18" s="688" customFormat="1" ht="84">
      <c r="A15" s="769"/>
      <c r="B15" s="719" t="s">
        <v>1705</v>
      </c>
      <c r="C15" s="687" t="s">
        <v>2100</v>
      </c>
      <c r="D15" s="687" t="s">
        <v>1563</v>
      </c>
      <c r="E15" s="415">
        <f t="shared" si="0"/>
        <v>220000</v>
      </c>
      <c r="F15" s="716"/>
      <c r="G15" s="716"/>
      <c r="H15" s="716">
        <v>220000</v>
      </c>
      <c r="I15" s="716"/>
      <c r="J15" s="686" t="s">
        <v>1374</v>
      </c>
    </row>
    <row r="16" spans="1:18" s="427" customFormat="1" ht="56.25">
      <c r="A16" s="448">
        <v>3.2</v>
      </c>
      <c r="B16" s="481" t="s">
        <v>526</v>
      </c>
      <c r="C16" s="102"/>
      <c r="D16" s="102"/>
      <c r="E16" s="487">
        <f t="shared" si="0"/>
        <v>0</v>
      </c>
      <c r="F16" s="415"/>
      <c r="G16" s="415"/>
      <c r="H16" s="415"/>
      <c r="I16" s="415"/>
      <c r="J16" s="102"/>
    </row>
    <row r="17" spans="1:10" s="688" customFormat="1" ht="42">
      <c r="A17" s="769"/>
      <c r="B17" s="1017" t="s">
        <v>1706</v>
      </c>
      <c r="C17" s="687" t="s">
        <v>1565</v>
      </c>
      <c r="D17" s="687" t="s">
        <v>1707</v>
      </c>
      <c r="E17" s="415">
        <f t="shared" si="0"/>
        <v>25000</v>
      </c>
      <c r="F17" s="716"/>
      <c r="G17" s="716">
        <v>25000</v>
      </c>
      <c r="H17" s="716"/>
      <c r="I17" s="716"/>
      <c r="J17" s="686" t="s">
        <v>1374</v>
      </c>
    </row>
    <row r="18" spans="1:10" s="693" customFormat="1" ht="42">
      <c r="A18" s="1056"/>
      <c r="B18" s="1136" t="s">
        <v>1567</v>
      </c>
      <c r="C18" s="696" t="s">
        <v>1568</v>
      </c>
      <c r="D18" s="695"/>
      <c r="E18" s="487">
        <f t="shared" si="0"/>
        <v>0</v>
      </c>
      <c r="F18" s="824"/>
      <c r="G18" s="824"/>
      <c r="H18" s="824"/>
      <c r="I18" s="824"/>
      <c r="J18" s="692"/>
    </row>
    <row r="19" spans="1:10" s="234" customFormat="1" ht="37.5">
      <c r="A19" s="449">
        <v>3.3</v>
      </c>
      <c r="B19" s="481" t="s">
        <v>527</v>
      </c>
      <c r="C19" s="489"/>
      <c r="D19" s="490"/>
      <c r="E19" s="487">
        <f t="shared" si="0"/>
        <v>0</v>
      </c>
      <c r="F19" s="1127"/>
      <c r="G19" s="1127"/>
      <c r="H19" s="1127"/>
      <c r="I19" s="1127"/>
      <c r="J19" s="235"/>
    </row>
    <row r="20" spans="1:10" s="693" customFormat="1" ht="42">
      <c r="A20" s="749"/>
      <c r="B20" s="1017" t="s">
        <v>1708</v>
      </c>
      <c r="C20" s="1126" t="s">
        <v>1709</v>
      </c>
      <c r="D20" s="810" t="s">
        <v>368</v>
      </c>
      <c r="E20" s="487">
        <f t="shared" si="0"/>
        <v>20000</v>
      </c>
      <c r="F20" s="824"/>
      <c r="G20" s="824">
        <v>20000</v>
      </c>
      <c r="H20" s="824"/>
      <c r="I20" s="824"/>
      <c r="J20" s="692" t="s">
        <v>2180</v>
      </c>
    </row>
    <row r="21" spans="1:10" s="693" customFormat="1" ht="42">
      <c r="A21" s="749"/>
      <c r="B21" s="1019" t="s">
        <v>1710</v>
      </c>
      <c r="C21" s="1126" t="s">
        <v>1711</v>
      </c>
      <c r="D21" s="810"/>
      <c r="E21" s="487">
        <f t="shared" si="0"/>
        <v>0</v>
      </c>
      <c r="F21" s="824"/>
      <c r="G21" s="824"/>
      <c r="H21" s="824"/>
      <c r="I21" s="824"/>
      <c r="J21" s="692"/>
    </row>
    <row r="22" spans="1:10" s="234" customFormat="1" ht="56.25">
      <c r="A22" s="102">
        <v>3.4</v>
      </c>
      <c r="B22" s="481" t="s">
        <v>394</v>
      </c>
      <c r="C22" s="418"/>
      <c r="D22" s="235"/>
      <c r="E22" s="487">
        <f t="shared" si="0"/>
        <v>0</v>
      </c>
      <c r="F22" s="1127"/>
      <c r="G22" s="1127"/>
      <c r="H22" s="1127"/>
      <c r="I22" s="1127"/>
      <c r="J22" s="235"/>
    </row>
    <row r="23" spans="1:10" s="688" customFormat="1" ht="66" customHeight="1">
      <c r="A23" s="769"/>
      <c r="B23" s="1017" t="s">
        <v>1712</v>
      </c>
      <c r="C23" s="696" t="s">
        <v>1713</v>
      </c>
      <c r="D23" s="717" t="s">
        <v>1566</v>
      </c>
      <c r="E23" s="415">
        <f t="shared" si="0"/>
        <v>30000</v>
      </c>
      <c r="F23" s="743"/>
      <c r="G23" s="743">
        <v>30000</v>
      </c>
      <c r="H23" s="743"/>
      <c r="I23" s="743"/>
      <c r="J23" s="718" t="s">
        <v>1740</v>
      </c>
    </row>
    <row r="24" spans="1:10" s="234" customFormat="1" ht="37.5">
      <c r="A24" s="103">
        <v>3.5</v>
      </c>
      <c r="B24" s="481" t="s">
        <v>395</v>
      </c>
      <c r="C24" s="418"/>
      <c r="D24" s="235"/>
      <c r="E24" s="487">
        <f t="shared" si="0"/>
        <v>0</v>
      </c>
      <c r="F24" s="1127"/>
      <c r="G24" s="1127"/>
      <c r="H24" s="1127"/>
      <c r="I24" s="1127"/>
      <c r="J24" s="235"/>
    </row>
    <row r="25" spans="1:10" s="693" customFormat="1" ht="63">
      <c r="A25" s="749"/>
      <c r="B25" s="1017" t="s">
        <v>1968</v>
      </c>
      <c r="C25" s="696" t="s">
        <v>1714</v>
      </c>
      <c r="D25" s="717" t="s">
        <v>1715</v>
      </c>
      <c r="E25" s="487">
        <f t="shared" si="0"/>
        <v>0</v>
      </c>
      <c r="F25" s="824"/>
      <c r="G25" s="824"/>
      <c r="H25" s="824"/>
      <c r="I25" s="824"/>
      <c r="J25" s="718" t="s">
        <v>1740</v>
      </c>
    </row>
    <row r="26" spans="1:10" s="693" customFormat="1" ht="42">
      <c r="A26" s="1056"/>
      <c r="B26" s="691" t="s">
        <v>1716</v>
      </c>
      <c r="C26" s="696"/>
      <c r="D26" s="695"/>
      <c r="E26" s="487">
        <f t="shared" si="0"/>
        <v>0</v>
      </c>
      <c r="F26" s="824"/>
      <c r="G26" s="824"/>
      <c r="H26" s="824"/>
      <c r="I26" s="824"/>
      <c r="J26" s="692"/>
    </row>
    <row r="27" spans="1:10" s="234" customFormat="1" ht="37.5">
      <c r="A27" s="102">
        <v>3.6</v>
      </c>
      <c r="B27" s="481" t="s">
        <v>396</v>
      </c>
      <c r="C27" s="418"/>
      <c r="D27" s="235"/>
      <c r="E27" s="487">
        <f t="shared" si="0"/>
        <v>0</v>
      </c>
      <c r="F27" s="1127"/>
      <c r="G27" s="1127"/>
      <c r="H27" s="1127"/>
      <c r="I27" s="1127"/>
      <c r="J27" s="235"/>
    </row>
    <row r="28" spans="1:10" s="693" customFormat="1" ht="39">
      <c r="A28" s="769"/>
      <c r="B28" s="1137" t="s">
        <v>1967</v>
      </c>
      <c r="C28" s="696" t="s">
        <v>2100</v>
      </c>
      <c r="D28" s="695" t="s">
        <v>1715</v>
      </c>
      <c r="E28" s="487">
        <f t="shared" si="0"/>
        <v>0</v>
      </c>
      <c r="F28" s="824"/>
      <c r="G28" s="824"/>
      <c r="H28" s="824"/>
      <c r="I28" s="824"/>
      <c r="J28" s="686" t="s">
        <v>1374</v>
      </c>
    </row>
    <row r="29" spans="1:10" s="693" customFormat="1" ht="58.5">
      <c r="A29" s="769"/>
      <c r="B29" s="1137" t="s">
        <v>1717</v>
      </c>
      <c r="C29" s="696" t="s">
        <v>2100</v>
      </c>
      <c r="D29" s="695" t="s">
        <v>1715</v>
      </c>
      <c r="E29" s="487">
        <f t="shared" si="0"/>
        <v>0</v>
      </c>
      <c r="F29" s="824"/>
      <c r="G29" s="824"/>
      <c r="H29" s="824"/>
      <c r="I29" s="824"/>
      <c r="J29" s="686" t="s">
        <v>1374</v>
      </c>
    </row>
    <row r="30" spans="1:10" s="234" customFormat="1" ht="18.75">
      <c r="A30" s="236"/>
      <c r="B30" s="237"/>
      <c r="C30" s="238"/>
      <c r="D30" s="238"/>
      <c r="E30" s="1129">
        <f t="shared" si="0"/>
        <v>0</v>
      </c>
      <c r="F30" s="1128"/>
      <c r="G30" s="1128"/>
      <c r="H30" s="1128"/>
      <c r="I30" s="1128"/>
      <c r="J30" s="238"/>
    </row>
    <row r="31" spans="1:10">
      <c r="E31" s="108">
        <f>SUM(E14:E30)</f>
        <v>295000</v>
      </c>
      <c r="F31" s="108">
        <f>SUM(F14:F30)</f>
        <v>0</v>
      </c>
      <c r="G31" s="108">
        <f>SUM(G14:G30)</f>
        <v>75000</v>
      </c>
      <c r="H31" s="108">
        <f>SUM(H14:H30)</f>
        <v>220000</v>
      </c>
      <c r="I31" s="108">
        <f>SUM(I14:I30)</f>
        <v>0</v>
      </c>
      <c r="J31" s="349">
        <f>F31+G31+H31+I31</f>
        <v>295000</v>
      </c>
    </row>
  </sheetData>
  <mergeCells count="6">
    <mergeCell ref="A1:J1"/>
    <mergeCell ref="B12:B13"/>
    <mergeCell ref="E12:I12"/>
    <mergeCell ref="J12:J13"/>
    <mergeCell ref="A12:A13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U31"/>
  <sheetViews>
    <sheetView topLeftCell="A25" zoomScale="90" zoomScaleNormal="90" workbookViewId="0">
      <selection activeCell="A34" sqref="A34:XFD40"/>
    </sheetView>
  </sheetViews>
  <sheetFormatPr defaultColWidth="9.140625" defaultRowHeight="21"/>
  <cols>
    <col min="1" max="1" width="5.7109375" style="9" customWidth="1"/>
    <col min="2" max="2" width="52.85546875" style="9" customWidth="1"/>
    <col min="3" max="3" width="23" style="9" customWidth="1"/>
    <col min="4" max="4" width="18.28515625" style="9" customWidth="1"/>
    <col min="5" max="5" width="17" style="9" customWidth="1"/>
    <col min="6" max="7" width="18.140625" style="9" customWidth="1"/>
    <col min="8" max="8" width="16.140625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21" ht="28.5">
      <c r="A1" s="1730" t="s">
        <v>685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21" ht="28.5">
      <c r="A2" s="1730" t="s">
        <v>543</v>
      </c>
      <c r="B2" s="1730"/>
      <c r="C2" s="1730"/>
      <c r="D2" s="1730"/>
      <c r="E2" s="1730"/>
      <c r="F2" s="1730"/>
      <c r="G2" s="1730"/>
      <c r="H2" s="1730"/>
      <c r="I2" s="1730"/>
    </row>
    <row r="3" spans="1:21" ht="21" customHeight="1">
      <c r="A3" s="27"/>
      <c r="B3" s="42" t="s">
        <v>382</v>
      </c>
      <c r="C3" s="162" t="s">
        <v>389</v>
      </c>
      <c r="D3" s="131"/>
      <c r="F3" s="472"/>
      <c r="H3" s="472"/>
      <c r="I3" s="133"/>
    </row>
    <row r="4" spans="1:21" ht="21" customHeight="1">
      <c r="A4" s="27"/>
      <c r="B4" s="42" t="s">
        <v>2559</v>
      </c>
      <c r="C4" s="162" t="s">
        <v>397</v>
      </c>
      <c r="D4" s="167"/>
      <c r="E4" s="133"/>
      <c r="F4" s="133"/>
      <c r="G4" s="133"/>
    </row>
    <row r="5" spans="1:21" ht="21" customHeight="1">
      <c r="A5" s="27"/>
      <c r="B5" s="42" t="s">
        <v>21</v>
      </c>
      <c r="C5" s="168" t="s">
        <v>30</v>
      </c>
      <c r="D5" s="169" t="s">
        <v>51</v>
      </c>
      <c r="E5" s="168"/>
      <c r="F5" s="168" t="s">
        <v>544</v>
      </c>
      <c r="G5" s="168" t="s">
        <v>53</v>
      </c>
      <c r="H5" s="168" t="s">
        <v>56</v>
      </c>
      <c r="I5" s="168" t="s">
        <v>54</v>
      </c>
      <c r="J5" s="168" t="s">
        <v>55</v>
      </c>
      <c r="K5" s="170"/>
      <c r="O5" s="167"/>
    </row>
    <row r="6" spans="1:21" ht="21" customHeight="1">
      <c r="A6" s="27"/>
      <c r="B6" s="171" t="s">
        <v>36</v>
      </c>
      <c r="D6" s="9" t="s">
        <v>2560</v>
      </c>
      <c r="F6" s="167"/>
      <c r="H6" s="167"/>
      <c r="J6" s="167"/>
      <c r="K6" s="167"/>
      <c r="M6" s="167"/>
      <c r="O6" s="167"/>
      <c r="P6" s="167"/>
      <c r="R6" s="167"/>
    </row>
    <row r="7" spans="1:21" ht="21" customHeight="1">
      <c r="A7" s="27"/>
      <c r="B7" s="164"/>
      <c r="F7" s="167"/>
      <c r="H7" s="167"/>
      <c r="K7" s="167"/>
      <c r="M7" s="167"/>
      <c r="O7" s="167"/>
      <c r="P7" s="167"/>
      <c r="R7" s="167"/>
    </row>
    <row r="8" spans="1:21" ht="21" customHeight="1">
      <c r="A8" s="27"/>
      <c r="B8" s="171" t="s">
        <v>37</v>
      </c>
      <c r="D8" s="1" t="s">
        <v>677</v>
      </c>
      <c r="E8" s="167"/>
      <c r="F8" s="133"/>
      <c r="G8" s="133"/>
      <c r="H8" s="133"/>
    </row>
    <row r="9" spans="1:21" ht="21" customHeight="1">
      <c r="A9" s="27"/>
      <c r="B9" s="164" t="s">
        <v>332</v>
      </c>
      <c r="D9" s="135"/>
      <c r="E9" s="133"/>
      <c r="F9" s="133"/>
      <c r="G9" s="133"/>
      <c r="H9" s="133"/>
    </row>
    <row r="10" spans="1:21" ht="21" customHeight="1">
      <c r="A10" s="1794" t="s">
        <v>0</v>
      </c>
      <c r="B10" s="1794" t="s">
        <v>33</v>
      </c>
      <c r="C10" s="1213" t="s">
        <v>23</v>
      </c>
      <c r="D10" s="1209" t="s">
        <v>24</v>
      </c>
      <c r="E10" s="1796" t="s">
        <v>1</v>
      </c>
      <c r="F10" s="1797"/>
      <c r="G10" s="1797"/>
      <c r="H10" s="1797"/>
      <c r="I10" s="1798"/>
      <c r="J10" s="1802" t="s">
        <v>13</v>
      </c>
    </row>
    <row r="11" spans="1:21" ht="46.5" customHeight="1">
      <c r="A11" s="1795"/>
      <c r="B11" s="1795"/>
      <c r="C11" s="1214"/>
      <c r="D11" s="1214" t="s">
        <v>25</v>
      </c>
      <c r="E11" s="1217" t="s">
        <v>5</v>
      </c>
      <c r="F11" s="1217" t="s">
        <v>6</v>
      </c>
      <c r="G11" s="1217" t="s">
        <v>2557</v>
      </c>
      <c r="H11" s="1217" t="s">
        <v>26</v>
      </c>
      <c r="I11" s="1217" t="s">
        <v>27</v>
      </c>
      <c r="J11" s="1803"/>
    </row>
    <row r="12" spans="1:21" s="1602" customFormat="1" ht="24.75" customHeight="1">
      <c r="A12" s="92">
        <v>4.0999999999999996</v>
      </c>
      <c r="B12" s="1601" t="s">
        <v>2496</v>
      </c>
      <c r="C12" s="97"/>
      <c r="D12" s="97"/>
      <c r="E12" s="213">
        <f t="shared" ref="E12:E14" si="0">F12+G12+H12+I12</f>
        <v>0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2" t="s">
        <v>2497</v>
      </c>
    </row>
    <row r="13" spans="1:21" s="1602" customFormat="1" ht="27" customHeight="1">
      <c r="A13" s="79">
        <v>4.2</v>
      </c>
      <c r="B13" s="1601" t="s">
        <v>2498</v>
      </c>
      <c r="C13" s="1603"/>
      <c r="D13" s="1604"/>
      <c r="E13" s="213">
        <f t="shared" si="0"/>
        <v>0</v>
      </c>
      <c r="F13" s="1606"/>
      <c r="G13" s="1606"/>
      <c r="H13" s="1607"/>
      <c r="I13" s="1606"/>
      <c r="J13" s="1606"/>
      <c r="K13" s="1606"/>
      <c r="L13" s="1606"/>
      <c r="M13" s="1605"/>
      <c r="N13" s="1606"/>
      <c r="O13" s="1606"/>
      <c r="P13" s="1606"/>
      <c r="Q13" s="1606"/>
      <c r="R13" s="1606"/>
      <c r="S13" s="1606"/>
      <c r="T13" s="1608"/>
      <c r="U13" s="80"/>
    </row>
    <row r="14" spans="1:21" s="1602" customFormat="1" ht="42">
      <c r="A14" s="79">
        <v>4.3</v>
      </c>
      <c r="B14" s="1601" t="s">
        <v>2499</v>
      </c>
      <c r="C14" s="1603"/>
      <c r="D14" s="1604"/>
      <c r="E14" s="213">
        <f t="shared" si="0"/>
        <v>0</v>
      </c>
      <c r="F14" s="1606"/>
      <c r="G14" s="1606"/>
      <c r="H14" s="1607"/>
      <c r="I14" s="1606"/>
      <c r="J14" s="1606"/>
      <c r="K14" s="1606"/>
      <c r="L14" s="1606"/>
      <c r="M14" s="1605"/>
      <c r="N14" s="1606"/>
      <c r="O14" s="1606"/>
      <c r="P14" s="1606"/>
      <c r="Q14" s="1606"/>
      <c r="R14" s="1606"/>
      <c r="S14" s="1606"/>
      <c r="T14" s="1608"/>
      <c r="U14" s="80"/>
    </row>
    <row r="15" spans="1:21" ht="22.5" customHeight="1">
      <c r="A15" s="92">
        <v>4.4000000000000004</v>
      </c>
      <c r="B15" s="95" t="s">
        <v>2500</v>
      </c>
      <c r="C15" s="97"/>
      <c r="D15" s="97"/>
      <c r="E15" s="213">
        <f t="shared" ref="E15:E30" si="1">F15+G15+H15+I15</f>
        <v>0</v>
      </c>
      <c r="F15" s="97"/>
      <c r="G15" s="97"/>
      <c r="H15" s="97"/>
      <c r="I15" s="97"/>
      <c r="J15" s="97"/>
    </row>
    <row r="16" spans="1:21" s="688" customFormat="1">
      <c r="A16" s="687"/>
      <c r="B16" s="1048" t="s">
        <v>1701</v>
      </c>
      <c r="C16" s="687" t="s">
        <v>2126</v>
      </c>
      <c r="D16" s="687" t="s">
        <v>1566</v>
      </c>
      <c r="E16" s="213">
        <f t="shared" si="1"/>
        <v>0</v>
      </c>
      <c r="F16" s="686"/>
      <c r="G16" s="686"/>
      <c r="H16" s="686"/>
      <c r="I16" s="686"/>
      <c r="J16" s="686" t="s">
        <v>1374</v>
      </c>
    </row>
    <row r="17" spans="1:10" s="688" customFormat="1" ht="42">
      <c r="A17" s="687"/>
      <c r="B17" s="747" t="s">
        <v>1718</v>
      </c>
      <c r="C17" s="687" t="s">
        <v>2126</v>
      </c>
      <c r="D17" s="687" t="s">
        <v>1719</v>
      </c>
      <c r="E17" s="213">
        <f t="shared" si="1"/>
        <v>0</v>
      </c>
      <c r="F17" s="745"/>
      <c r="G17" s="745"/>
      <c r="H17" s="1138"/>
      <c r="I17" s="745"/>
      <c r="J17" s="686" t="s">
        <v>1374</v>
      </c>
    </row>
    <row r="18" spans="1:10" s="688" customFormat="1">
      <c r="A18" s="687"/>
      <c r="B18" s="691" t="s">
        <v>1686</v>
      </c>
      <c r="C18" s="687" t="s">
        <v>2126</v>
      </c>
      <c r="D18" s="745"/>
      <c r="E18" s="213">
        <f t="shared" si="1"/>
        <v>0</v>
      </c>
      <c r="F18" s="745"/>
      <c r="G18" s="745"/>
      <c r="H18" s="745"/>
      <c r="I18" s="745"/>
      <c r="J18" s="686" t="s">
        <v>1374</v>
      </c>
    </row>
    <row r="19" spans="1:10" s="693" customFormat="1" ht="42">
      <c r="A19" s="687"/>
      <c r="B19" s="753" t="s">
        <v>1720</v>
      </c>
      <c r="C19" s="687" t="s">
        <v>2126</v>
      </c>
      <c r="D19" s="745"/>
      <c r="E19" s="213">
        <f t="shared" si="1"/>
        <v>0</v>
      </c>
      <c r="F19" s="745"/>
      <c r="G19" s="745"/>
      <c r="H19" s="745"/>
      <c r="I19" s="745"/>
      <c r="J19" s="686" t="s">
        <v>1374</v>
      </c>
    </row>
    <row r="20" spans="1:10" s="693" customFormat="1" ht="26.25" customHeight="1">
      <c r="A20" s="687"/>
      <c r="B20" s="691" t="s">
        <v>1689</v>
      </c>
      <c r="C20" s="687" t="s">
        <v>2126</v>
      </c>
      <c r="D20" s="745"/>
      <c r="E20" s="213">
        <f t="shared" si="1"/>
        <v>0</v>
      </c>
      <c r="F20" s="745"/>
      <c r="G20" s="745"/>
      <c r="H20" s="745"/>
      <c r="I20" s="745"/>
      <c r="J20" s="686" t="s">
        <v>1374</v>
      </c>
    </row>
    <row r="21" spans="1:10" s="693" customFormat="1">
      <c r="A21" s="687"/>
      <c r="B21" s="757" t="s">
        <v>1691</v>
      </c>
      <c r="C21" s="745"/>
      <c r="D21" s="745"/>
      <c r="E21" s="213">
        <f t="shared" si="1"/>
        <v>0</v>
      </c>
      <c r="F21" s="745"/>
      <c r="G21" s="745"/>
      <c r="H21" s="745"/>
      <c r="I21" s="745"/>
      <c r="J21" s="686" t="s">
        <v>1374</v>
      </c>
    </row>
    <row r="22" spans="1:10" ht="48" customHeight="1">
      <c r="A22" s="79">
        <v>4.5</v>
      </c>
      <c r="B22" s="62" t="s">
        <v>678</v>
      </c>
      <c r="C22" s="77"/>
      <c r="D22" s="77"/>
      <c r="E22" s="213">
        <f t="shared" si="1"/>
        <v>0</v>
      </c>
      <c r="F22" s="80"/>
      <c r="G22" s="80"/>
      <c r="H22" s="80"/>
      <c r="I22" s="80"/>
      <c r="J22" s="77"/>
    </row>
    <row r="23" spans="1:10" ht="45" customHeight="1">
      <c r="A23" s="79">
        <v>4.5999999999999996</v>
      </c>
      <c r="B23" s="242" t="s">
        <v>679</v>
      </c>
      <c r="C23" s="77"/>
      <c r="D23" s="77"/>
      <c r="E23" s="213">
        <f t="shared" si="1"/>
        <v>0</v>
      </c>
      <c r="F23" s="80"/>
      <c r="G23" s="80"/>
      <c r="H23" s="80"/>
      <c r="I23" s="80"/>
      <c r="J23" s="77"/>
    </row>
    <row r="24" spans="1:10" ht="44.25" customHeight="1">
      <c r="A24" s="60">
        <v>4.7</v>
      </c>
      <c r="B24" s="62" t="s">
        <v>680</v>
      </c>
      <c r="C24" s="217"/>
      <c r="D24" s="58"/>
      <c r="E24" s="213">
        <f t="shared" si="1"/>
        <v>0</v>
      </c>
      <c r="F24" s="105"/>
      <c r="G24" s="105"/>
      <c r="H24" s="282"/>
      <c r="I24" s="105"/>
      <c r="J24" s="60"/>
    </row>
    <row r="25" spans="1:10" ht="24" customHeight="1">
      <c r="A25" s="60"/>
      <c r="B25" s="62" t="s">
        <v>2501</v>
      </c>
      <c r="C25" s="687" t="s">
        <v>2126</v>
      </c>
      <c r="D25" s="58" t="s">
        <v>1806</v>
      </c>
      <c r="E25" s="213">
        <f t="shared" si="1"/>
        <v>0</v>
      </c>
      <c r="F25" s="105"/>
      <c r="G25" s="105"/>
      <c r="H25" s="282"/>
      <c r="I25" s="105"/>
      <c r="J25" s="686" t="s">
        <v>1374</v>
      </c>
    </row>
    <row r="26" spans="1:10" ht="46.5" customHeight="1">
      <c r="A26" s="79">
        <v>4.8</v>
      </c>
      <c r="B26" s="62" t="s">
        <v>398</v>
      </c>
      <c r="C26" s="217"/>
      <c r="D26" s="60"/>
      <c r="E26" s="213">
        <f t="shared" si="1"/>
        <v>0</v>
      </c>
      <c r="F26" s="105"/>
      <c r="G26" s="105"/>
      <c r="H26" s="105"/>
      <c r="I26" s="105"/>
      <c r="J26" s="60"/>
    </row>
    <row r="27" spans="1:10" ht="24" customHeight="1">
      <c r="A27" s="79"/>
      <c r="B27" s="62" t="s">
        <v>2502</v>
      </c>
      <c r="C27" s="687" t="s">
        <v>2126</v>
      </c>
      <c r="D27" s="58" t="s">
        <v>1806</v>
      </c>
      <c r="E27" s="213">
        <f t="shared" si="1"/>
        <v>0</v>
      </c>
      <c r="F27" s="105"/>
      <c r="G27" s="105"/>
      <c r="H27" s="105"/>
      <c r="I27" s="105"/>
      <c r="J27" s="686" t="s">
        <v>1374</v>
      </c>
    </row>
    <row r="28" spans="1:10" ht="25.5" customHeight="1">
      <c r="A28" s="60">
        <v>4.9000000000000004</v>
      </c>
      <c r="B28" s="62" t="s">
        <v>399</v>
      </c>
      <c r="C28" s="217"/>
      <c r="D28" s="60"/>
      <c r="E28" s="213">
        <f t="shared" si="1"/>
        <v>0</v>
      </c>
      <c r="F28" s="105"/>
      <c r="G28" s="105"/>
      <c r="H28" s="105"/>
      <c r="I28" s="105"/>
      <c r="J28" s="60"/>
    </row>
    <row r="29" spans="1:10" ht="25.5" customHeight="1">
      <c r="A29" s="79">
        <v>4.0999999999999996</v>
      </c>
      <c r="B29" s="62" t="s">
        <v>400</v>
      </c>
      <c r="C29" s="217"/>
      <c r="D29" s="60"/>
      <c r="E29" s="213">
        <f t="shared" si="1"/>
        <v>0</v>
      </c>
      <c r="F29" s="105"/>
      <c r="G29" s="105"/>
      <c r="H29" s="105"/>
      <c r="I29" s="105"/>
      <c r="J29" s="60"/>
    </row>
    <row r="30" spans="1:10">
      <c r="A30" s="328"/>
      <c r="B30" s="328"/>
      <c r="C30" s="98"/>
      <c r="D30" s="98"/>
      <c r="E30" s="308">
        <f t="shared" si="1"/>
        <v>0</v>
      </c>
      <c r="F30" s="328"/>
      <c r="G30" s="328"/>
      <c r="H30" s="328"/>
      <c r="I30" s="328"/>
      <c r="J30" s="328"/>
    </row>
    <row r="31" spans="1:10">
      <c r="E31" s="174">
        <f>SUM(E12:E30)</f>
        <v>0</v>
      </c>
      <c r="F31" s="174">
        <f t="shared" ref="F31:I31" si="2">SUM(F12:F30)</f>
        <v>0</v>
      </c>
      <c r="G31" s="174">
        <f t="shared" si="2"/>
        <v>0</v>
      </c>
      <c r="H31" s="174">
        <f t="shared" si="2"/>
        <v>0</v>
      </c>
      <c r="I31" s="174">
        <f t="shared" si="2"/>
        <v>0</v>
      </c>
      <c r="J31" s="191">
        <f>F31+G31+H31+I31</f>
        <v>0</v>
      </c>
    </row>
  </sheetData>
  <mergeCells count="6">
    <mergeCell ref="A1:J1"/>
    <mergeCell ref="A10:A11"/>
    <mergeCell ref="B10:B11"/>
    <mergeCell ref="E10:I10"/>
    <mergeCell ref="J10:J11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9"/>
  <sheetViews>
    <sheetView topLeftCell="A16" zoomScale="90" zoomScaleNormal="90" workbookViewId="0">
      <selection activeCell="A32" sqref="A32:XFD38"/>
    </sheetView>
  </sheetViews>
  <sheetFormatPr defaultColWidth="9.140625" defaultRowHeight="21"/>
  <cols>
    <col min="1" max="1" width="5.7109375" style="9" customWidth="1"/>
    <col min="2" max="2" width="41.7109375" style="9" customWidth="1"/>
    <col min="3" max="3" width="23" style="9" customWidth="1"/>
    <col min="4" max="4" width="18.28515625" style="9" customWidth="1"/>
    <col min="5" max="5" width="17" style="9" customWidth="1"/>
    <col min="6" max="7" width="19.4257812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>
      <c r="A1" s="1730" t="s">
        <v>685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ht="28.5">
      <c r="A2" s="1730" t="s">
        <v>543</v>
      </c>
      <c r="B2" s="1730"/>
      <c r="C2" s="1730"/>
      <c r="D2" s="1730"/>
      <c r="E2" s="1730"/>
      <c r="F2" s="1730"/>
      <c r="G2" s="1730"/>
      <c r="H2" s="1730"/>
      <c r="I2" s="1730"/>
    </row>
    <row r="3" spans="1:18" ht="21" customHeight="1">
      <c r="A3" s="27"/>
      <c r="B3" s="42" t="s">
        <v>382</v>
      </c>
      <c r="C3" s="162" t="s">
        <v>389</v>
      </c>
      <c r="D3" s="131"/>
      <c r="F3" s="472"/>
      <c r="H3" s="472"/>
      <c r="I3" s="133"/>
    </row>
    <row r="4" spans="1:18" ht="21" customHeight="1">
      <c r="A4" s="27"/>
      <c r="B4" s="42" t="s">
        <v>2559</v>
      </c>
      <c r="C4" s="162" t="s">
        <v>401</v>
      </c>
      <c r="D4" s="167"/>
      <c r="E4" s="133"/>
      <c r="F4" s="133"/>
      <c r="G4" s="133"/>
    </row>
    <row r="5" spans="1:18" ht="21" customHeight="1">
      <c r="A5" s="27"/>
      <c r="B5" s="42" t="s">
        <v>21</v>
      </c>
      <c r="C5" s="168" t="s">
        <v>30</v>
      </c>
      <c r="D5" s="169" t="s">
        <v>51</v>
      </c>
      <c r="E5" s="168"/>
      <c r="F5" s="168" t="s">
        <v>544</v>
      </c>
      <c r="G5" s="168" t="s">
        <v>53</v>
      </c>
      <c r="H5" s="168" t="s">
        <v>56</v>
      </c>
      <c r="I5" s="168" t="s">
        <v>54</v>
      </c>
      <c r="J5" s="168" t="s">
        <v>55</v>
      </c>
      <c r="K5" s="170"/>
      <c r="O5" s="167"/>
    </row>
    <row r="6" spans="1:18" ht="21" customHeight="1">
      <c r="A6" s="27"/>
      <c r="B6" s="171" t="s">
        <v>36</v>
      </c>
      <c r="D6" s="9" t="s">
        <v>402</v>
      </c>
      <c r="F6" s="167"/>
      <c r="H6" s="167"/>
      <c r="J6" s="167"/>
      <c r="K6" s="167"/>
      <c r="M6" s="167"/>
      <c r="O6" s="167"/>
      <c r="P6" s="167"/>
      <c r="R6" s="167"/>
    </row>
    <row r="7" spans="1:18" ht="21" customHeight="1">
      <c r="A7" s="27"/>
      <c r="B7" s="164"/>
      <c r="F7" s="167"/>
      <c r="H7" s="167"/>
      <c r="K7" s="167"/>
      <c r="M7" s="167"/>
      <c r="O7" s="167"/>
      <c r="P7" s="167"/>
      <c r="R7" s="167"/>
    </row>
    <row r="8" spans="1:18" ht="21" customHeight="1">
      <c r="A8" s="27"/>
      <c r="B8" s="171" t="s">
        <v>37</v>
      </c>
      <c r="D8" s="1570" t="s">
        <v>2503</v>
      </c>
      <c r="E8" s="167"/>
      <c r="F8" s="133"/>
      <c r="G8" s="133"/>
      <c r="H8" s="133"/>
    </row>
    <row r="9" spans="1:18" ht="21" customHeight="1">
      <c r="A9" s="27"/>
      <c r="B9" s="164"/>
      <c r="D9" s="1570" t="s">
        <v>2504</v>
      </c>
      <c r="E9" s="133"/>
      <c r="F9" s="133"/>
      <c r="G9" s="133"/>
      <c r="H9" s="133"/>
    </row>
    <row r="10" spans="1:18" ht="21" customHeight="1">
      <c r="A10" s="27"/>
      <c r="B10" s="299" t="s">
        <v>403</v>
      </c>
      <c r="D10" s="1570" t="s">
        <v>2505</v>
      </c>
      <c r="E10" s="133"/>
      <c r="F10" s="133"/>
      <c r="G10" s="133"/>
      <c r="H10" s="133"/>
    </row>
    <row r="11" spans="1:18" ht="21" customHeight="1">
      <c r="A11" s="1794" t="s">
        <v>0</v>
      </c>
      <c r="B11" s="1794" t="s">
        <v>33</v>
      </c>
      <c r="C11" s="1213" t="s">
        <v>23</v>
      </c>
      <c r="D11" s="1209" t="s">
        <v>24</v>
      </c>
      <c r="E11" s="1796" t="s">
        <v>1</v>
      </c>
      <c r="F11" s="1797"/>
      <c r="G11" s="1797"/>
      <c r="H11" s="1797"/>
      <c r="I11" s="1798"/>
      <c r="J11" s="1802" t="s">
        <v>13</v>
      </c>
    </row>
    <row r="12" spans="1:18" ht="46.5" customHeight="1">
      <c r="A12" s="1795"/>
      <c r="B12" s="1795"/>
      <c r="C12" s="1214"/>
      <c r="D12" s="1214" t="s">
        <v>25</v>
      </c>
      <c r="E12" s="1217" t="s">
        <v>5</v>
      </c>
      <c r="F12" s="1217" t="s">
        <v>6</v>
      </c>
      <c r="G12" s="1217" t="s">
        <v>2557</v>
      </c>
      <c r="H12" s="1217" t="s">
        <v>26</v>
      </c>
      <c r="I12" s="1217" t="s">
        <v>27</v>
      </c>
      <c r="J12" s="1803"/>
    </row>
    <row r="13" spans="1:18" ht="25.5" customHeight="1">
      <c r="A13" s="92">
        <v>5.0999999999999996</v>
      </c>
      <c r="B13" s="95" t="s">
        <v>404</v>
      </c>
      <c r="C13" s="97"/>
      <c r="D13" s="97"/>
      <c r="E13" s="213">
        <f t="shared" ref="E13:E16" si="0">F13+G13+H13+I13</f>
        <v>0</v>
      </c>
      <c r="F13" s="97"/>
      <c r="G13" s="97"/>
      <c r="H13" s="97"/>
      <c r="I13" s="97"/>
      <c r="J13" s="97"/>
    </row>
    <row r="14" spans="1:18" s="688" customFormat="1">
      <c r="A14" s="687"/>
      <c r="B14" s="1027" t="s">
        <v>2188</v>
      </c>
      <c r="C14" s="687" t="s">
        <v>1611</v>
      </c>
      <c r="D14" s="767">
        <v>22767</v>
      </c>
      <c r="E14" s="763">
        <f t="shared" si="0"/>
        <v>0</v>
      </c>
      <c r="F14" s="745"/>
      <c r="G14" s="745"/>
      <c r="H14" s="745"/>
      <c r="I14" s="745"/>
      <c r="J14" s="686" t="s">
        <v>1740</v>
      </c>
    </row>
    <row r="15" spans="1:18" s="1179" customFormat="1" ht="42">
      <c r="A15" s="986"/>
      <c r="B15" s="811" t="s">
        <v>1812</v>
      </c>
      <c r="C15" s="1079"/>
      <c r="D15" s="1178"/>
      <c r="E15" s="716">
        <f t="shared" si="0"/>
        <v>329200</v>
      </c>
      <c r="F15" s="1178"/>
      <c r="G15" s="744">
        <v>329200</v>
      </c>
      <c r="H15" s="1178"/>
      <c r="I15" s="1178"/>
      <c r="J15" s="686" t="s">
        <v>1740</v>
      </c>
    </row>
    <row r="16" spans="1:18" s="1179" customFormat="1">
      <c r="A16" s="986"/>
      <c r="B16" s="1384" t="s">
        <v>2189</v>
      </c>
      <c r="C16" s="1079" t="s">
        <v>2190</v>
      </c>
      <c r="D16" s="1178"/>
      <c r="E16" s="716">
        <f t="shared" si="0"/>
        <v>0</v>
      </c>
      <c r="F16" s="1178"/>
      <c r="G16" s="744"/>
      <c r="H16" s="1178"/>
      <c r="I16" s="1178"/>
      <c r="J16" s="986" t="s">
        <v>474</v>
      </c>
    </row>
    <row r="17" spans="1:10" ht="24" customHeight="1">
      <c r="A17" s="79">
        <v>5.2</v>
      </c>
      <c r="B17" s="62" t="s">
        <v>405</v>
      </c>
      <c r="C17" s="80"/>
      <c r="D17" s="80"/>
      <c r="E17" s="716">
        <f t="shared" ref="E17:E27" si="1">F17+G17+H17+I17</f>
        <v>0</v>
      </c>
      <c r="F17" s="189"/>
      <c r="G17" s="80"/>
      <c r="H17" s="80"/>
      <c r="I17" s="80"/>
      <c r="J17" s="686" t="s">
        <v>1740</v>
      </c>
    </row>
    <row r="18" spans="1:10" s="985" customFormat="1">
      <c r="A18" s="812"/>
      <c r="B18" s="1314" t="s">
        <v>1813</v>
      </c>
      <c r="C18" s="820" t="s">
        <v>1814</v>
      </c>
      <c r="D18" s="986"/>
      <c r="E18" s="716">
        <f t="shared" si="1"/>
        <v>0</v>
      </c>
      <c r="F18" s="986"/>
      <c r="G18" s="986"/>
      <c r="H18" s="986"/>
      <c r="I18" s="986"/>
      <c r="J18" s="686" t="s">
        <v>1740</v>
      </c>
    </row>
    <row r="19" spans="1:10" ht="42">
      <c r="A19" s="79">
        <v>5.3</v>
      </c>
      <c r="B19" s="62" t="s">
        <v>406</v>
      </c>
      <c r="C19" s="243"/>
      <c r="D19" s="105"/>
      <c r="E19" s="181">
        <f t="shared" si="1"/>
        <v>0</v>
      </c>
      <c r="F19" s="105"/>
      <c r="G19" s="105"/>
      <c r="H19" s="105"/>
      <c r="I19" s="105"/>
      <c r="J19" s="105"/>
    </row>
    <row r="20" spans="1:10" ht="24.75" customHeight="1">
      <c r="A20" s="60">
        <v>5.4</v>
      </c>
      <c r="B20" s="62" t="s">
        <v>407</v>
      </c>
      <c r="C20" s="243"/>
      <c r="D20" s="105"/>
      <c r="E20" s="181">
        <f t="shared" si="1"/>
        <v>0</v>
      </c>
      <c r="F20" s="105"/>
      <c r="G20" s="105"/>
      <c r="H20" s="105"/>
      <c r="I20" s="105"/>
      <c r="J20" s="105"/>
    </row>
    <row r="21" spans="1:10" s="688" customFormat="1" ht="24.75" customHeight="1">
      <c r="A21" s="717"/>
      <c r="B21" s="768" t="s">
        <v>1873</v>
      </c>
      <c r="C21" s="691"/>
      <c r="D21" s="718"/>
      <c r="E21" s="716">
        <f t="shared" si="1"/>
        <v>0</v>
      </c>
      <c r="F21" s="718"/>
      <c r="G21" s="718"/>
      <c r="H21" s="718"/>
      <c r="I21" s="718"/>
      <c r="J21" s="686" t="s">
        <v>1740</v>
      </c>
    </row>
    <row r="22" spans="1:10" s="985" customFormat="1">
      <c r="A22" s="812"/>
      <c r="B22" s="691" t="s">
        <v>1815</v>
      </c>
      <c r="C22" s="820" t="s">
        <v>746</v>
      </c>
      <c r="D22" s="838" t="s">
        <v>1816</v>
      </c>
      <c r="E22" s="716">
        <f t="shared" si="1"/>
        <v>0</v>
      </c>
      <c r="F22" s="986"/>
      <c r="G22" s="986"/>
      <c r="H22" s="986"/>
      <c r="I22" s="986"/>
      <c r="J22" s="686" t="s">
        <v>1740</v>
      </c>
    </row>
    <row r="23" spans="1:10" s="985" customFormat="1">
      <c r="A23" s="687"/>
      <c r="B23" s="757" t="s">
        <v>1817</v>
      </c>
      <c r="C23" s="820" t="s">
        <v>813</v>
      </c>
      <c r="D23" s="838" t="s">
        <v>705</v>
      </c>
      <c r="E23" s="716">
        <f t="shared" si="1"/>
        <v>0</v>
      </c>
      <c r="F23" s="986"/>
      <c r="G23" s="986"/>
      <c r="H23" s="986"/>
      <c r="I23" s="986"/>
      <c r="J23" s="686" t="s">
        <v>1740</v>
      </c>
    </row>
    <row r="24" spans="1:10" s="985" customFormat="1">
      <c r="A24" s="687"/>
      <c r="B24" s="757" t="s">
        <v>1818</v>
      </c>
      <c r="C24" s="820" t="s">
        <v>775</v>
      </c>
      <c r="D24" s="1313">
        <v>22555</v>
      </c>
      <c r="E24" s="716">
        <f t="shared" si="1"/>
        <v>0</v>
      </c>
      <c r="F24" s="986"/>
      <c r="G24" s="986"/>
      <c r="H24" s="986"/>
      <c r="I24" s="986"/>
      <c r="J24" s="686" t="s">
        <v>1740</v>
      </c>
    </row>
    <row r="25" spans="1:10" s="985" customFormat="1">
      <c r="A25" s="687"/>
      <c r="B25" s="1141" t="s">
        <v>1819</v>
      </c>
      <c r="C25" s="1141" t="s">
        <v>775</v>
      </c>
      <c r="D25" s="838" t="s">
        <v>1337</v>
      </c>
      <c r="E25" s="716">
        <f t="shared" si="1"/>
        <v>0</v>
      </c>
      <c r="F25" s="986"/>
      <c r="G25" s="986"/>
      <c r="H25" s="986"/>
      <c r="I25" s="986"/>
      <c r="J25" s="686" t="s">
        <v>1740</v>
      </c>
    </row>
    <row r="26" spans="1:10" s="688" customFormat="1">
      <c r="A26" s="687"/>
      <c r="B26" s="1166" t="s">
        <v>1776</v>
      </c>
      <c r="C26" s="904" t="s">
        <v>1777</v>
      </c>
      <c r="D26" s="767">
        <v>22859</v>
      </c>
      <c r="E26" s="716">
        <f t="shared" si="1"/>
        <v>35000</v>
      </c>
      <c r="F26" s="716"/>
      <c r="G26" s="716">
        <v>35000</v>
      </c>
      <c r="H26" s="722"/>
      <c r="I26" s="722"/>
      <c r="J26" s="686" t="s">
        <v>1740</v>
      </c>
    </row>
    <row r="27" spans="1:10">
      <c r="A27" s="63"/>
      <c r="B27" s="284"/>
      <c r="C27" s="255"/>
      <c r="D27" s="328"/>
      <c r="E27" s="181">
        <f t="shared" si="1"/>
        <v>0</v>
      </c>
      <c r="F27" s="328"/>
      <c r="G27" s="328"/>
      <c r="H27" s="328"/>
      <c r="I27" s="328"/>
      <c r="J27" s="328"/>
    </row>
    <row r="28" spans="1:10">
      <c r="A28" s="82"/>
      <c r="B28" s="82"/>
      <c r="C28" s="82"/>
      <c r="D28" s="82"/>
      <c r="E28" s="149">
        <f>SUM(E13:E27)</f>
        <v>364200</v>
      </c>
      <c r="F28" s="149">
        <f>SUM(F13:F27)</f>
        <v>0</v>
      </c>
      <c r="G28" s="149">
        <f>SUM(G13:G27)</f>
        <v>364200</v>
      </c>
      <c r="H28" s="149">
        <f>SUM(H13:H27)</f>
        <v>0</v>
      </c>
      <c r="I28" s="149">
        <f>SUM(I13:I27)</f>
        <v>0</v>
      </c>
      <c r="J28" s="172">
        <f>F28+G28+H28+I28</f>
        <v>364200</v>
      </c>
    </row>
    <row r="29" spans="1:10">
      <c r="B29" s="164"/>
    </row>
  </sheetData>
  <mergeCells count="6">
    <mergeCell ref="A1:J1"/>
    <mergeCell ref="B11:B12"/>
    <mergeCell ref="E11:I11"/>
    <mergeCell ref="J11:J12"/>
    <mergeCell ref="A11:A12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U52"/>
  <sheetViews>
    <sheetView zoomScale="90" zoomScaleNormal="90" workbookViewId="0">
      <pane xSplit="2" ySplit="12" topLeftCell="C52" activePane="bottomRight" state="frozen"/>
      <selection pane="topRight" activeCell="C1" sqref="C1"/>
      <selection pane="bottomLeft" activeCell="A13" sqref="A13"/>
      <selection pane="bottomRight" activeCell="A54" sqref="A54:XFD59"/>
    </sheetView>
  </sheetViews>
  <sheetFormatPr defaultColWidth="9.140625" defaultRowHeight="21"/>
  <cols>
    <col min="1" max="1" width="5.7109375" style="1" customWidth="1"/>
    <col min="2" max="2" width="50.7109375" style="1" customWidth="1"/>
    <col min="3" max="3" width="23" style="1" customWidth="1"/>
    <col min="4" max="4" width="18.28515625" style="1" customWidth="1"/>
    <col min="5" max="5" width="17" style="1" customWidth="1"/>
    <col min="6" max="7" width="17.140625" style="1" customWidth="1"/>
    <col min="8" max="8" width="16.140625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21" ht="28.5">
      <c r="A1" s="1737" t="s">
        <v>685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21" ht="28.5">
      <c r="A2" s="1737" t="s">
        <v>543</v>
      </c>
      <c r="B2" s="1737"/>
      <c r="C2" s="1737"/>
      <c r="D2" s="1737"/>
      <c r="E2" s="1737"/>
      <c r="F2" s="1737"/>
      <c r="G2" s="1737"/>
      <c r="H2" s="1737"/>
      <c r="I2" s="1737"/>
    </row>
    <row r="3" spans="1:21" ht="21" customHeight="1">
      <c r="A3" s="27"/>
      <c r="B3" s="42" t="s">
        <v>382</v>
      </c>
      <c r="C3" s="34" t="s">
        <v>408</v>
      </c>
      <c r="D3" s="87"/>
      <c r="F3" s="88"/>
      <c r="H3" s="88"/>
      <c r="I3" s="2"/>
    </row>
    <row r="4" spans="1:21" ht="21" customHeight="1">
      <c r="A4" s="27"/>
      <c r="B4" s="42" t="s">
        <v>2559</v>
      </c>
      <c r="C4" s="34" t="s">
        <v>409</v>
      </c>
      <c r="D4" s="25"/>
      <c r="E4" s="2"/>
      <c r="F4" s="2"/>
      <c r="G4" s="2"/>
    </row>
    <row r="5" spans="1:21" ht="21" customHeight="1">
      <c r="A5" s="27"/>
      <c r="B5" s="42" t="s">
        <v>21</v>
      </c>
      <c r="C5" s="44" t="s">
        <v>30</v>
      </c>
      <c r="D5" s="45" t="s">
        <v>51</v>
      </c>
      <c r="E5" s="44"/>
      <c r="F5" s="44" t="s">
        <v>52</v>
      </c>
      <c r="G5" s="44" t="s">
        <v>53</v>
      </c>
      <c r="H5" s="44" t="s">
        <v>56</v>
      </c>
      <c r="I5" s="44" t="s">
        <v>552</v>
      </c>
      <c r="J5" s="44" t="s">
        <v>55</v>
      </c>
      <c r="K5" s="30"/>
      <c r="O5" s="25"/>
    </row>
    <row r="6" spans="1:21" ht="21" customHeight="1">
      <c r="A6" s="27"/>
      <c r="B6" s="32" t="s">
        <v>36</v>
      </c>
      <c r="D6" s="1570" t="s">
        <v>410</v>
      </c>
      <c r="F6" s="25"/>
      <c r="H6" s="25"/>
      <c r="J6" s="25"/>
      <c r="K6" s="25"/>
      <c r="M6" s="25"/>
      <c r="O6" s="25"/>
      <c r="P6" s="25"/>
      <c r="R6" s="25"/>
    </row>
    <row r="7" spans="1:21" ht="21" customHeight="1">
      <c r="A7" s="27"/>
      <c r="B7" s="32" t="s">
        <v>37</v>
      </c>
      <c r="D7" s="1570" t="s">
        <v>2506</v>
      </c>
      <c r="E7" s="25"/>
      <c r="F7" s="2"/>
      <c r="G7" s="2"/>
      <c r="H7" s="2"/>
    </row>
    <row r="8" spans="1:21" ht="21" customHeight="1">
      <c r="A8" s="27"/>
      <c r="B8" s="32"/>
      <c r="D8" s="1570" t="s">
        <v>2507</v>
      </c>
      <c r="E8" s="25"/>
      <c r="F8" s="2"/>
      <c r="G8" s="2"/>
      <c r="H8" s="2"/>
    </row>
    <row r="9" spans="1:21" ht="21" customHeight="1">
      <c r="A9" s="27"/>
      <c r="B9" s="298" t="s">
        <v>411</v>
      </c>
      <c r="D9" s="1570" t="s">
        <v>2508</v>
      </c>
      <c r="E9" s="2"/>
      <c r="F9" s="2"/>
      <c r="G9" s="2"/>
      <c r="H9" s="2"/>
    </row>
    <row r="10" spans="1:21" ht="21" customHeight="1">
      <c r="A10" s="27"/>
      <c r="B10" s="298" t="s">
        <v>412</v>
      </c>
      <c r="D10" s="1570" t="s">
        <v>2509</v>
      </c>
      <c r="E10" s="2"/>
      <c r="F10" s="2"/>
      <c r="G10" s="2"/>
      <c r="H10" s="2"/>
    </row>
    <row r="11" spans="1:21" ht="21" customHeight="1">
      <c r="A11" s="1806" t="s">
        <v>0</v>
      </c>
      <c r="B11" s="1806" t="s">
        <v>33</v>
      </c>
      <c r="C11" s="1215" t="s">
        <v>23</v>
      </c>
      <c r="D11" s="1212" t="s">
        <v>24</v>
      </c>
      <c r="E11" s="1808" t="s">
        <v>1</v>
      </c>
      <c r="F11" s="1809"/>
      <c r="G11" s="1809"/>
      <c r="H11" s="1809"/>
      <c r="I11" s="1810"/>
      <c r="J11" s="1811" t="s">
        <v>13</v>
      </c>
    </row>
    <row r="12" spans="1:21" ht="46.5" customHeight="1">
      <c r="A12" s="1807"/>
      <c r="B12" s="1807"/>
      <c r="C12" s="1216"/>
      <c r="D12" s="89" t="s">
        <v>25</v>
      </c>
      <c r="E12" s="1217" t="s">
        <v>5</v>
      </c>
      <c r="F12" s="1217" t="s">
        <v>6</v>
      </c>
      <c r="G12" s="1217" t="s">
        <v>2557</v>
      </c>
      <c r="H12" s="1217" t="s">
        <v>26</v>
      </c>
      <c r="I12" s="1217" t="s">
        <v>27</v>
      </c>
      <c r="J12" s="1812"/>
    </row>
    <row r="13" spans="1:21" s="1602" customFormat="1" ht="42">
      <c r="A13" s="77" t="s">
        <v>413</v>
      </c>
      <c r="B13" s="1609" t="s">
        <v>2510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s="1602" customFormat="1" ht="56.25">
      <c r="A14" s="77"/>
      <c r="B14" s="1612" t="s">
        <v>2511</v>
      </c>
      <c r="C14" s="161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s="1602" customFormat="1">
      <c r="A15" s="77"/>
      <c r="B15" s="1613" t="s">
        <v>2512</v>
      </c>
      <c r="C15" s="161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s="1602" customFormat="1">
      <c r="A16" s="77"/>
      <c r="B16" s="1614" t="s">
        <v>2513</v>
      </c>
      <c r="C16" s="161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s="688" customFormat="1">
      <c r="A17" s="707"/>
      <c r="B17" s="1166" t="s">
        <v>1371</v>
      </c>
      <c r="C17" s="1611"/>
      <c r="D17" s="745"/>
      <c r="E17" s="251">
        <f t="shared" ref="E17:E48" si="0">F17+G17+H17+I17</f>
        <v>0</v>
      </c>
      <c r="F17" s="745"/>
      <c r="G17" s="745"/>
      <c r="H17" s="745"/>
      <c r="I17" s="745"/>
      <c r="J17" s="887" t="s">
        <v>1740</v>
      </c>
    </row>
    <row r="18" spans="1:21" s="688" customFormat="1">
      <c r="A18" s="707"/>
      <c r="B18" s="988" t="s">
        <v>1372</v>
      </c>
      <c r="C18" s="745"/>
      <c r="D18" s="745"/>
      <c r="E18" s="251">
        <f t="shared" si="0"/>
        <v>0</v>
      </c>
      <c r="F18" s="745"/>
      <c r="G18" s="745"/>
      <c r="H18" s="745"/>
      <c r="I18" s="745"/>
      <c r="J18" s="887" t="s">
        <v>1740</v>
      </c>
    </row>
    <row r="19" spans="1:21" s="1602" customFormat="1" ht="42">
      <c r="A19" s="77">
        <v>6.2</v>
      </c>
      <c r="B19" s="1615" t="s">
        <v>2514</v>
      </c>
      <c r="C19" s="1610"/>
      <c r="D19" s="80"/>
      <c r="E19" s="251">
        <f t="shared" si="0"/>
        <v>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</row>
    <row r="20" spans="1:21" s="688" customFormat="1" ht="66.75" customHeight="1">
      <c r="A20" s="806"/>
      <c r="B20" s="916" t="s">
        <v>1969</v>
      </c>
      <c r="C20" s="915" t="s">
        <v>1346</v>
      </c>
      <c r="D20" s="915" t="s">
        <v>1046</v>
      </c>
      <c r="E20" s="251">
        <f t="shared" si="0"/>
        <v>0</v>
      </c>
      <c r="F20" s="915"/>
      <c r="G20" s="915"/>
      <c r="H20" s="915"/>
      <c r="I20" s="915"/>
      <c r="J20" s="887" t="s">
        <v>1740</v>
      </c>
    </row>
    <row r="21" spans="1:21" s="688" customFormat="1" ht="42">
      <c r="A21" s="806"/>
      <c r="B21" s="916" t="s">
        <v>1307</v>
      </c>
      <c r="C21" s="915"/>
      <c r="D21" s="915" t="s">
        <v>1160</v>
      </c>
      <c r="E21" s="251">
        <f t="shared" si="0"/>
        <v>0</v>
      </c>
      <c r="F21" s="915"/>
      <c r="G21" s="915"/>
      <c r="H21" s="915"/>
      <c r="I21" s="915"/>
      <c r="J21" s="887" t="s">
        <v>1740</v>
      </c>
    </row>
    <row r="22" spans="1:21" s="688" customFormat="1" ht="42">
      <c r="A22" s="806"/>
      <c r="B22" s="916" t="s">
        <v>1308</v>
      </c>
      <c r="C22" s="915"/>
      <c r="D22" s="915" t="s">
        <v>1160</v>
      </c>
      <c r="E22" s="251">
        <f t="shared" si="0"/>
        <v>0</v>
      </c>
      <c r="F22" s="915"/>
      <c r="G22" s="915"/>
      <c r="H22" s="915"/>
      <c r="I22" s="915"/>
      <c r="J22" s="887" t="s">
        <v>1740</v>
      </c>
    </row>
    <row r="23" spans="1:21" s="688" customFormat="1" ht="42">
      <c r="A23" s="806"/>
      <c r="B23" s="916" t="s">
        <v>1309</v>
      </c>
      <c r="C23" s="915"/>
      <c r="D23" s="915" t="s">
        <v>1160</v>
      </c>
      <c r="E23" s="251">
        <f t="shared" si="0"/>
        <v>0</v>
      </c>
      <c r="F23" s="915"/>
      <c r="G23" s="915"/>
      <c r="H23" s="915"/>
      <c r="I23" s="915"/>
      <c r="J23" s="887" t="s">
        <v>1740</v>
      </c>
    </row>
    <row r="24" spans="1:21" s="688" customFormat="1" ht="42">
      <c r="A24" s="806"/>
      <c r="B24" s="916" t="s">
        <v>1310</v>
      </c>
      <c r="C24" s="915"/>
      <c r="D24" s="915" t="s">
        <v>1160</v>
      </c>
      <c r="E24" s="251">
        <f t="shared" si="0"/>
        <v>0</v>
      </c>
      <c r="F24" s="915"/>
      <c r="G24" s="915"/>
      <c r="H24" s="915"/>
      <c r="I24" s="915"/>
      <c r="J24" s="887" t="s">
        <v>1740</v>
      </c>
    </row>
    <row r="25" spans="1:21" s="688" customFormat="1">
      <c r="A25" s="806"/>
      <c r="B25" s="916" t="s">
        <v>1311</v>
      </c>
      <c r="C25" s="915"/>
      <c r="D25" s="915" t="s">
        <v>1160</v>
      </c>
      <c r="E25" s="251">
        <f t="shared" si="0"/>
        <v>0</v>
      </c>
      <c r="F25" s="915"/>
      <c r="G25" s="915"/>
      <c r="H25" s="915"/>
      <c r="I25" s="915"/>
      <c r="J25" s="887" t="s">
        <v>1740</v>
      </c>
    </row>
    <row r="26" spans="1:21" s="688" customFormat="1" ht="24.75" customHeight="1">
      <c r="A26" s="806"/>
      <c r="B26" s="916" t="s">
        <v>1312</v>
      </c>
      <c r="C26" s="915"/>
      <c r="D26" s="915" t="s">
        <v>1160</v>
      </c>
      <c r="E26" s="251">
        <f t="shared" si="0"/>
        <v>0</v>
      </c>
      <c r="F26" s="915"/>
      <c r="G26" s="915"/>
      <c r="H26" s="915"/>
      <c r="I26" s="915"/>
      <c r="J26" s="887" t="s">
        <v>1740</v>
      </c>
    </row>
    <row r="27" spans="1:21" s="688" customFormat="1">
      <c r="A27" s="806"/>
      <c r="B27" s="916" t="s">
        <v>1313</v>
      </c>
      <c r="C27" s="915" t="s">
        <v>1970</v>
      </c>
      <c r="D27" s="915" t="s">
        <v>1046</v>
      </c>
      <c r="E27" s="251">
        <f t="shared" si="0"/>
        <v>0</v>
      </c>
      <c r="F27" s="915"/>
      <c r="G27" s="915"/>
      <c r="H27" s="915"/>
      <c r="I27" s="915"/>
      <c r="J27" s="887" t="s">
        <v>1740</v>
      </c>
    </row>
    <row r="28" spans="1:21" s="693" customFormat="1" ht="66" customHeight="1">
      <c r="A28" s="717"/>
      <c r="B28" s="984" t="s">
        <v>1373</v>
      </c>
      <c r="C28" s="696" t="s">
        <v>1374</v>
      </c>
      <c r="D28" s="696" t="s">
        <v>741</v>
      </c>
      <c r="E28" s="251">
        <f t="shared" si="0"/>
        <v>0</v>
      </c>
      <c r="F28" s="692"/>
      <c r="G28" s="692"/>
      <c r="H28" s="692"/>
      <c r="I28" s="692"/>
      <c r="J28" s="887" t="s">
        <v>1740</v>
      </c>
    </row>
    <row r="29" spans="1:21" s="1570" customFormat="1">
      <c r="A29" s="1599">
        <v>6.3</v>
      </c>
      <c r="B29" s="1616" t="s">
        <v>681</v>
      </c>
      <c r="C29" s="1598"/>
      <c r="D29" s="1608"/>
      <c r="E29" s="1608"/>
      <c r="F29" s="1608"/>
      <c r="G29" s="1608"/>
      <c r="H29" s="1608"/>
      <c r="I29" s="1608"/>
      <c r="J29" s="1608"/>
      <c r="K29" s="1608"/>
      <c r="L29" s="1608"/>
      <c r="M29" s="1608"/>
      <c r="N29" s="1608"/>
      <c r="O29" s="1608"/>
      <c r="P29" s="1608"/>
      <c r="Q29" s="1608"/>
      <c r="R29" s="1608"/>
      <c r="S29" s="1608"/>
      <c r="T29" s="1608"/>
      <c r="U29" s="1608"/>
    </row>
    <row r="30" spans="1:21" s="693" customFormat="1">
      <c r="A30" s="772"/>
      <c r="B30" s="773" t="s">
        <v>1380</v>
      </c>
      <c r="C30" s="696" t="s">
        <v>869</v>
      </c>
      <c r="D30" s="717" t="s">
        <v>1046</v>
      </c>
      <c r="E30" s="251">
        <f t="shared" ref="E30:E38" si="1">F30+G30+H30+I30</f>
        <v>0</v>
      </c>
      <c r="F30" s="692"/>
      <c r="G30" s="692"/>
      <c r="H30" s="692"/>
      <c r="I30" s="692"/>
      <c r="J30" s="887" t="s">
        <v>1740</v>
      </c>
    </row>
    <row r="31" spans="1:21" s="693" customFormat="1">
      <c r="A31" s="772"/>
      <c r="B31" s="773" t="s">
        <v>1381</v>
      </c>
      <c r="C31" s="696"/>
      <c r="D31" s="717"/>
      <c r="E31" s="251">
        <f t="shared" si="1"/>
        <v>0</v>
      </c>
      <c r="F31" s="692"/>
      <c r="G31" s="692"/>
      <c r="H31" s="692"/>
      <c r="I31" s="692"/>
      <c r="J31" s="887" t="s">
        <v>1740</v>
      </c>
    </row>
    <row r="32" spans="1:21" s="693" customFormat="1" ht="42">
      <c r="A32" s="772"/>
      <c r="B32" s="773" t="s">
        <v>1382</v>
      </c>
      <c r="C32" s="696" t="s">
        <v>1383</v>
      </c>
      <c r="D32" s="717" t="s">
        <v>1046</v>
      </c>
      <c r="E32" s="251">
        <f t="shared" si="1"/>
        <v>0</v>
      </c>
      <c r="F32" s="692"/>
      <c r="G32" s="692"/>
      <c r="H32" s="692"/>
      <c r="I32" s="692"/>
      <c r="J32" s="887" t="s">
        <v>1740</v>
      </c>
    </row>
    <row r="33" spans="1:10">
      <c r="A33" s="772"/>
      <c r="B33" s="773" t="s">
        <v>1380</v>
      </c>
      <c r="C33" s="696" t="s">
        <v>1343</v>
      </c>
      <c r="D33" s="717" t="s">
        <v>1184</v>
      </c>
      <c r="E33" s="251">
        <f t="shared" si="1"/>
        <v>0</v>
      </c>
      <c r="F33" s="692"/>
      <c r="G33" s="692"/>
      <c r="H33" s="692"/>
      <c r="I33" s="692"/>
      <c r="J33" s="887" t="s">
        <v>1740</v>
      </c>
    </row>
    <row r="34" spans="1:10" s="693" customFormat="1">
      <c r="A34" s="772"/>
      <c r="B34" s="773" t="s">
        <v>1384</v>
      </c>
      <c r="C34" s="696" t="s">
        <v>1125</v>
      </c>
      <c r="D34" s="695" t="s">
        <v>1144</v>
      </c>
      <c r="E34" s="251">
        <f t="shared" si="1"/>
        <v>0</v>
      </c>
      <c r="F34" s="692"/>
      <c r="G34" s="692"/>
      <c r="H34" s="692"/>
      <c r="I34" s="692"/>
      <c r="J34" s="887" t="s">
        <v>1740</v>
      </c>
    </row>
    <row r="35" spans="1:10">
      <c r="A35" s="96"/>
      <c r="B35" s="989" t="s">
        <v>1389</v>
      </c>
      <c r="C35" s="257"/>
      <c r="D35" s="990"/>
      <c r="E35" s="251">
        <f t="shared" si="1"/>
        <v>0</v>
      </c>
      <c r="F35" s="294"/>
      <c r="G35" s="96"/>
      <c r="H35" s="96"/>
      <c r="I35" s="96"/>
      <c r="J35" s="887" t="s">
        <v>1740</v>
      </c>
    </row>
    <row r="36" spans="1:10" s="693" customFormat="1">
      <c r="A36" s="885"/>
      <c r="B36" s="989" t="s">
        <v>1385</v>
      </c>
      <c r="C36" s="742" t="s">
        <v>1386</v>
      </c>
      <c r="D36" s="717" t="s">
        <v>1046</v>
      </c>
      <c r="E36" s="251">
        <f t="shared" si="1"/>
        <v>0</v>
      </c>
      <c r="F36" s="991"/>
      <c r="G36" s="885"/>
      <c r="H36" s="885"/>
      <c r="I36" s="885"/>
      <c r="J36" s="887" t="s">
        <v>1740</v>
      </c>
    </row>
    <row r="37" spans="1:10" s="693" customFormat="1">
      <c r="A37" s="885"/>
      <c r="B37" s="989" t="s">
        <v>1387</v>
      </c>
      <c r="C37" s="742" t="s">
        <v>1386</v>
      </c>
      <c r="D37" s="717" t="s">
        <v>1046</v>
      </c>
      <c r="E37" s="251">
        <f t="shared" si="1"/>
        <v>0</v>
      </c>
      <c r="F37" s="991"/>
      <c r="G37" s="885"/>
      <c r="H37" s="885"/>
      <c r="I37" s="885"/>
      <c r="J37" s="887" t="s">
        <v>1740</v>
      </c>
    </row>
    <row r="38" spans="1:10" s="693" customFormat="1">
      <c r="A38" s="885"/>
      <c r="B38" s="989" t="s">
        <v>1388</v>
      </c>
      <c r="C38" s="742" t="s">
        <v>1386</v>
      </c>
      <c r="D38" s="717" t="s">
        <v>1046</v>
      </c>
      <c r="E38" s="251">
        <f t="shared" si="1"/>
        <v>0</v>
      </c>
      <c r="F38" s="991"/>
      <c r="G38" s="885"/>
      <c r="H38" s="885"/>
      <c r="I38" s="885"/>
      <c r="J38" s="887" t="s">
        <v>1740</v>
      </c>
    </row>
    <row r="39" spans="1:10">
      <c r="A39" s="77">
        <v>6.3</v>
      </c>
      <c r="B39" s="671" t="s">
        <v>682</v>
      </c>
      <c r="C39" s="8"/>
      <c r="D39" s="3"/>
      <c r="E39" s="251">
        <f t="shared" si="0"/>
        <v>0</v>
      </c>
      <c r="F39" s="3"/>
      <c r="G39" s="3"/>
      <c r="H39" s="3"/>
      <c r="I39" s="3"/>
      <c r="J39" s="1385"/>
    </row>
    <row r="40" spans="1:10" s="693" customFormat="1" ht="42">
      <c r="A40" s="717"/>
      <c r="B40" s="773" t="s">
        <v>1375</v>
      </c>
      <c r="C40" s="696" t="s">
        <v>1376</v>
      </c>
      <c r="D40" s="717" t="s">
        <v>1080</v>
      </c>
      <c r="E40" s="251">
        <f t="shared" si="0"/>
        <v>0</v>
      </c>
      <c r="F40" s="692"/>
      <c r="G40" s="692"/>
      <c r="H40" s="692"/>
      <c r="I40" s="692"/>
      <c r="J40" s="887" t="s">
        <v>1740</v>
      </c>
    </row>
    <row r="41" spans="1:10" s="693" customFormat="1" ht="63">
      <c r="A41" s="717"/>
      <c r="B41" s="773" t="s">
        <v>1377</v>
      </c>
      <c r="C41" s="696" t="s">
        <v>1376</v>
      </c>
      <c r="D41" s="717" t="s">
        <v>1080</v>
      </c>
      <c r="E41" s="251">
        <f t="shared" si="0"/>
        <v>0</v>
      </c>
      <c r="F41" s="692"/>
      <c r="G41" s="692"/>
      <c r="H41" s="692"/>
      <c r="I41" s="692"/>
      <c r="J41" s="887" t="s">
        <v>1740</v>
      </c>
    </row>
    <row r="42" spans="1:10" s="693" customFormat="1" ht="42">
      <c r="A42" s="717"/>
      <c r="B42" s="773" t="s">
        <v>1378</v>
      </c>
      <c r="C42" s="696" t="s">
        <v>1376</v>
      </c>
      <c r="D42" s="717" t="s">
        <v>1080</v>
      </c>
      <c r="E42" s="251">
        <f t="shared" si="0"/>
        <v>0</v>
      </c>
      <c r="F42" s="692"/>
      <c r="G42" s="692"/>
      <c r="H42" s="692"/>
      <c r="I42" s="692"/>
      <c r="J42" s="887" t="s">
        <v>1740</v>
      </c>
    </row>
    <row r="43" spans="1:10" s="693" customFormat="1" ht="63">
      <c r="A43" s="717"/>
      <c r="B43" s="773" t="s">
        <v>1379</v>
      </c>
      <c r="C43" s="696" t="s">
        <v>1376</v>
      </c>
      <c r="D43" s="717" t="s">
        <v>1046</v>
      </c>
      <c r="E43" s="251">
        <f t="shared" si="0"/>
        <v>0</v>
      </c>
      <c r="F43" s="692"/>
      <c r="G43" s="692"/>
      <c r="H43" s="692"/>
      <c r="I43" s="692"/>
      <c r="J43" s="887" t="s">
        <v>1740</v>
      </c>
    </row>
    <row r="44" spans="1:10" ht="42">
      <c r="A44" s="60">
        <v>6.4</v>
      </c>
      <c r="B44" s="671" t="s">
        <v>683</v>
      </c>
      <c r="C44" s="8"/>
      <c r="D44" s="3"/>
      <c r="E44" s="251">
        <f t="shared" si="0"/>
        <v>0</v>
      </c>
      <c r="F44" s="3"/>
      <c r="G44" s="3"/>
      <c r="H44" s="3"/>
      <c r="I44" s="3"/>
      <c r="J44" s="887" t="s">
        <v>1740</v>
      </c>
    </row>
    <row r="45" spans="1:10" s="693" customFormat="1">
      <c r="A45" s="772"/>
      <c r="B45" s="773" t="s">
        <v>815</v>
      </c>
      <c r="C45" s="696" t="s">
        <v>816</v>
      </c>
      <c r="D45" s="695" t="s">
        <v>817</v>
      </c>
      <c r="E45" s="251">
        <f t="shared" si="0"/>
        <v>0</v>
      </c>
      <c r="F45" s="692"/>
      <c r="G45" s="692"/>
      <c r="H45" s="692"/>
      <c r="I45" s="692"/>
      <c r="J45" s="887" t="s">
        <v>1740</v>
      </c>
    </row>
    <row r="46" spans="1:10" s="693" customFormat="1" ht="42">
      <c r="A46" s="717"/>
      <c r="B46" s="773" t="s">
        <v>1024</v>
      </c>
      <c r="C46" s="696" t="s">
        <v>1019</v>
      </c>
      <c r="D46" s="810" t="s">
        <v>1020</v>
      </c>
      <c r="E46" s="251">
        <f t="shared" si="0"/>
        <v>0</v>
      </c>
      <c r="F46" s="692"/>
      <c r="G46" s="692"/>
      <c r="H46" s="692"/>
      <c r="I46" s="692"/>
      <c r="J46" s="887" t="s">
        <v>1740</v>
      </c>
    </row>
    <row r="47" spans="1:10" s="693" customFormat="1" ht="57">
      <c r="A47" s="717"/>
      <c r="B47" s="773" t="s">
        <v>1025</v>
      </c>
      <c r="C47" s="696" t="s">
        <v>1022</v>
      </c>
      <c r="D47" s="886" t="s">
        <v>1023</v>
      </c>
      <c r="E47" s="251">
        <f t="shared" si="0"/>
        <v>0</v>
      </c>
      <c r="F47" s="692"/>
      <c r="G47" s="692"/>
      <c r="H47" s="692"/>
      <c r="I47" s="692"/>
      <c r="J47" s="887" t="s">
        <v>1740</v>
      </c>
    </row>
    <row r="48" spans="1:10">
      <c r="A48" s="85"/>
      <c r="B48" s="85"/>
      <c r="C48" s="215"/>
      <c r="D48" s="85"/>
      <c r="E48" s="327">
        <f t="shared" si="0"/>
        <v>0</v>
      </c>
      <c r="F48" s="85"/>
      <c r="G48" s="85"/>
      <c r="H48" s="85"/>
      <c r="I48" s="85"/>
      <c r="J48" s="85"/>
    </row>
    <row r="49" spans="2:10">
      <c r="E49" s="108">
        <f>SUM(E13:E48)</f>
        <v>0</v>
      </c>
      <c r="F49" s="108">
        <f>SUM(F13:F48)</f>
        <v>0</v>
      </c>
      <c r="G49" s="108">
        <f>SUM(G13:G48)</f>
        <v>0</v>
      </c>
      <c r="H49" s="108">
        <f>SUM(H13:H48)</f>
        <v>0</v>
      </c>
      <c r="I49" s="108">
        <f>SUM(I13:I48)</f>
        <v>0</v>
      </c>
      <c r="J49" s="349">
        <f>F49+G49+H49+I49</f>
        <v>0</v>
      </c>
    </row>
    <row r="51" spans="2:10" s="298" customFormat="1">
      <c r="B51" s="298" t="s">
        <v>601</v>
      </c>
    </row>
    <row r="52" spans="2:10" s="230" customFormat="1"/>
  </sheetData>
  <mergeCells count="6">
    <mergeCell ref="A1:J1"/>
    <mergeCell ref="B11:B12"/>
    <mergeCell ref="E11:I11"/>
    <mergeCell ref="J11:J12"/>
    <mergeCell ref="A11:A12"/>
    <mergeCell ref="A2:I2"/>
  </mergeCells>
  <pageMargins left="0.9055118110236221" right="0.51181102362204722" top="0.74803149606299213" bottom="0.55118110236220474" header="0.31496062992125984" footer="0.19685039370078741"/>
  <pageSetup paperSize="5" scale="8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U41"/>
  <sheetViews>
    <sheetView topLeftCell="A28" zoomScaleNormal="100" workbookViewId="0">
      <selection activeCell="A41" sqref="A41:XFD45"/>
    </sheetView>
  </sheetViews>
  <sheetFormatPr defaultColWidth="9.140625" defaultRowHeight="21"/>
  <cols>
    <col min="1" max="1" width="5.7109375" style="1" customWidth="1"/>
    <col min="2" max="2" width="49.140625" style="1" customWidth="1"/>
    <col min="3" max="3" width="23" style="1" customWidth="1"/>
    <col min="4" max="4" width="18.28515625" style="1" customWidth="1"/>
    <col min="5" max="5" width="17" style="1" customWidth="1"/>
    <col min="6" max="7" width="17.28515625" style="2" customWidth="1"/>
    <col min="8" max="8" width="16.140625" style="1" customWidth="1"/>
    <col min="9" max="9" width="16.42578125" style="1" customWidth="1"/>
    <col min="10" max="10" width="18.28515625" style="2" customWidth="1"/>
    <col min="11" max="16384" width="9.140625" style="1"/>
  </cols>
  <sheetData>
    <row r="1" spans="1:21" ht="28.5">
      <c r="A1" s="1737" t="s">
        <v>685</v>
      </c>
      <c r="B1" s="1737"/>
      <c r="C1" s="1737"/>
      <c r="D1" s="1737"/>
      <c r="E1" s="1737"/>
      <c r="F1" s="1737"/>
      <c r="G1" s="1737"/>
      <c r="H1" s="1737"/>
      <c r="I1" s="1737"/>
      <c r="J1" s="1737"/>
    </row>
    <row r="2" spans="1:21" ht="28.5">
      <c r="A2" s="1737" t="s">
        <v>543</v>
      </c>
      <c r="B2" s="1737"/>
      <c r="C2" s="1737"/>
      <c r="D2" s="1737"/>
      <c r="E2" s="1737"/>
      <c r="F2" s="1737"/>
      <c r="G2" s="1737"/>
      <c r="H2" s="1737"/>
      <c r="I2" s="1737"/>
    </row>
    <row r="3" spans="1:21" ht="21" customHeight="1">
      <c r="A3" s="27"/>
      <c r="B3" s="42" t="s">
        <v>382</v>
      </c>
      <c r="C3" s="34" t="s">
        <v>414</v>
      </c>
      <c r="D3" s="87"/>
      <c r="F3" s="87"/>
      <c r="H3" s="88"/>
      <c r="I3" s="2"/>
    </row>
    <row r="4" spans="1:21" ht="21" customHeight="1">
      <c r="A4" s="27"/>
      <c r="B4" s="42" t="s">
        <v>2559</v>
      </c>
      <c r="C4" s="1572" t="s">
        <v>2515</v>
      </c>
      <c r="D4" s="25"/>
      <c r="E4" s="2"/>
    </row>
    <row r="5" spans="1:21" ht="21" customHeight="1">
      <c r="A5" s="27"/>
      <c r="B5" s="42" t="s">
        <v>21</v>
      </c>
      <c r="C5" s="44" t="s">
        <v>30</v>
      </c>
      <c r="D5" s="45" t="s">
        <v>51</v>
      </c>
      <c r="E5" s="44"/>
      <c r="F5" s="81" t="s">
        <v>52</v>
      </c>
      <c r="G5" s="81" t="s">
        <v>53</v>
      </c>
      <c r="H5" s="44" t="s">
        <v>56</v>
      </c>
      <c r="I5" s="44" t="s">
        <v>552</v>
      </c>
      <c r="J5" s="81" t="s">
        <v>55</v>
      </c>
      <c r="K5" s="30"/>
      <c r="O5" s="25"/>
    </row>
    <row r="6" spans="1:21" ht="21" customHeight="1">
      <c r="A6" s="27"/>
      <c r="B6" s="32" t="s">
        <v>36</v>
      </c>
      <c r="D6" s="1570" t="s">
        <v>2492</v>
      </c>
      <c r="F6" s="87"/>
      <c r="H6" s="25"/>
      <c r="J6" s="87"/>
      <c r="K6" s="25"/>
      <c r="M6" s="25"/>
      <c r="O6" s="25"/>
      <c r="P6" s="25"/>
      <c r="R6" s="25"/>
    </row>
    <row r="7" spans="1:21" ht="21" customHeight="1">
      <c r="A7" s="27"/>
      <c r="B7" s="32" t="s">
        <v>37</v>
      </c>
      <c r="D7" s="1570" t="s">
        <v>2516</v>
      </c>
      <c r="E7" s="25"/>
      <c r="H7" s="2"/>
    </row>
    <row r="8" spans="1:21" ht="21" customHeight="1">
      <c r="A8" s="27"/>
      <c r="B8" s="298" t="s">
        <v>415</v>
      </c>
      <c r="D8" s="1570" t="s">
        <v>2517</v>
      </c>
      <c r="E8" s="2"/>
      <c r="H8" s="2"/>
    </row>
    <row r="9" spans="1:21" ht="21" customHeight="1">
      <c r="A9" s="1806" t="s">
        <v>0</v>
      </c>
      <c r="B9" s="1806" t="s">
        <v>33</v>
      </c>
      <c r="C9" s="1215" t="s">
        <v>23</v>
      </c>
      <c r="D9" s="1212" t="s">
        <v>24</v>
      </c>
      <c r="E9" s="1808" t="s">
        <v>1</v>
      </c>
      <c r="F9" s="1809"/>
      <c r="G9" s="1809"/>
      <c r="H9" s="1809"/>
      <c r="I9" s="1810"/>
      <c r="J9" s="1811" t="s">
        <v>13</v>
      </c>
    </row>
    <row r="10" spans="1:21" ht="46.5" customHeight="1">
      <c r="A10" s="1807"/>
      <c r="B10" s="1807"/>
      <c r="C10" s="1216"/>
      <c r="D10" s="89" t="s">
        <v>25</v>
      </c>
      <c r="E10" s="1217" t="s">
        <v>5</v>
      </c>
      <c r="F10" s="1217" t="s">
        <v>6</v>
      </c>
      <c r="G10" s="1217" t="s">
        <v>2557</v>
      </c>
      <c r="H10" s="1217" t="s">
        <v>26</v>
      </c>
      <c r="I10" s="1217" t="s">
        <v>27</v>
      </c>
      <c r="J10" s="1812"/>
    </row>
    <row r="11" spans="1:21" s="1602" customFormat="1" ht="42">
      <c r="A11" s="77">
        <v>7.1</v>
      </c>
      <c r="B11" s="1619" t="s">
        <v>2518</v>
      </c>
      <c r="C11" s="1645"/>
      <c r="D11" s="1645"/>
      <c r="E11" s="1646"/>
      <c r="F11" s="1646"/>
      <c r="G11" s="1646"/>
      <c r="H11" s="1646"/>
      <c r="I11" s="1646"/>
      <c r="J11" s="1620"/>
      <c r="K11" s="674"/>
      <c r="L11" s="674"/>
      <c r="M11" s="674"/>
      <c r="N11" s="674"/>
      <c r="O11" s="674"/>
      <c r="P11" s="674"/>
      <c r="Q11" s="674"/>
      <c r="R11" s="674"/>
      <c r="S11" s="1617"/>
      <c r="T11" s="1617"/>
      <c r="U11" s="97"/>
    </row>
    <row r="12" spans="1:21" s="1602" customFormat="1" ht="45" customHeight="1">
      <c r="A12" s="77"/>
      <c r="B12" s="1615" t="s">
        <v>2519</v>
      </c>
      <c r="C12" s="1624"/>
      <c r="D12" s="1624"/>
      <c r="E12" s="1625">
        <f t="shared" ref="E12:E13" si="0">F12+G12+H12+I12</f>
        <v>0</v>
      </c>
      <c r="F12" s="1626"/>
      <c r="G12" s="1626"/>
      <c r="H12" s="1626"/>
      <c r="I12" s="1626"/>
      <c r="J12" s="1620"/>
      <c r="K12" s="674"/>
      <c r="L12" s="674"/>
      <c r="M12" s="674"/>
      <c r="N12" s="674"/>
      <c r="O12" s="674"/>
      <c r="P12" s="674"/>
      <c r="Q12" s="674"/>
      <c r="R12" s="674"/>
      <c r="S12" s="1617"/>
      <c r="T12" s="1617"/>
      <c r="U12" s="675"/>
    </row>
    <row r="13" spans="1:21" s="1602" customFormat="1">
      <c r="A13" s="77"/>
      <c r="B13" s="1615" t="s">
        <v>2520</v>
      </c>
      <c r="C13" s="1624"/>
      <c r="D13" s="1624"/>
      <c r="E13" s="1625">
        <f t="shared" si="0"/>
        <v>0</v>
      </c>
      <c r="F13" s="1626"/>
      <c r="G13" s="1626"/>
      <c r="H13" s="1626"/>
      <c r="I13" s="1626"/>
      <c r="J13" s="1620"/>
      <c r="K13" s="674"/>
      <c r="L13" s="674"/>
      <c r="M13" s="674"/>
      <c r="N13" s="674"/>
      <c r="O13" s="674"/>
      <c r="P13" s="674"/>
      <c r="Q13" s="674"/>
      <c r="R13" s="674"/>
      <c r="S13" s="1617"/>
      <c r="T13" s="1617"/>
      <c r="U13" s="675"/>
    </row>
    <row r="14" spans="1:21" s="9" customFormat="1">
      <c r="A14" s="727">
        <v>7.2</v>
      </c>
      <c r="B14" s="1627" t="s">
        <v>686</v>
      </c>
      <c r="C14" s="1624"/>
      <c r="D14" s="1624"/>
      <c r="E14" s="1625">
        <f t="shared" ref="E14:E33" si="1">F14+G14+H14+I14</f>
        <v>0</v>
      </c>
      <c r="F14" s="1624"/>
      <c r="G14" s="1624"/>
      <c r="H14" s="1624"/>
      <c r="I14" s="1624"/>
      <c r="J14" s="1618"/>
    </row>
    <row r="15" spans="1:21" s="861" customFormat="1">
      <c r="A15" s="655"/>
      <c r="B15" s="1628" t="s">
        <v>1411</v>
      </c>
      <c r="C15" s="1629" t="s">
        <v>1390</v>
      </c>
      <c r="D15" s="1629" t="s">
        <v>1391</v>
      </c>
      <c r="E15" s="1630">
        <f t="shared" si="1"/>
        <v>20000</v>
      </c>
      <c r="F15" s="1631"/>
      <c r="G15" s="1631">
        <v>20000</v>
      </c>
      <c r="H15" s="1629"/>
      <c r="I15" s="1629"/>
      <c r="J15" s="1621" t="s">
        <v>1740</v>
      </c>
    </row>
    <row r="16" spans="1:21" s="656" customFormat="1" ht="63">
      <c r="A16" s="655"/>
      <c r="B16" s="1628" t="s">
        <v>1971</v>
      </c>
      <c r="C16" s="1629" t="s">
        <v>1392</v>
      </c>
      <c r="D16" s="1629" t="s">
        <v>1393</v>
      </c>
      <c r="E16" s="1630">
        <f t="shared" si="1"/>
        <v>240000</v>
      </c>
      <c r="F16" s="1631"/>
      <c r="G16" s="1631">
        <v>240000</v>
      </c>
      <c r="H16" s="1629"/>
      <c r="I16" s="1629"/>
      <c r="J16" s="1621" t="s">
        <v>1740</v>
      </c>
    </row>
    <row r="17" spans="1:10" s="861" customFormat="1" ht="42">
      <c r="A17" s="655"/>
      <c r="B17" s="1628" t="s">
        <v>1972</v>
      </c>
      <c r="C17" s="1629" t="s">
        <v>1394</v>
      </c>
      <c r="D17" s="1629" t="s">
        <v>1395</v>
      </c>
      <c r="E17" s="1630">
        <f t="shared" si="1"/>
        <v>76250</v>
      </c>
      <c r="F17" s="1631"/>
      <c r="G17" s="1631">
        <v>76250</v>
      </c>
      <c r="H17" s="1629"/>
      <c r="I17" s="1629"/>
      <c r="J17" s="1621" t="s">
        <v>1740</v>
      </c>
    </row>
    <row r="18" spans="1:10" s="861" customFormat="1" ht="42" customHeight="1">
      <c r="A18" s="655"/>
      <c r="B18" s="1628" t="s">
        <v>1973</v>
      </c>
      <c r="C18" s="1629" t="s">
        <v>1396</v>
      </c>
      <c r="D18" s="1629" t="s">
        <v>1116</v>
      </c>
      <c r="E18" s="1630">
        <f t="shared" si="1"/>
        <v>38250</v>
      </c>
      <c r="F18" s="1631"/>
      <c r="G18" s="1631">
        <v>38250</v>
      </c>
      <c r="H18" s="1629"/>
      <c r="I18" s="1629"/>
      <c r="J18" s="1621" t="s">
        <v>1740</v>
      </c>
    </row>
    <row r="19" spans="1:10" s="861" customFormat="1" ht="42">
      <c r="A19" s="655"/>
      <c r="B19" s="1628" t="s">
        <v>1974</v>
      </c>
      <c r="C19" s="1629" t="s">
        <v>1397</v>
      </c>
      <c r="D19" s="1629" t="s">
        <v>1395</v>
      </c>
      <c r="E19" s="1630">
        <f t="shared" si="1"/>
        <v>42500</v>
      </c>
      <c r="F19" s="1631"/>
      <c r="G19" s="1631">
        <v>42500</v>
      </c>
      <c r="H19" s="1629"/>
      <c r="I19" s="1629"/>
      <c r="J19" s="1621" t="s">
        <v>1740</v>
      </c>
    </row>
    <row r="20" spans="1:10" s="861" customFormat="1" ht="42">
      <c r="A20" s="655"/>
      <c r="B20" s="1628" t="s">
        <v>1975</v>
      </c>
      <c r="C20" s="1629" t="s">
        <v>1398</v>
      </c>
      <c r="D20" s="1629" t="s">
        <v>1184</v>
      </c>
      <c r="E20" s="1630">
        <f t="shared" si="1"/>
        <v>61800</v>
      </c>
      <c r="F20" s="1631"/>
      <c r="G20" s="1631">
        <v>61800</v>
      </c>
      <c r="H20" s="1629"/>
      <c r="I20" s="1629"/>
      <c r="J20" s="1621" t="s">
        <v>1740</v>
      </c>
    </row>
    <row r="21" spans="1:10" s="656" customFormat="1">
      <c r="A21" s="655"/>
      <c r="B21" s="1628" t="s">
        <v>1399</v>
      </c>
      <c r="C21" s="1629" t="s">
        <v>1398</v>
      </c>
      <c r="D21" s="1629" t="s">
        <v>1196</v>
      </c>
      <c r="E21" s="1630">
        <f t="shared" si="1"/>
        <v>61800</v>
      </c>
      <c r="F21" s="1631"/>
      <c r="G21" s="1631">
        <v>61800</v>
      </c>
      <c r="H21" s="1629"/>
      <c r="I21" s="1629"/>
      <c r="J21" s="1621" t="s">
        <v>2184</v>
      </c>
    </row>
    <row r="22" spans="1:10" s="390" customFormat="1">
      <c r="A22" s="655"/>
      <c r="B22" s="1628" t="s">
        <v>1976</v>
      </c>
      <c r="C22" s="1629" t="s">
        <v>1400</v>
      </c>
      <c r="D22" s="1629" t="s">
        <v>1087</v>
      </c>
      <c r="E22" s="1630">
        <f t="shared" si="1"/>
        <v>15500</v>
      </c>
      <c r="F22" s="1631"/>
      <c r="G22" s="1631">
        <v>15500</v>
      </c>
      <c r="H22" s="1629"/>
      <c r="I22" s="1629"/>
      <c r="J22" s="1621" t="s">
        <v>1740</v>
      </c>
    </row>
    <row r="23" spans="1:10" s="390" customFormat="1">
      <c r="A23" s="655"/>
      <c r="B23" s="1628" t="s">
        <v>1977</v>
      </c>
      <c r="C23" s="1629" t="s">
        <v>1401</v>
      </c>
      <c r="D23" s="1629" t="s">
        <v>858</v>
      </c>
      <c r="E23" s="1630">
        <f t="shared" si="1"/>
        <v>7950</v>
      </c>
      <c r="F23" s="1631"/>
      <c r="G23" s="1631">
        <v>7950</v>
      </c>
      <c r="H23" s="1629"/>
      <c r="I23" s="1629"/>
      <c r="J23" s="1621" t="s">
        <v>1740</v>
      </c>
    </row>
    <row r="24" spans="1:10" s="688" customFormat="1" ht="42">
      <c r="A24" s="687"/>
      <c r="B24" s="1632" t="s">
        <v>1978</v>
      </c>
      <c r="C24" s="1633" t="s">
        <v>1402</v>
      </c>
      <c r="D24" s="1633" t="s">
        <v>1403</v>
      </c>
      <c r="E24" s="1630">
        <f t="shared" si="1"/>
        <v>6000</v>
      </c>
      <c r="F24" s="1634"/>
      <c r="G24" s="1634">
        <v>6000</v>
      </c>
      <c r="H24" s="1635"/>
      <c r="I24" s="1635"/>
      <c r="J24" s="1621" t="s">
        <v>2184</v>
      </c>
    </row>
    <row r="25" spans="1:10" s="688" customFormat="1">
      <c r="A25" s="687"/>
      <c r="B25" s="1632" t="s">
        <v>2191</v>
      </c>
      <c r="C25" s="1633" t="s">
        <v>2190</v>
      </c>
      <c r="D25" s="1633"/>
      <c r="E25" s="1630">
        <f t="shared" si="1"/>
        <v>0</v>
      </c>
      <c r="F25" s="1634"/>
      <c r="G25" s="1634"/>
      <c r="H25" s="1635"/>
      <c r="I25" s="1635"/>
      <c r="J25" s="1621" t="s">
        <v>474</v>
      </c>
    </row>
    <row r="26" spans="1:10" s="9" customFormat="1">
      <c r="A26" s="79">
        <v>7.3</v>
      </c>
      <c r="B26" s="1627" t="s">
        <v>688</v>
      </c>
      <c r="C26" s="541"/>
      <c r="D26" s="1636"/>
      <c r="E26" s="1630">
        <f t="shared" si="1"/>
        <v>0</v>
      </c>
      <c r="F26" s="1637"/>
      <c r="G26" s="1637"/>
      <c r="H26" s="1637"/>
      <c r="I26" s="1637"/>
      <c r="J26" s="1622"/>
    </row>
    <row r="27" spans="1:10" s="9" customFormat="1">
      <c r="A27" s="79">
        <v>7.4</v>
      </c>
      <c r="B27" s="1627" t="s">
        <v>687</v>
      </c>
      <c r="C27" s="1636"/>
      <c r="D27" s="1636"/>
      <c r="E27" s="1630">
        <f t="shared" si="1"/>
        <v>0</v>
      </c>
      <c r="F27" s="1636"/>
      <c r="G27" s="1636"/>
      <c r="H27" s="1636"/>
      <c r="I27" s="1636"/>
      <c r="J27" s="1315"/>
    </row>
    <row r="28" spans="1:10" s="688" customFormat="1">
      <c r="A28" s="687"/>
      <c r="B28" s="1632" t="s">
        <v>1404</v>
      </c>
      <c r="C28" s="1633"/>
      <c r="D28" s="1633"/>
      <c r="E28" s="1630">
        <f t="shared" si="1"/>
        <v>0</v>
      </c>
      <c r="F28" s="1634"/>
      <c r="G28" s="1634"/>
      <c r="H28" s="1635"/>
      <c r="I28" s="1635"/>
      <c r="J28" s="1621" t="s">
        <v>2184</v>
      </c>
    </row>
    <row r="29" spans="1:10" s="688" customFormat="1">
      <c r="A29" s="687"/>
      <c r="B29" s="1632" t="s">
        <v>1405</v>
      </c>
      <c r="C29" s="1633" t="s">
        <v>1406</v>
      </c>
      <c r="D29" s="1633" t="s">
        <v>1393</v>
      </c>
      <c r="E29" s="1630">
        <f t="shared" si="1"/>
        <v>0</v>
      </c>
      <c r="F29" s="1634"/>
      <c r="G29" s="1634"/>
      <c r="H29" s="1635"/>
      <c r="I29" s="1635"/>
      <c r="J29" s="1621" t="s">
        <v>2184</v>
      </c>
    </row>
    <row r="30" spans="1:10" s="688" customFormat="1">
      <c r="A30" s="687"/>
      <c r="B30" s="1632" t="s">
        <v>1407</v>
      </c>
      <c r="C30" s="1633" t="s">
        <v>1408</v>
      </c>
      <c r="D30" s="1633" t="s">
        <v>1202</v>
      </c>
      <c r="E30" s="1630">
        <f t="shared" si="1"/>
        <v>15000</v>
      </c>
      <c r="F30" s="1634"/>
      <c r="G30" s="1634">
        <v>15000</v>
      </c>
      <c r="H30" s="1635"/>
      <c r="I30" s="1635"/>
      <c r="J30" s="1621" t="s">
        <v>2184</v>
      </c>
    </row>
    <row r="31" spans="1:10" s="688" customFormat="1">
      <c r="A31" s="687"/>
      <c r="B31" s="1632" t="s">
        <v>1409</v>
      </c>
      <c r="C31" s="1633" t="s">
        <v>1410</v>
      </c>
      <c r="D31" s="1633" t="s">
        <v>1317</v>
      </c>
      <c r="E31" s="1630">
        <f t="shared" si="1"/>
        <v>0</v>
      </c>
      <c r="F31" s="1634"/>
      <c r="G31" s="1634"/>
      <c r="H31" s="1635"/>
      <c r="I31" s="1635"/>
      <c r="J31" s="1621" t="s">
        <v>2184</v>
      </c>
    </row>
    <row r="32" spans="1:10" s="693" customFormat="1">
      <c r="A32" s="695"/>
      <c r="B32" s="1638" t="s">
        <v>1412</v>
      </c>
      <c r="C32" s="1639" t="s">
        <v>1413</v>
      </c>
      <c r="D32" s="1640" t="s">
        <v>1414</v>
      </c>
      <c r="E32" s="1630">
        <f t="shared" si="1"/>
        <v>0</v>
      </c>
      <c r="F32" s="1641"/>
      <c r="G32" s="1641"/>
      <c r="H32" s="1642"/>
      <c r="I32" s="1641"/>
      <c r="J32" s="1623" t="s">
        <v>2187</v>
      </c>
    </row>
    <row r="33" spans="1:21" s="693" customFormat="1">
      <c r="A33" s="687"/>
      <c r="B33" s="1643" t="s">
        <v>1415</v>
      </c>
      <c r="C33" s="1639" t="s">
        <v>1416</v>
      </c>
      <c r="D33" s="1644" t="s">
        <v>1414</v>
      </c>
      <c r="E33" s="1630">
        <f t="shared" si="1"/>
        <v>0</v>
      </c>
      <c r="F33" s="1641"/>
      <c r="G33" s="1641"/>
      <c r="H33" s="1641"/>
      <c r="I33" s="1641"/>
      <c r="J33" s="1623" t="s">
        <v>2187</v>
      </c>
    </row>
    <row r="34" spans="1:21" s="1570" customFormat="1" ht="42">
      <c r="A34" s="79">
        <v>7.5</v>
      </c>
      <c r="B34" s="1615" t="s">
        <v>684</v>
      </c>
      <c r="C34" s="1649"/>
      <c r="D34" s="1650"/>
      <c r="E34" s="1651"/>
      <c r="F34" s="1651"/>
      <c r="G34" s="1651"/>
      <c r="H34" s="1651"/>
      <c r="I34" s="1651"/>
      <c r="J34" s="1648"/>
      <c r="K34" s="1647"/>
      <c r="L34" s="1647"/>
      <c r="M34" s="1647"/>
      <c r="N34" s="1647"/>
      <c r="O34" s="1647"/>
      <c r="P34" s="1647"/>
      <c r="Q34" s="1647"/>
      <c r="R34" s="1647"/>
      <c r="S34" s="1647"/>
      <c r="T34" s="1647"/>
      <c r="U34" s="1608"/>
    </row>
    <row r="35" spans="1:21" s="1570" customFormat="1">
      <c r="A35" s="78"/>
      <c r="B35" s="1615" t="s">
        <v>2521</v>
      </c>
      <c r="C35" s="1652" t="s">
        <v>2522</v>
      </c>
      <c r="D35" s="1650"/>
      <c r="E35" s="1651"/>
      <c r="F35" s="1651"/>
      <c r="G35" s="1651"/>
      <c r="H35" s="1651"/>
      <c r="I35" s="1651"/>
      <c r="J35" s="1621" t="s">
        <v>2184</v>
      </c>
      <c r="K35" s="1647"/>
      <c r="L35" s="1647"/>
      <c r="M35" s="1647"/>
      <c r="N35" s="1647"/>
      <c r="O35" s="1647"/>
      <c r="P35" s="1647"/>
      <c r="Q35" s="1647"/>
      <c r="R35" s="1647"/>
      <c r="S35" s="1647"/>
      <c r="T35" s="1647"/>
      <c r="U35" s="1608"/>
    </row>
    <row r="36" spans="1:21" s="234" customFormat="1" ht="18.75">
      <c r="A36" s="1451"/>
      <c r="B36" s="1654"/>
      <c r="C36" s="1655"/>
      <c r="D36" s="1656"/>
      <c r="E36" s="1657">
        <f>F36+G36+H36+I36</f>
        <v>0</v>
      </c>
      <c r="F36" s="1658"/>
      <c r="G36" s="1658"/>
      <c r="H36" s="1656"/>
      <c r="I36" s="1656"/>
      <c r="J36" s="1653"/>
    </row>
    <row r="37" spans="1:21" s="234" customFormat="1" ht="18.75">
      <c r="A37" s="1452"/>
      <c r="B37" s="1452"/>
      <c r="C37" s="1452"/>
      <c r="D37" s="1452"/>
      <c r="E37" s="425">
        <f>SUM(E14:E36)</f>
        <v>585050</v>
      </c>
      <c r="F37" s="1156">
        <f>SUM(F14:F36)</f>
        <v>0</v>
      </c>
      <c r="G37" s="1156">
        <f>SUM(G14:G36)</f>
        <v>585050</v>
      </c>
      <c r="H37" s="1156">
        <f>SUM(H14:H36)</f>
        <v>0</v>
      </c>
      <c r="I37" s="1156">
        <f>SUM(I14:I36)</f>
        <v>0</v>
      </c>
      <c r="J37" s="1157">
        <f>F37+G37+H37+I37</f>
        <v>585050</v>
      </c>
    </row>
    <row r="38" spans="1:21">
      <c r="B38" s="4"/>
    </row>
    <row r="41" spans="1:21" s="584" customFormat="1">
      <c r="E41" s="645"/>
      <c r="F41" s="644"/>
      <c r="G41" s="644"/>
      <c r="H41" s="646"/>
      <c r="I41" s="646"/>
      <c r="J41" s="610"/>
    </row>
  </sheetData>
  <mergeCells count="6">
    <mergeCell ref="A1:J1"/>
    <mergeCell ref="A9:A10"/>
    <mergeCell ref="B9:B10"/>
    <mergeCell ref="E9:I9"/>
    <mergeCell ref="J9:J10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99"/>
  </sheetPr>
  <dimension ref="A1:R43"/>
  <sheetViews>
    <sheetView topLeftCell="A35" zoomScale="90" zoomScaleNormal="90" workbookViewId="0">
      <selection activeCell="A43" sqref="A43:XFD43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s="9" customFormat="1" ht="28.5">
      <c r="A1" s="1730" t="s">
        <v>685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ht="28.5">
      <c r="A2" s="1737" t="s">
        <v>543</v>
      </c>
      <c r="B2" s="1737"/>
      <c r="C2" s="1737"/>
      <c r="D2" s="1737"/>
      <c r="E2" s="1737"/>
      <c r="F2" s="1737"/>
      <c r="G2" s="1737"/>
      <c r="H2" s="1737"/>
      <c r="I2" s="1737"/>
    </row>
    <row r="3" spans="1:18" ht="21" customHeight="1">
      <c r="A3" s="27"/>
      <c r="B3" s="42" t="s">
        <v>382</v>
      </c>
      <c r="C3" s="34" t="s">
        <v>414</v>
      </c>
      <c r="D3" s="87"/>
      <c r="F3" s="88"/>
      <c r="H3" s="88"/>
      <c r="I3" s="2"/>
    </row>
    <row r="4" spans="1:18" ht="23.25">
      <c r="A4" s="27"/>
      <c r="B4" s="42" t="s">
        <v>2561</v>
      </c>
      <c r="C4" s="1572" t="s">
        <v>2491</v>
      </c>
      <c r="D4" s="25"/>
      <c r="E4" s="2"/>
      <c r="F4" s="2"/>
      <c r="G4" s="2"/>
    </row>
    <row r="5" spans="1:18" ht="21" customHeight="1">
      <c r="A5" s="27"/>
      <c r="B5" s="42" t="s">
        <v>21</v>
      </c>
      <c r="C5" s="44" t="s">
        <v>30</v>
      </c>
      <c r="D5" s="45" t="s">
        <v>51</v>
      </c>
      <c r="E5" s="44"/>
      <c r="F5" s="44" t="s">
        <v>52</v>
      </c>
      <c r="G5" s="44" t="s">
        <v>53</v>
      </c>
      <c r="H5" s="44" t="s">
        <v>56</v>
      </c>
      <c r="I5" s="44" t="s">
        <v>559</v>
      </c>
      <c r="J5" s="44" t="s">
        <v>55</v>
      </c>
      <c r="K5" s="30"/>
      <c r="O5" s="25"/>
    </row>
    <row r="6" spans="1:18" ht="21" customHeight="1">
      <c r="A6" s="27"/>
      <c r="B6" s="32" t="s">
        <v>36</v>
      </c>
      <c r="D6" s="1570" t="s">
        <v>2492</v>
      </c>
      <c r="F6" s="25"/>
      <c r="H6" s="25"/>
      <c r="J6" s="25"/>
      <c r="K6" s="25"/>
      <c r="M6" s="25"/>
      <c r="O6" s="25"/>
      <c r="P6" s="25"/>
      <c r="R6" s="25"/>
    </row>
    <row r="7" spans="1:18" ht="21" customHeight="1">
      <c r="A7" s="27"/>
      <c r="B7" s="32" t="s">
        <v>37</v>
      </c>
      <c r="D7" s="1570" t="s">
        <v>2493</v>
      </c>
      <c r="E7" s="25"/>
      <c r="F7" s="2"/>
      <c r="G7" s="2"/>
      <c r="H7" s="2"/>
    </row>
    <row r="8" spans="1:18" ht="21" customHeight="1">
      <c r="A8" s="27"/>
      <c r="B8" s="4" t="s">
        <v>416</v>
      </c>
      <c r="D8" s="1570" t="s">
        <v>2494</v>
      </c>
      <c r="E8" s="2"/>
      <c r="F8" s="2"/>
      <c r="G8" s="2"/>
      <c r="H8" s="2"/>
    </row>
    <row r="9" spans="1:18" ht="21" customHeight="1">
      <c r="A9" s="27"/>
      <c r="B9" s="298" t="s">
        <v>697</v>
      </c>
      <c r="D9" s="1570" t="s">
        <v>2495</v>
      </c>
      <c r="E9" s="2"/>
      <c r="F9" s="2"/>
      <c r="G9" s="2"/>
      <c r="H9" s="2"/>
    </row>
    <row r="10" spans="1:18" ht="21" customHeight="1">
      <c r="A10" s="1806" t="s">
        <v>0</v>
      </c>
      <c r="B10" s="1806" t="s">
        <v>33</v>
      </c>
      <c r="C10" s="210" t="s">
        <v>23</v>
      </c>
      <c r="D10" s="208" t="s">
        <v>24</v>
      </c>
      <c r="E10" s="1808" t="s">
        <v>1</v>
      </c>
      <c r="F10" s="1809"/>
      <c r="G10" s="1809"/>
      <c r="H10" s="1809"/>
      <c r="I10" s="1810"/>
      <c r="J10" s="1813" t="s">
        <v>13</v>
      </c>
    </row>
    <row r="11" spans="1:18" ht="23.25">
      <c r="A11" s="1807"/>
      <c r="B11" s="1807"/>
      <c r="C11" s="211"/>
      <c r="D11" s="89" t="s">
        <v>25</v>
      </c>
      <c r="E11" s="90" t="s">
        <v>5</v>
      </c>
      <c r="F11" s="90" t="s">
        <v>6</v>
      </c>
      <c r="G11" s="90" t="s">
        <v>2557</v>
      </c>
      <c r="H11" s="91" t="s">
        <v>26</v>
      </c>
      <c r="I11" s="91" t="s">
        <v>27</v>
      </c>
      <c r="J11" s="1814"/>
    </row>
    <row r="12" spans="1:18" s="9" customFormat="1" ht="42">
      <c r="A12" s="77">
        <v>8.1</v>
      </c>
      <c r="B12" s="680" t="s">
        <v>689</v>
      </c>
      <c r="C12" s="673"/>
      <c r="D12" s="673"/>
      <c r="E12" s="674"/>
      <c r="F12" s="674"/>
      <c r="G12" s="674"/>
      <c r="H12" s="674"/>
      <c r="I12" s="674"/>
      <c r="J12" s="674"/>
    </row>
    <row r="13" spans="1:18" s="688" customFormat="1" ht="42">
      <c r="A13" s="686"/>
      <c r="B13" s="686" t="s">
        <v>1418</v>
      </c>
      <c r="C13" s="687" t="s">
        <v>1419</v>
      </c>
      <c r="D13" s="687" t="s">
        <v>1420</v>
      </c>
      <c r="E13" s="842">
        <f t="shared" ref="E13:E39" si="0">F13+G13+H13+I13</f>
        <v>0</v>
      </c>
      <c r="F13" s="686"/>
      <c r="G13" s="686"/>
      <c r="H13" s="686"/>
      <c r="I13" s="686"/>
      <c r="J13" s="686" t="s">
        <v>1740</v>
      </c>
    </row>
    <row r="14" spans="1:18" s="688" customFormat="1" ht="42">
      <c r="A14" s="686"/>
      <c r="B14" s="686" t="s">
        <v>1421</v>
      </c>
      <c r="C14" s="687" t="s">
        <v>752</v>
      </c>
      <c r="D14" s="687" t="s">
        <v>1420</v>
      </c>
      <c r="E14" s="842">
        <f t="shared" si="0"/>
        <v>0</v>
      </c>
      <c r="F14" s="686"/>
      <c r="G14" s="686"/>
      <c r="H14" s="686"/>
      <c r="I14" s="686"/>
      <c r="J14" s="686" t="s">
        <v>1740</v>
      </c>
    </row>
    <row r="15" spans="1:18" s="688" customFormat="1">
      <c r="A15" s="686"/>
      <c r="B15" s="686" t="s">
        <v>1422</v>
      </c>
      <c r="C15" s="687" t="s">
        <v>1161</v>
      </c>
      <c r="D15" s="687"/>
      <c r="E15" s="842">
        <f t="shared" si="0"/>
        <v>0</v>
      </c>
      <c r="F15" s="686"/>
      <c r="G15" s="686"/>
      <c r="H15" s="686"/>
      <c r="I15" s="686"/>
      <c r="J15" s="686" t="s">
        <v>1740</v>
      </c>
    </row>
    <row r="16" spans="1:18" s="688" customFormat="1">
      <c r="A16" s="686"/>
      <c r="B16" s="1067" t="s">
        <v>1423</v>
      </c>
      <c r="C16" s="687" t="s">
        <v>1424</v>
      </c>
      <c r="D16" s="687" t="s">
        <v>1160</v>
      </c>
      <c r="E16" s="842">
        <f t="shared" si="0"/>
        <v>0</v>
      </c>
      <c r="F16" s="686"/>
      <c r="G16" s="686"/>
      <c r="H16" s="686"/>
      <c r="I16" s="686"/>
      <c r="J16" s="686" t="s">
        <v>1740</v>
      </c>
    </row>
    <row r="17" spans="1:10" s="688" customFormat="1">
      <c r="A17" s="686"/>
      <c r="B17" s="686" t="s">
        <v>1425</v>
      </c>
      <c r="C17" s="687" t="s">
        <v>1426</v>
      </c>
      <c r="D17" s="687" t="s">
        <v>1160</v>
      </c>
      <c r="E17" s="842">
        <f t="shared" si="0"/>
        <v>0</v>
      </c>
      <c r="F17" s="686"/>
      <c r="G17" s="686"/>
      <c r="H17" s="686"/>
      <c r="I17" s="686"/>
      <c r="J17" s="686" t="s">
        <v>1740</v>
      </c>
    </row>
    <row r="18" spans="1:10" s="688" customFormat="1" ht="37.5">
      <c r="A18" s="707"/>
      <c r="B18" s="1317" t="s">
        <v>1778</v>
      </c>
      <c r="C18" s="697" t="s">
        <v>811</v>
      </c>
      <c r="D18" s="697" t="s">
        <v>1779</v>
      </c>
      <c r="E18" s="842">
        <f t="shared" si="0"/>
        <v>0</v>
      </c>
      <c r="F18" s="1167"/>
      <c r="G18" s="1167"/>
      <c r="H18" s="1167"/>
      <c r="I18" s="1167"/>
      <c r="J18" s="1316" t="s">
        <v>2192</v>
      </c>
    </row>
    <row r="19" spans="1:10" s="688" customFormat="1" ht="84">
      <c r="A19" s="1164"/>
      <c r="B19" s="791" t="s">
        <v>1761</v>
      </c>
      <c r="C19" s="696" t="s">
        <v>775</v>
      </c>
      <c r="D19" s="717" t="s">
        <v>791</v>
      </c>
      <c r="E19" s="716">
        <f>F19+G19+H19+I19</f>
        <v>20000</v>
      </c>
      <c r="F19" s="743">
        <v>20000</v>
      </c>
      <c r="G19" s="917"/>
      <c r="H19" s="917"/>
      <c r="I19" s="917"/>
      <c r="J19" s="823" t="s">
        <v>1762</v>
      </c>
    </row>
    <row r="20" spans="1:10" s="688" customFormat="1" ht="84">
      <c r="A20" s="1164"/>
      <c r="B20" s="791" t="s">
        <v>1769</v>
      </c>
      <c r="C20" s="749" t="s">
        <v>1763</v>
      </c>
      <c r="D20" s="717" t="s">
        <v>791</v>
      </c>
      <c r="E20" s="716">
        <f>F20+G20+H20+I20</f>
        <v>0</v>
      </c>
      <c r="F20" s="751"/>
      <c r="G20" s="917"/>
      <c r="H20" s="917"/>
      <c r="I20" s="917"/>
      <c r="J20" s="823" t="s">
        <v>1762</v>
      </c>
    </row>
    <row r="21" spans="1:10" s="688" customFormat="1" ht="63" customHeight="1">
      <c r="A21" s="1164"/>
      <c r="B21" s="750" t="s">
        <v>1764</v>
      </c>
      <c r="C21" s="696" t="s">
        <v>779</v>
      </c>
      <c r="D21" s="713" t="s">
        <v>1765</v>
      </c>
      <c r="E21" s="716">
        <f>F21+G21+H21+I21</f>
        <v>0</v>
      </c>
      <c r="F21" s="723"/>
      <c r="G21" s="917"/>
      <c r="H21" s="917"/>
      <c r="I21" s="917"/>
      <c r="J21" s="823" t="s">
        <v>1762</v>
      </c>
    </row>
    <row r="22" spans="1:10" s="688" customFormat="1" ht="84">
      <c r="A22" s="1164"/>
      <c r="B22" s="750" t="s">
        <v>1770</v>
      </c>
      <c r="C22" s="696" t="s">
        <v>1766</v>
      </c>
      <c r="D22" s="713" t="s">
        <v>1511</v>
      </c>
      <c r="E22" s="716">
        <f>F22+G22+H22+I22</f>
        <v>0</v>
      </c>
      <c r="F22" s="1165"/>
      <c r="G22" s="917"/>
      <c r="H22" s="917"/>
      <c r="I22" s="917"/>
      <c r="J22" s="823" t="s">
        <v>1762</v>
      </c>
    </row>
    <row r="23" spans="1:10" s="688" customFormat="1" ht="63">
      <c r="A23" s="1164"/>
      <c r="B23" s="720" t="s">
        <v>1767</v>
      </c>
      <c r="C23" s="687" t="s">
        <v>1768</v>
      </c>
      <c r="D23" s="687" t="s">
        <v>791</v>
      </c>
      <c r="E23" s="716">
        <f>F23+G23+H23+I23</f>
        <v>0</v>
      </c>
      <c r="F23" s="686"/>
      <c r="G23" s="917"/>
      <c r="H23" s="917"/>
      <c r="I23" s="917"/>
      <c r="J23" s="823" t="s">
        <v>1374</v>
      </c>
    </row>
    <row r="24" spans="1:10" s="9" customFormat="1" ht="42">
      <c r="A24" s="77">
        <v>8.1999999999999993</v>
      </c>
      <c r="B24" s="681" t="s">
        <v>690</v>
      </c>
      <c r="C24" s="8"/>
      <c r="D24" s="58"/>
      <c r="E24" s="842">
        <f t="shared" si="0"/>
        <v>0</v>
      </c>
      <c r="F24" s="295"/>
      <c r="G24" s="295"/>
      <c r="H24" s="295"/>
      <c r="I24" s="295"/>
      <c r="J24" s="295"/>
    </row>
    <row r="25" spans="1:10" s="9" customFormat="1" ht="63">
      <c r="A25" s="80"/>
      <c r="B25" s="681" t="s">
        <v>691</v>
      </c>
      <c r="C25" s="8"/>
      <c r="D25" s="126"/>
      <c r="E25" s="842">
        <f t="shared" si="0"/>
        <v>0</v>
      </c>
      <c r="F25" s="295"/>
      <c r="G25" s="295"/>
      <c r="H25" s="295"/>
      <c r="I25" s="295"/>
      <c r="J25" s="295"/>
    </row>
    <row r="26" spans="1:10" s="688" customFormat="1" ht="75">
      <c r="A26" s="745"/>
      <c r="B26" s="1058" t="s">
        <v>1780</v>
      </c>
      <c r="C26" s="696" t="s">
        <v>746</v>
      </c>
      <c r="D26" s="717" t="s">
        <v>1781</v>
      </c>
      <c r="E26" s="842">
        <f t="shared" si="0"/>
        <v>0</v>
      </c>
      <c r="F26" s="1165"/>
      <c r="G26" s="1165"/>
      <c r="H26" s="1165"/>
      <c r="I26" s="1165"/>
      <c r="J26" s="1316" t="s">
        <v>2192</v>
      </c>
    </row>
    <row r="27" spans="1:10" ht="42">
      <c r="A27" s="67"/>
      <c r="B27" s="565" t="s">
        <v>2151</v>
      </c>
      <c r="C27" s="526" t="s">
        <v>1862</v>
      </c>
      <c r="D27" s="3"/>
      <c r="E27" s="181">
        <f>F27+G27+H27+I27</f>
        <v>0</v>
      </c>
      <c r="F27" s="3"/>
      <c r="G27" s="3"/>
      <c r="H27" s="3"/>
      <c r="I27" s="3"/>
      <c r="J27" s="105" t="s">
        <v>2153</v>
      </c>
    </row>
    <row r="28" spans="1:10" ht="42">
      <c r="A28" s="67"/>
      <c r="B28" s="565" t="s">
        <v>2152</v>
      </c>
      <c r="C28" s="526" t="s">
        <v>1862</v>
      </c>
      <c r="D28" s="3"/>
      <c r="E28" s="181">
        <f>F28+G28+H28+I28</f>
        <v>0</v>
      </c>
      <c r="F28" s="3"/>
      <c r="G28" s="3"/>
      <c r="H28" s="3"/>
      <c r="I28" s="3"/>
      <c r="J28" s="105" t="s">
        <v>2153</v>
      </c>
    </row>
    <row r="29" spans="1:10" s="9" customFormat="1" ht="42">
      <c r="A29" s="77">
        <v>8.3000000000000007</v>
      </c>
      <c r="B29" s="681" t="s">
        <v>692</v>
      </c>
      <c r="C29" s="675"/>
      <c r="D29" s="675"/>
      <c r="E29" s="842">
        <f t="shared" si="0"/>
        <v>0</v>
      </c>
      <c r="F29" s="676"/>
      <c r="G29" s="676"/>
      <c r="H29" s="676"/>
      <c r="I29" s="676"/>
      <c r="J29" s="676"/>
    </row>
    <row r="30" spans="1:10" ht="42">
      <c r="A30" s="77">
        <v>8.4</v>
      </c>
      <c r="B30" s="682" t="s">
        <v>693</v>
      </c>
      <c r="C30" s="8"/>
      <c r="D30" s="3"/>
      <c r="E30" s="842">
        <f t="shared" si="0"/>
        <v>0</v>
      </c>
      <c r="F30" s="677"/>
      <c r="G30" s="677"/>
      <c r="H30" s="677"/>
      <c r="I30" s="677"/>
      <c r="J30" s="677"/>
    </row>
    <row r="31" spans="1:10" s="693" customFormat="1" ht="56.25">
      <c r="A31" s="771"/>
      <c r="B31" s="1318" t="s">
        <v>1782</v>
      </c>
      <c r="C31" s="696" t="s">
        <v>1783</v>
      </c>
      <c r="D31" s="717" t="s">
        <v>741</v>
      </c>
      <c r="E31" s="842">
        <f t="shared" si="0"/>
        <v>0</v>
      </c>
      <c r="F31" s="1168"/>
      <c r="G31" s="1168"/>
      <c r="H31" s="1168"/>
      <c r="I31" s="1168"/>
      <c r="J31" s="1316" t="s">
        <v>2192</v>
      </c>
    </row>
    <row r="32" spans="1:10" ht="68.25" customHeight="1">
      <c r="A32" s="78">
        <v>8.5</v>
      </c>
      <c r="B32" s="683" t="s">
        <v>694</v>
      </c>
      <c r="C32" s="8"/>
      <c r="D32" s="3"/>
      <c r="E32" s="842">
        <f t="shared" si="0"/>
        <v>0</v>
      </c>
      <c r="F32" s="677"/>
      <c r="G32" s="677"/>
      <c r="H32" s="677"/>
      <c r="I32" s="677"/>
      <c r="J32" s="677"/>
    </row>
    <row r="33" spans="1:10" s="693" customFormat="1" ht="84">
      <c r="A33" s="771"/>
      <c r="B33" s="1283" t="s">
        <v>1784</v>
      </c>
      <c r="C33" s="696" t="s">
        <v>1771</v>
      </c>
      <c r="D33" s="717" t="s">
        <v>741</v>
      </c>
      <c r="E33" s="857">
        <f t="shared" si="0"/>
        <v>1700000</v>
      </c>
      <c r="F33" s="743">
        <v>1570000</v>
      </c>
      <c r="G33" s="1168"/>
      <c r="H33" s="1168"/>
      <c r="I33" s="743">
        <v>130000</v>
      </c>
      <c r="J33" s="1316" t="s">
        <v>2192</v>
      </c>
    </row>
    <row r="34" spans="1:10" ht="42">
      <c r="A34" s="78">
        <v>8.6</v>
      </c>
      <c r="B34" s="683" t="s">
        <v>695</v>
      </c>
      <c r="C34" s="8"/>
      <c r="D34" s="3"/>
      <c r="E34" s="842">
        <f t="shared" si="0"/>
        <v>0</v>
      </c>
      <c r="F34" s="110"/>
      <c r="G34" s="677"/>
      <c r="H34" s="677"/>
      <c r="I34" s="677"/>
      <c r="J34" s="677"/>
    </row>
    <row r="35" spans="1:10" s="1259" customFormat="1" ht="63">
      <c r="A35" s="771"/>
      <c r="B35" s="721" t="s">
        <v>1785</v>
      </c>
      <c r="C35" s="696" t="s">
        <v>1786</v>
      </c>
      <c r="D35" s="717" t="s">
        <v>741</v>
      </c>
      <c r="E35" s="857">
        <f t="shared" si="0"/>
        <v>10000</v>
      </c>
      <c r="F35" s="743">
        <v>10000</v>
      </c>
      <c r="G35" s="1168"/>
      <c r="H35" s="1168"/>
      <c r="I35" s="1168"/>
      <c r="J35" s="743" t="s">
        <v>1740</v>
      </c>
    </row>
    <row r="36" spans="1:10">
      <c r="A36" s="78">
        <v>8.6999999999999993</v>
      </c>
      <c r="B36" s="679" t="s">
        <v>696</v>
      </c>
      <c r="C36" s="672"/>
      <c r="D36" s="96"/>
      <c r="E36" s="842">
        <f t="shared" si="0"/>
        <v>0</v>
      </c>
      <c r="F36" s="678"/>
      <c r="G36" s="678"/>
      <c r="H36" s="678"/>
      <c r="I36" s="678"/>
      <c r="J36" s="678"/>
    </row>
    <row r="37" spans="1:10" s="1172" customFormat="1" ht="63">
      <c r="A37" s="1319"/>
      <c r="B37" s="698" t="s">
        <v>1787</v>
      </c>
      <c r="C37" s="742" t="s">
        <v>775</v>
      </c>
      <c r="D37" s="1320">
        <v>22282</v>
      </c>
      <c r="E37" s="857">
        <f t="shared" ref="E37" si="1">F37+G37+H37+I37</f>
        <v>0</v>
      </c>
      <c r="F37" s="1321"/>
      <c r="G37" s="1321"/>
      <c r="H37" s="1321"/>
      <c r="I37" s="1321"/>
      <c r="J37" s="743" t="s">
        <v>1740</v>
      </c>
    </row>
    <row r="38" spans="1:10" s="1172" customFormat="1" ht="84" customHeight="1">
      <c r="A38" s="1322"/>
      <c r="B38" s="747" t="s">
        <v>1788</v>
      </c>
      <c r="C38" s="696"/>
      <c r="D38" s="717" t="s">
        <v>741</v>
      </c>
      <c r="E38" s="857">
        <f t="shared" si="0"/>
        <v>0</v>
      </c>
      <c r="F38" s="1171"/>
      <c r="G38" s="1171"/>
      <c r="H38" s="1171"/>
      <c r="I38" s="1171"/>
      <c r="J38" s="743" t="s">
        <v>1740</v>
      </c>
    </row>
    <row r="39" spans="1:10" s="234" customFormat="1" ht="18.75">
      <c r="A39" s="438"/>
      <c r="B39" s="495"/>
      <c r="C39" s="492"/>
      <c r="D39" s="236"/>
      <c r="E39" s="842">
        <f t="shared" si="0"/>
        <v>0</v>
      </c>
      <c r="F39" s="236"/>
      <c r="G39" s="236"/>
      <c r="H39" s="236"/>
      <c r="I39" s="236"/>
      <c r="J39" s="236"/>
    </row>
    <row r="40" spans="1:10" s="234" customFormat="1" ht="18.75">
      <c r="A40" s="423"/>
      <c r="B40" s="423"/>
      <c r="C40" s="423"/>
      <c r="D40" s="423"/>
      <c r="E40" s="493">
        <f>SUM(E13:E39)</f>
        <v>1730000</v>
      </c>
      <c r="F40" s="493">
        <f>SUM(F13:F39)</f>
        <v>1600000</v>
      </c>
      <c r="G40" s="493">
        <f>SUM(G13:G39)</f>
        <v>0</v>
      </c>
      <c r="H40" s="493">
        <f>SUM(H13:H39)</f>
        <v>0</v>
      </c>
      <c r="I40" s="493">
        <f>SUM(I13:I39)</f>
        <v>130000</v>
      </c>
      <c r="J40" s="494">
        <f>F40+G40+H40+I40</f>
        <v>1730000</v>
      </c>
    </row>
    <row r="41" spans="1:10">
      <c r="B41" s="4"/>
    </row>
    <row r="43" spans="1:10" s="298" customFormat="1"/>
  </sheetData>
  <mergeCells count="6">
    <mergeCell ref="A1:J1"/>
    <mergeCell ref="A10:A11"/>
    <mergeCell ref="B10:B11"/>
    <mergeCell ref="E10:I10"/>
    <mergeCell ref="J10:J11"/>
    <mergeCell ref="A2:I2"/>
  </mergeCells>
  <pageMargins left="0.9055118110236221" right="0.51181102362204722" top="0.35433070866141736" bottom="0.15748031496062992" header="0.31496062992125984" footer="0.31496062992125984"/>
  <pageSetup paperSize="5" scale="80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4"/>
  <sheetViews>
    <sheetView topLeftCell="A31" zoomScale="90" zoomScaleNormal="90" workbookViewId="0">
      <selection activeCell="A34" sqref="A34:XFD44"/>
    </sheetView>
  </sheetViews>
  <sheetFormatPr defaultColWidth="9.140625" defaultRowHeight="21"/>
  <cols>
    <col min="1" max="1" width="5.7109375" style="9" customWidth="1"/>
    <col min="2" max="2" width="47.7109375" style="9" customWidth="1"/>
    <col min="3" max="3" width="23" style="9" customWidth="1"/>
    <col min="4" max="4" width="18.28515625" style="9" customWidth="1"/>
    <col min="5" max="5" width="17" style="9" customWidth="1"/>
    <col min="6" max="7" width="18.28515625" style="9" customWidth="1"/>
    <col min="8" max="8" width="15.85546875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>
      <c r="A1" s="1730" t="s">
        <v>685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ht="28.5">
      <c r="A2" s="1730" t="s">
        <v>543</v>
      </c>
      <c r="B2" s="1730"/>
      <c r="C2" s="1730"/>
      <c r="D2" s="1730"/>
      <c r="E2" s="1730"/>
      <c r="F2" s="1730"/>
      <c r="G2" s="1730"/>
      <c r="H2" s="1730"/>
      <c r="I2" s="1730"/>
    </row>
    <row r="3" spans="1:18" ht="21" customHeight="1">
      <c r="A3" s="27"/>
      <c r="B3" s="42" t="s">
        <v>382</v>
      </c>
      <c r="C3" s="162" t="s">
        <v>417</v>
      </c>
      <c r="D3" s="131"/>
      <c r="F3" s="472"/>
      <c r="H3" s="472"/>
      <c r="I3" s="133"/>
    </row>
    <row r="4" spans="1:18" ht="21" customHeight="1">
      <c r="A4" s="27"/>
      <c r="B4" s="42" t="s">
        <v>2559</v>
      </c>
      <c r="C4" s="162" t="s">
        <v>418</v>
      </c>
      <c r="D4" s="167"/>
      <c r="E4" s="133"/>
      <c r="F4" s="133"/>
      <c r="G4" s="133"/>
    </row>
    <row r="5" spans="1:18" ht="21" customHeight="1">
      <c r="A5" s="27"/>
      <c r="B5" s="42" t="s">
        <v>21</v>
      </c>
      <c r="C5" s="168" t="s">
        <v>30</v>
      </c>
      <c r="D5" s="169" t="s">
        <v>51</v>
      </c>
      <c r="E5" s="168"/>
      <c r="F5" s="168" t="s">
        <v>52</v>
      </c>
      <c r="G5" s="168" t="s">
        <v>53</v>
      </c>
      <c r="H5" s="168" t="s">
        <v>56</v>
      </c>
      <c r="I5" s="168" t="s">
        <v>552</v>
      </c>
      <c r="J5" s="168" t="s">
        <v>55</v>
      </c>
      <c r="K5" s="170"/>
      <c r="O5" s="167"/>
    </row>
    <row r="6" spans="1:18" ht="21" customHeight="1">
      <c r="A6" s="27"/>
      <c r="B6" s="171" t="s">
        <v>36</v>
      </c>
      <c r="D6" s="9" t="s">
        <v>419</v>
      </c>
      <c r="F6" s="167"/>
      <c r="H6" s="167"/>
      <c r="J6" s="167"/>
      <c r="K6" s="167"/>
      <c r="M6" s="167"/>
      <c r="O6" s="167"/>
      <c r="P6" s="167"/>
      <c r="R6" s="167"/>
    </row>
    <row r="7" spans="1:18" ht="21" customHeight="1">
      <c r="A7" s="27"/>
      <c r="B7" s="171" t="s">
        <v>37</v>
      </c>
      <c r="D7" s="1570" t="s">
        <v>2523</v>
      </c>
      <c r="E7" s="167"/>
      <c r="F7" s="133"/>
      <c r="G7" s="133"/>
      <c r="H7" s="133"/>
    </row>
    <row r="8" spans="1:18" ht="21" customHeight="1">
      <c r="A8" s="27"/>
      <c r="B8" s="164"/>
      <c r="D8" s="1570" t="s">
        <v>2524</v>
      </c>
      <c r="E8" s="133"/>
      <c r="F8" s="133"/>
      <c r="G8" s="133"/>
      <c r="H8" s="133"/>
    </row>
    <row r="9" spans="1:18" ht="21" customHeight="1">
      <c r="A9" s="27"/>
      <c r="B9" s="164"/>
      <c r="D9" s="1570" t="s">
        <v>2525</v>
      </c>
      <c r="E9" s="133"/>
      <c r="F9" s="133"/>
      <c r="G9" s="133"/>
      <c r="H9" s="133"/>
    </row>
    <row r="10" spans="1:18" ht="21" customHeight="1">
      <c r="A10" s="27"/>
      <c r="B10" s="164" t="s">
        <v>343</v>
      </c>
      <c r="D10" s="1570" t="s">
        <v>2526</v>
      </c>
      <c r="E10" s="133"/>
      <c r="F10" s="133"/>
      <c r="G10" s="133"/>
      <c r="H10" s="133"/>
    </row>
    <row r="11" spans="1:18" ht="21" customHeight="1">
      <c r="A11" s="27"/>
      <c r="B11" s="164"/>
      <c r="D11" s="1570" t="s">
        <v>2527</v>
      </c>
      <c r="E11" s="133"/>
      <c r="F11" s="133"/>
      <c r="G11" s="133"/>
      <c r="H11" s="133"/>
    </row>
    <row r="12" spans="1:18" ht="21" customHeight="1">
      <c r="A12" s="1794" t="s">
        <v>0</v>
      </c>
      <c r="B12" s="1794" t="s">
        <v>33</v>
      </c>
      <c r="C12" s="803" t="s">
        <v>23</v>
      </c>
      <c r="D12" s="802" t="s">
        <v>24</v>
      </c>
      <c r="E12" s="1796" t="s">
        <v>1</v>
      </c>
      <c r="F12" s="1797"/>
      <c r="G12" s="1797"/>
      <c r="H12" s="1797"/>
      <c r="I12" s="1798"/>
      <c r="J12" s="1799" t="s">
        <v>13</v>
      </c>
    </row>
    <row r="13" spans="1:18" ht="23.25">
      <c r="A13" s="1795"/>
      <c r="B13" s="1795"/>
      <c r="C13" s="804"/>
      <c r="D13" s="804" t="s">
        <v>25</v>
      </c>
      <c r="E13" s="805" t="s">
        <v>5</v>
      </c>
      <c r="F13" s="805" t="s">
        <v>6</v>
      </c>
      <c r="G13" s="805" t="s">
        <v>2557</v>
      </c>
      <c r="H13" s="805" t="s">
        <v>26</v>
      </c>
      <c r="I13" s="805" t="s">
        <v>27</v>
      </c>
      <c r="J13" s="1800"/>
    </row>
    <row r="14" spans="1:18" s="370" customFormat="1" ht="42" customHeight="1">
      <c r="A14" s="496">
        <v>9.1</v>
      </c>
      <c r="B14" s="497" t="s">
        <v>420</v>
      </c>
      <c r="C14" s="466"/>
      <c r="D14" s="466"/>
      <c r="E14" s="372">
        <f t="shared" ref="E14:E26" si="0">F14+G14+H14+I14</f>
        <v>0</v>
      </c>
      <c r="F14" s="466"/>
      <c r="G14" s="466"/>
      <c r="H14" s="466"/>
      <c r="I14" s="466"/>
      <c r="J14" s="466"/>
    </row>
    <row r="15" spans="1:18" s="370" customFormat="1" ht="39">
      <c r="A15" s="401">
        <v>9.1999999999999993</v>
      </c>
      <c r="B15" s="352" t="s">
        <v>421</v>
      </c>
      <c r="C15" s="407"/>
      <c r="D15" s="335"/>
      <c r="E15" s="372">
        <f t="shared" si="0"/>
        <v>0</v>
      </c>
      <c r="F15" s="470"/>
      <c r="G15" s="470"/>
      <c r="H15" s="475"/>
      <c r="I15" s="470"/>
      <c r="J15" s="470"/>
    </row>
    <row r="16" spans="1:18" s="370" customFormat="1" ht="27.75" customHeight="1">
      <c r="A16" s="401">
        <v>9.3000000000000007</v>
      </c>
      <c r="B16" s="352" t="s">
        <v>422</v>
      </c>
      <c r="C16" s="407"/>
      <c r="D16" s="470"/>
      <c r="E16" s="372">
        <f t="shared" si="0"/>
        <v>0</v>
      </c>
      <c r="F16" s="470"/>
      <c r="G16" s="470"/>
      <c r="H16" s="470"/>
      <c r="I16" s="470"/>
      <c r="J16" s="470"/>
    </row>
    <row r="17" spans="1:10" s="370" customFormat="1" ht="22.5" customHeight="1">
      <c r="A17" s="879">
        <v>9.4</v>
      </c>
      <c r="B17" s="880" t="s">
        <v>423</v>
      </c>
      <c r="C17" s="881"/>
      <c r="D17" s="882"/>
      <c r="E17" s="741">
        <f t="shared" si="0"/>
        <v>0</v>
      </c>
      <c r="F17" s="882"/>
      <c r="G17" s="882"/>
      <c r="H17" s="882"/>
      <c r="I17" s="882"/>
      <c r="J17" s="882"/>
    </row>
    <row r="18" spans="1:10" s="370" customFormat="1" ht="22.5" customHeight="1">
      <c r="A18" s="879"/>
      <c r="B18" s="880" t="s">
        <v>2195</v>
      </c>
      <c r="C18" s="1386" t="s">
        <v>2190</v>
      </c>
      <c r="D18" s="1387"/>
      <c r="E18" s="741">
        <f t="shared" si="0"/>
        <v>0</v>
      </c>
      <c r="F18" s="882"/>
      <c r="G18" s="882"/>
      <c r="H18" s="882"/>
      <c r="I18" s="882"/>
      <c r="J18" s="882" t="s">
        <v>2184</v>
      </c>
    </row>
    <row r="19" spans="1:10" s="711" customFormat="1" ht="128.25" customHeight="1">
      <c r="A19" s="687"/>
      <c r="B19" s="686" t="s">
        <v>2193</v>
      </c>
      <c r="C19" s="687" t="s">
        <v>1008</v>
      </c>
      <c r="D19" s="687" t="s">
        <v>959</v>
      </c>
      <c r="E19" s="372">
        <f t="shared" si="0"/>
        <v>0</v>
      </c>
      <c r="F19" s="707"/>
      <c r="G19" s="745"/>
      <c r="H19" s="745"/>
      <c r="I19" s="718"/>
      <c r="J19" s="718" t="s">
        <v>1740</v>
      </c>
    </row>
    <row r="20" spans="1:10" s="711" customFormat="1" ht="45.75" customHeight="1">
      <c r="A20" s="687"/>
      <c r="B20" s="686" t="s">
        <v>1009</v>
      </c>
      <c r="C20" s="996" t="s">
        <v>962</v>
      </c>
      <c r="D20" s="687" t="s">
        <v>959</v>
      </c>
      <c r="E20" s="372">
        <f t="shared" si="0"/>
        <v>30000</v>
      </c>
      <c r="F20" s="716"/>
      <c r="G20" s="716">
        <v>30000</v>
      </c>
      <c r="H20" s="745"/>
      <c r="I20" s="718"/>
      <c r="J20" s="718" t="s">
        <v>1740</v>
      </c>
    </row>
    <row r="21" spans="1:10" s="711" customFormat="1" ht="42">
      <c r="A21" s="717"/>
      <c r="B21" s="691" t="s">
        <v>1010</v>
      </c>
      <c r="C21" s="996" t="s">
        <v>962</v>
      </c>
      <c r="D21" s="687" t="s">
        <v>959</v>
      </c>
      <c r="E21" s="372">
        <f t="shared" si="0"/>
        <v>0</v>
      </c>
      <c r="F21" s="707"/>
      <c r="G21" s="707"/>
      <c r="H21" s="878"/>
      <c r="I21" s="718"/>
      <c r="J21" s="718" t="s">
        <v>1740</v>
      </c>
    </row>
    <row r="22" spans="1:10" s="711" customFormat="1">
      <c r="A22" s="717"/>
      <c r="B22" s="1318" t="s">
        <v>2194</v>
      </c>
      <c r="C22" s="687" t="s">
        <v>1011</v>
      </c>
      <c r="D22" s="687" t="s">
        <v>959</v>
      </c>
      <c r="E22" s="372">
        <f t="shared" si="0"/>
        <v>0</v>
      </c>
      <c r="F22" s="707"/>
      <c r="G22" s="707"/>
      <c r="H22" s="878"/>
      <c r="I22" s="718"/>
      <c r="J22" s="718" t="s">
        <v>1740</v>
      </c>
    </row>
    <row r="23" spans="1:10" s="711" customFormat="1" ht="49.5" customHeight="1">
      <c r="A23" s="717"/>
      <c r="B23" s="686" t="s">
        <v>1012</v>
      </c>
      <c r="C23" s="1388" t="s">
        <v>1013</v>
      </c>
      <c r="D23" s="687" t="s">
        <v>959</v>
      </c>
      <c r="E23" s="372">
        <f t="shared" si="0"/>
        <v>0</v>
      </c>
      <c r="F23" s="707"/>
      <c r="G23" s="707"/>
      <c r="H23" s="878"/>
      <c r="I23" s="718"/>
      <c r="J23" s="718" t="s">
        <v>1740</v>
      </c>
    </row>
    <row r="24" spans="1:10" s="711" customFormat="1" ht="49.5" customHeight="1">
      <c r="A24" s="717"/>
      <c r="B24" s="686" t="s">
        <v>1015</v>
      </c>
      <c r="C24" s="1110"/>
      <c r="D24" s="687"/>
      <c r="E24" s="372">
        <f t="shared" si="0"/>
        <v>0</v>
      </c>
      <c r="F24" s="707"/>
      <c r="G24" s="707"/>
      <c r="H24" s="878"/>
      <c r="I24" s="718"/>
      <c r="J24" s="718" t="s">
        <v>1740</v>
      </c>
    </row>
    <row r="25" spans="1:10" s="711" customFormat="1" ht="66" customHeight="1">
      <c r="A25" s="717"/>
      <c r="B25" s="686" t="s">
        <v>1016</v>
      </c>
      <c r="C25" s="1389" t="s">
        <v>1014</v>
      </c>
      <c r="D25" s="717" t="s">
        <v>959</v>
      </c>
      <c r="E25" s="372">
        <f t="shared" si="0"/>
        <v>30000</v>
      </c>
      <c r="F25" s="743"/>
      <c r="G25" s="743">
        <v>30000</v>
      </c>
      <c r="H25" s="718"/>
      <c r="I25" s="718"/>
      <c r="J25" s="718" t="s">
        <v>1740</v>
      </c>
    </row>
    <row r="26" spans="1:10" s="884" customFormat="1" ht="19.5">
      <c r="A26" s="478"/>
      <c r="B26" s="478"/>
      <c r="C26" s="478"/>
      <c r="D26" s="478"/>
      <c r="E26" s="1390">
        <f t="shared" si="0"/>
        <v>0</v>
      </c>
      <c r="F26" s="478"/>
      <c r="G26" s="478"/>
      <c r="H26" s="478"/>
      <c r="I26" s="478"/>
      <c r="J26" s="478"/>
    </row>
    <row r="27" spans="1:10">
      <c r="E27" s="149">
        <f>SUM(E14:E26)</f>
        <v>60000</v>
      </c>
      <c r="F27" s="149">
        <f t="shared" ref="F27:I27" si="1">SUM(F14:F26)</f>
        <v>0</v>
      </c>
      <c r="G27" s="149">
        <f t="shared" si="1"/>
        <v>60000</v>
      </c>
      <c r="H27" s="149">
        <f t="shared" si="1"/>
        <v>0</v>
      </c>
      <c r="I27" s="149">
        <f t="shared" si="1"/>
        <v>0</v>
      </c>
      <c r="J27" s="191">
        <f>F27+G27+H27+I27</f>
        <v>60000</v>
      </c>
    </row>
    <row r="30" spans="1:10" s="299" customFormat="1"/>
    <row r="31" spans="1:10" s="186" customFormat="1"/>
    <row r="34" spans="5:9" s="607" customFormat="1">
      <c r="E34" s="608"/>
      <c r="F34" s="608"/>
      <c r="G34" s="608"/>
      <c r="H34" s="608"/>
      <c r="I34" s="608"/>
    </row>
  </sheetData>
  <mergeCells count="6">
    <mergeCell ref="A1:J1"/>
    <mergeCell ref="B12:B13"/>
    <mergeCell ref="E12:I12"/>
    <mergeCell ref="J12:J13"/>
    <mergeCell ref="A12:A13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9"/>
  <sheetViews>
    <sheetView topLeftCell="A35" zoomScale="90" zoomScaleNormal="90" workbookViewId="0">
      <selection activeCell="A42" sqref="A42:XFD51"/>
    </sheetView>
  </sheetViews>
  <sheetFormatPr defaultColWidth="9.140625" defaultRowHeight="21"/>
  <cols>
    <col min="1" max="1" width="5.7109375" style="9" customWidth="1"/>
    <col min="2" max="2" width="40.7109375" style="9" customWidth="1"/>
    <col min="3" max="3" width="23" style="9" customWidth="1"/>
    <col min="4" max="4" width="18.28515625" style="9" customWidth="1"/>
    <col min="5" max="5" width="17" style="9" customWidth="1"/>
    <col min="6" max="7" width="18.710937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>
      <c r="A1" s="1730" t="s">
        <v>685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ht="28.5">
      <c r="A2" s="1730" t="s">
        <v>543</v>
      </c>
      <c r="B2" s="1730"/>
      <c r="C2" s="1730"/>
      <c r="D2" s="1730"/>
      <c r="E2" s="1730"/>
      <c r="F2" s="1730"/>
      <c r="G2" s="1730"/>
      <c r="H2" s="1730"/>
      <c r="I2" s="1730"/>
    </row>
    <row r="3" spans="1:18" ht="21" customHeight="1">
      <c r="A3" s="27"/>
      <c r="B3" s="42" t="s">
        <v>382</v>
      </c>
      <c r="C3" s="162" t="s">
        <v>424</v>
      </c>
      <c r="D3" s="131"/>
      <c r="F3" s="472"/>
      <c r="H3" s="472"/>
      <c r="I3" s="133"/>
    </row>
    <row r="4" spans="1:18" ht="21" customHeight="1">
      <c r="A4" s="27"/>
      <c r="B4" s="42" t="s">
        <v>2559</v>
      </c>
      <c r="C4" s="162" t="s">
        <v>425</v>
      </c>
      <c r="D4" s="167"/>
      <c r="E4" s="133"/>
      <c r="F4" s="133"/>
      <c r="G4" s="133"/>
    </row>
    <row r="5" spans="1:18" ht="21" customHeight="1">
      <c r="A5" s="27"/>
      <c r="B5" s="42" t="s">
        <v>21</v>
      </c>
      <c r="C5" s="168" t="s">
        <v>30</v>
      </c>
      <c r="D5" s="169" t="s">
        <v>51</v>
      </c>
      <c r="E5" s="168"/>
      <c r="F5" s="168" t="s">
        <v>52</v>
      </c>
      <c r="G5" s="168" t="s">
        <v>53</v>
      </c>
      <c r="H5" s="168" t="s">
        <v>56</v>
      </c>
      <c r="I5" s="168" t="s">
        <v>552</v>
      </c>
      <c r="J5" s="168" t="s">
        <v>55</v>
      </c>
      <c r="K5" s="170"/>
      <c r="O5" s="167"/>
    </row>
    <row r="6" spans="1:18" ht="21" customHeight="1">
      <c r="A6" s="27"/>
      <c r="B6" s="171" t="s">
        <v>36</v>
      </c>
      <c r="D6" s="9" t="s">
        <v>426</v>
      </c>
      <c r="F6" s="167"/>
      <c r="H6" s="167"/>
      <c r="J6" s="167"/>
      <c r="K6" s="167"/>
      <c r="M6" s="167"/>
      <c r="O6" s="167"/>
      <c r="P6" s="167"/>
      <c r="R6" s="167"/>
    </row>
    <row r="7" spans="1:18" ht="21" customHeight="1">
      <c r="A7" s="27"/>
      <c r="B7" s="171" t="s">
        <v>37</v>
      </c>
      <c r="D7" s="1659" t="s">
        <v>2528</v>
      </c>
      <c r="E7" s="167"/>
      <c r="F7" s="133"/>
      <c r="G7" s="133"/>
      <c r="H7" s="133"/>
    </row>
    <row r="8" spans="1:18" ht="21" customHeight="1">
      <c r="A8" s="27"/>
      <c r="B8" s="164" t="s">
        <v>427</v>
      </c>
      <c r="D8" s="1660" t="s">
        <v>2529</v>
      </c>
      <c r="E8" s="133"/>
      <c r="F8" s="133"/>
      <c r="G8" s="133"/>
      <c r="H8" s="133"/>
    </row>
    <row r="9" spans="1:18" ht="21" customHeight="1">
      <c r="A9" s="27"/>
      <c r="B9" s="299" t="s">
        <v>416</v>
      </c>
      <c r="D9" s="1660" t="s">
        <v>2530</v>
      </c>
      <c r="E9" s="133"/>
      <c r="F9" s="133"/>
      <c r="G9" s="133"/>
      <c r="H9" s="133"/>
    </row>
    <row r="10" spans="1:18" ht="21" customHeight="1">
      <c r="A10" s="27"/>
      <c r="B10" s="164"/>
      <c r="D10" s="1570" t="s">
        <v>2531</v>
      </c>
      <c r="E10" s="133"/>
      <c r="F10" s="133"/>
      <c r="G10" s="133"/>
      <c r="H10" s="133"/>
    </row>
    <row r="11" spans="1:18" ht="21" customHeight="1">
      <c r="A11" s="1794" t="s">
        <v>0</v>
      </c>
      <c r="B11" s="1794" t="s">
        <v>33</v>
      </c>
      <c r="C11" s="473" t="s">
        <v>23</v>
      </c>
      <c r="D11" s="355" t="s">
        <v>24</v>
      </c>
      <c r="E11" s="1796" t="s">
        <v>1</v>
      </c>
      <c r="F11" s="1797"/>
      <c r="G11" s="1797"/>
      <c r="H11" s="1797"/>
      <c r="I11" s="1798"/>
      <c r="J11" s="1799" t="s">
        <v>13</v>
      </c>
    </row>
    <row r="12" spans="1:18" ht="23.25">
      <c r="A12" s="1795"/>
      <c r="B12" s="1795"/>
      <c r="C12" s="134"/>
      <c r="D12" s="134" t="s">
        <v>25</v>
      </c>
      <c r="E12" s="90" t="s">
        <v>5</v>
      </c>
      <c r="F12" s="90" t="s">
        <v>6</v>
      </c>
      <c r="G12" s="90" t="s">
        <v>2557</v>
      </c>
      <c r="H12" s="91" t="s">
        <v>26</v>
      </c>
      <c r="I12" s="91" t="s">
        <v>27</v>
      </c>
      <c r="J12" s="1800"/>
    </row>
    <row r="13" spans="1:18" ht="27" customHeight="1">
      <c r="A13" s="104">
        <v>10.1</v>
      </c>
      <c r="B13" s="241" t="s">
        <v>428</v>
      </c>
      <c r="C13" s="97"/>
      <c r="D13" s="97"/>
      <c r="E13" s="213">
        <f t="shared" ref="E13:E37" si="0">F13+G13+H13+I13</f>
        <v>0</v>
      </c>
      <c r="F13" s="97"/>
      <c r="G13" s="97"/>
      <c r="H13" s="97"/>
      <c r="I13" s="97"/>
      <c r="J13" s="97"/>
    </row>
    <row r="14" spans="1:18" s="814" customFormat="1" ht="63">
      <c r="A14" s="745"/>
      <c r="B14" s="750" t="s">
        <v>1764</v>
      </c>
      <c r="C14" s="696" t="s">
        <v>779</v>
      </c>
      <c r="D14" s="713" t="s">
        <v>1765</v>
      </c>
      <c r="E14" s="763">
        <f t="shared" si="0"/>
        <v>0</v>
      </c>
      <c r="F14" s="723"/>
      <c r="G14" s="745"/>
      <c r="H14" s="745"/>
      <c r="I14" s="745"/>
      <c r="J14" s="1316" t="s">
        <v>2196</v>
      </c>
    </row>
    <row r="15" spans="1:18" s="814" customFormat="1" ht="63" customHeight="1">
      <c r="A15" s="745"/>
      <c r="B15" s="1033" t="s">
        <v>1789</v>
      </c>
      <c r="C15" s="687" t="s">
        <v>1786</v>
      </c>
      <c r="D15" s="687" t="s">
        <v>791</v>
      </c>
      <c r="E15" s="763">
        <f t="shared" si="0"/>
        <v>30000</v>
      </c>
      <c r="F15" s="716"/>
      <c r="G15" s="716">
        <v>30000</v>
      </c>
      <c r="H15" s="745"/>
      <c r="I15" s="745"/>
      <c r="J15" s="1316" t="s">
        <v>2196</v>
      </c>
    </row>
    <row r="16" spans="1:18">
      <c r="A16" s="93">
        <v>10.199999999999999</v>
      </c>
      <c r="B16" s="242" t="s">
        <v>429</v>
      </c>
      <c r="C16" s="80"/>
      <c r="D16" s="80"/>
      <c r="E16" s="213">
        <f t="shared" si="0"/>
        <v>0</v>
      </c>
      <c r="F16" s="77"/>
      <c r="G16" s="77"/>
      <c r="H16" s="80"/>
      <c r="I16" s="80"/>
      <c r="J16" s="1325"/>
    </row>
    <row r="17" spans="1:10" s="814" customFormat="1" ht="42">
      <c r="A17" s="757"/>
      <c r="B17" s="1292" t="s">
        <v>1790</v>
      </c>
      <c r="C17" s="742" t="s">
        <v>1791</v>
      </c>
      <c r="D17" s="772" t="s">
        <v>791</v>
      </c>
      <c r="E17" s="763">
        <f t="shared" si="0"/>
        <v>20000</v>
      </c>
      <c r="F17" s="1177"/>
      <c r="G17" s="1177">
        <v>20000</v>
      </c>
      <c r="H17" s="1323"/>
      <c r="I17" s="1323"/>
      <c r="J17" s="1316" t="s">
        <v>1740</v>
      </c>
    </row>
    <row r="18" spans="1:10" s="814" customFormat="1" ht="41.25" customHeight="1">
      <c r="A18" s="757"/>
      <c r="B18" s="791" t="s">
        <v>1792</v>
      </c>
      <c r="C18" s="749" t="s">
        <v>1763</v>
      </c>
      <c r="D18" s="717" t="s">
        <v>791</v>
      </c>
      <c r="E18" s="763">
        <f t="shared" si="0"/>
        <v>5000</v>
      </c>
      <c r="F18" s="1177"/>
      <c r="G18" s="1177">
        <v>5000</v>
      </c>
      <c r="H18" s="1323"/>
      <c r="I18" s="1323"/>
      <c r="J18" s="1316" t="s">
        <v>1374</v>
      </c>
    </row>
    <row r="19" spans="1:10">
      <c r="A19" s="99">
        <v>10.3</v>
      </c>
      <c r="B19" s="242" t="s">
        <v>430</v>
      </c>
      <c r="C19" s="60" t="s">
        <v>416</v>
      </c>
      <c r="D19" s="105"/>
      <c r="E19" s="213">
        <f t="shared" si="0"/>
        <v>0</v>
      </c>
      <c r="F19" s="105"/>
      <c r="G19" s="105"/>
      <c r="H19" s="105"/>
      <c r="I19" s="105"/>
      <c r="J19" s="105"/>
    </row>
    <row r="20" spans="1:10" s="693" customFormat="1">
      <c r="A20" s="975"/>
      <c r="B20" s="1033" t="s">
        <v>1742</v>
      </c>
      <c r="C20" s="1160" t="s">
        <v>1743</v>
      </c>
      <c r="D20" s="695" t="s">
        <v>1046</v>
      </c>
      <c r="E20" s="213">
        <f t="shared" si="0"/>
        <v>0</v>
      </c>
      <c r="F20" s="692"/>
      <c r="G20" s="692"/>
      <c r="H20" s="692"/>
      <c r="I20" s="692"/>
      <c r="J20" s="692" t="s">
        <v>1740</v>
      </c>
    </row>
    <row r="21" spans="1:10" s="693" customFormat="1">
      <c r="A21" s="975"/>
      <c r="B21" s="1033" t="s">
        <v>1744</v>
      </c>
      <c r="C21" s="1160" t="s">
        <v>1745</v>
      </c>
      <c r="D21" s="695" t="s">
        <v>1046</v>
      </c>
      <c r="E21" s="213">
        <f t="shared" si="0"/>
        <v>0</v>
      </c>
      <c r="F21" s="692"/>
      <c r="G21" s="692"/>
      <c r="H21" s="692"/>
      <c r="I21" s="692"/>
      <c r="J21" s="692" t="s">
        <v>1740</v>
      </c>
    </row>
    <row r="22" spans="1:10" s="693" customFormat="1">
      <c r="A22" s="975"/>
      <c r="B22" s="1033" t="s">
        <v>1746</v>
      </c>
      <c r="C22" s="1160" t="s">
        <v>1747</v>
      </c>
      <c r="D22" s="695" t="s">
        <v>1046</v>
      </c>
      <c r="E22" s="213">
        <f t="shared" si="0"/>
        <v>0</v>
      </c>
      <c r="F22" s="692"/>
      <c r="G22" s="692"/>
      <c r="H22" s="692"/>
      <c r="I22" s="692"/>
      <c r="J22" s="692" t="s">
        <v>1740</v>
      </c>
    </row>
    <row r="23" spans="1:10" s="693" customFormat="1">
      <c r="A23" s="975"/>
      <c r="B23" s="1033" t="s">
        <v>1748</v>
      </c>
      <c r="C23" s="1160" t="s">
        <v>1182</v>
      </c>
      <c r="D23" s="695" t="s">
        <v>1046</v>
      </c>
      <c r="E23" s="213">
        <f t="shared" si="0"/>
        <v>0</v>
      </c>
      <c r="F23" s="692"/>
      <c r="G23" s="692"/>
      <c r="H23" s="692"/>
      <c r="I23" s="692"/>
      <c r="J23" s="692" t="s">
        <v>1740</v>
      </c>
    </row>
    <row r="24" spans="1:10" ht="45.75" customHeight="1">
      <c r="A24" s="100">
        <v>10.4</v>
      </c>
      <c r="B24" s="242" t="s">
        <v>431</v>
      </c>
      <c r="C24" s="60" t="s">
        <v>416</v>
      </c>
      <c r="D24" s="105"/>
      <c r="E24" s="213">
        <f t="shared" si="0"/>
        <v>0</v>
      </c>
      <c r="F24" s="105"/>
      <c r="G24" s="105"/>
      <c r="H24" s="105"/>
      <c r="I24" s="105"/>
      <c r="J24" s="105"/>
    </row>
    <row r="25" spans="1:10" s="861" customFormat="1" ht="42">
      <c r="A25" s="864"/>
      <c r="B25" s="662" t="s">
        <v>1749</v>
      </c>
      <c r="C25" s="659" t="s">
        <v>1326</v>
      </c>
      <c r="D25" s="871" t="s">
        <v>1327</v>
      </c>
      <c r="E25" s="213">
        <f t="shared" si="0"/>
        <v>0</v>
      </c>
      <c r="F25" s="875"/>
      <c r="G25" s="875"/>
      <c r="H25" s="871"/>
      <c r="I25" s="871"/>
      <c r="J25" s="692" t="s">
        <v>1740</v>
      </c>
    </row>
    <row r="26" spans="1:10" s="861" customFormat="1" ht="22.5" customHeight="1">
      <c r="A26" s="864"/>
      <c r="B26" s="662" t="s">
        <v>1750</v>
      </c>
      <c r="C26" s="659" t="s">
        <v>1328</v>
      </c>
      <c r="D26" s="871" t="s">
        <v>1329</v>
      </c>
      <c r="E26" s="213">
        <f t="shared" si="0"/>
        <v>0</v>
      </c>
      <c r="F26" s="875"/>
      <c r="G26" s="875"/>
      <c r="H26" s="871"/>
      <c r="I26" s="871"/>
      <c r="J26" s="692" t="s">
        <v>1740</v>
      </c>
    </row>
    <row r="27" spans="1:10" s="861" customFormat="1" ht="27.75" customHeight="1">
      <c r="A27" s="864"/>
      <c r="B27" s="662" t="s">
        <v>1751</v>
      </c>
      <c r="C27" s="659" t="s">
        <v>1333</v>
      </c>
      <c r="D27" s="927" t="s">
        <v>1144</v>
      </c>
      <c r="E27" s="213">
        <f t="shared" si="0"/>
        <v>0</v>
      </c>
      <c r="F27" s="875"/>
      <c r="G27" s="875"/>
      <c r="H27" s="871"/>
      <c r="I27" s="871"/>
      <c r="J27" s="692" t="s">
        <v>1740</v>
      </c>
    </row>
    <row r="28" spans="1:10" s="861" customFormat="1">
      <c r="A28" s="864"/>
      <c r="B28" s="662" t="s">
        <v>1752</v>
      </c>
      <c r="C28" s="659" t="s">
        <v>1335</v>
      </c>
      <c r="D28" s="927" t="s">
        <v>1196</v>
      </c>
      <c r="E28" s="213">
        <f t="shared" si="0"/>
        <v>0</v>
      </c>
      <c r="F28" s="875"/>
      <c r="G28" s="875"/>
      <c r="H28" s="871"/>
      <c r="I28" s="871"/>
      <c r="J28" s="692" t="s">
        <v>1740</v>
      </c>
    </row>
    <row r="29" spans="1:10" s="693" customFormat="1">
      <c r="A29" s="1021"/>
      <c r="B29" s="1033" t="s">
        <v>1753</v>
      </c>
      <c r="C29" s="695" t="s">
        <v>736</v>
      </c>
      <c r="D29" s="695" t="s">
        <v>1184</v>
      </c>
      <c r="E29" s="213">
        <f t="shared" si="0"/>
        <v>0</v>
      </c>
      <c r="F29" s="692"/>
      <c r="G29" s="692"/>
      <c r="H29" s="692"/>
      <c r="I29" s="692"/>
      <c r="J29" s="692" t="s">
        <v>1740</v>
      </c>
    </row>
    <row r="30" spans="1:10" s="688" customFormat="1" ht="42">
      <c r="A30" s="812"/>
      <c r="B30" s="724" t="s">
        <v>1163</v>
      </c>
      <c r="C30" s="687" t="s">
        <v>1164</v>
      </c>
      <c r="D30" s="687" t="s">
        <v>1165</v>
      </c>
      <c r="E30" s="213">
        <f t="shared" si="0"/>
        <v>0</v>
      </c>
      <c r="F30" s="687"/>
      <c r="G30" s="687"/>
      <c r="H30" s="687"/>
      <c r="I30" s="687"/>
      <c r="J30" s="692" t="s">
        <v>1740</v>
      </c>
    </row>
    <row r="31" spans="1:10" s="688" customFormat="1" ht="63.75" customHeight="1">
      <c r="A31" s="812"/>
      <c r="B31" s="724" t="s">
        <v>1168</v>
      </c>
      <c r="C31" s="687" t="s">
        <v>752</v>
      </c>
      <c r="D31" s="687" t="s">
        <v>1046</v>
      </c>
      <c r="E31" s="213">
        <f t="shared" si="0"/>
        <v>0</v>
      </c>
      <c r="F31" s="716"/>
      <c r="G31" s="716"/>
      <c r="H31" s="687"/>
      <c r="I31" s="687"/>
      <c r="J31" s="692" t="s">
        <v>1740</v>
      </c>
    </row>
    <row r="32" spans="1:10" s="688" customFormat="1" ht="46.5" customHeight="1">
      <c r="A32" s="812"/>
      <c r="B32" s="724" t="s">
        <v>1169</v>
      </c>
      <c r="C32" s="687" t="s">
        <v>752</v>
      </c>
      <c r="D32" s="687" t="s">
        <v>1046</v>
      </c>
      <c r="E32" s="213">
        <f t="shared" si="0"/>
        <v>0</v>
      </c>
      <c r="F32" s="716"/>
      <c r="G32" s="716"/>
      <c r="H32" s="687"/>
      <c r="I32" s="687"/>
      <c r="J32" s="692" t="s">
        <v>1740</v>
      </c>
    </row>
    <row r="33" spans="1:10" s="688" customFormat="1" ht="44.25" customHeight="1">
      <c r="A33" s="812"/>
      <c r="B33" s="724" t="s">
        <v>1170</v>
      </c>
      <c r="C33" s="687" t="s">
        <v>528</v>
      </c>
      <c r="D33" s="687" t="s">
        <v>1046</v>
      </c>
      <c r="E33" s="213">
        <f t="shared" si="0"/>
        <v>0</v>
      </c>
      <c r="F33" s="687"/>
      <c r="G33" s="687"/>
      <c r="H33" s="687"/>
      <c r="I33" s="687"/>
      <c r="J33" s="692" t="s">
        <v>1740</v>
      </c>
    </row>
    <row r="34" spans="1:10" s="814" customFormat="1" ht="42">
      <c r="A34" s="1082"/>
      <c r="B34" s="750" t="s">
        <v>1793</v>
      </c>
      <c r="C34" s="696" t="s">
        <v>1766</v>
      </c>
      <c r="D34" s="713" t="s">
        <v>1511</v>
      </c>
      <c r="E34" s="763">
        <f t="shared" si="0"/>
        <v>50000</v>
      </c>
      <c r="F34" s="744"/>
      <c r="G34" s="744">
        <v>50000</v>
      </c>
      <c r="H34" s="757"/>
      <c r="I34" s="757"/>
      <c r="J34" s="692" t="s">
        <v>1740</v>
      </c>
    </row>
    <row r="35" spans="1:10" s="688" customFormat="1" ht="42">
      <c r="A35" s="1164"/>
      <c r="B35" s="720" t="s">
        <v>1767</v>
      </c>
      <c r="C35" s="687" t="s">
        <v>1768</v>
      </c>
      <c r="D35" s="687" t="s">
        <v>791</v>
      </c>
      <c r="E35" s="763">
        <f t="shared" si="0"/>
        <v>0</v>
      </c>
      <c r="F35" s="686"/>
      <c r="G35" s="686"/>
      <c r="H35" s="917"/>
      <c r="I35" s="917"/>
      <c r="J35" s="1316" t="s">
        <v>1374</v>
      </c>
    </row>
    <row r="36" spans="1:10" ht="42">
      <c r="A36" s="100">
        <v>10.5</v>
      </c>
      <c r="B36" s="242" t="s">
        <v>432</v>
      </c>
      <c r="C36" s="243"/>
      <c r="D36" s="105"/>
      <c r="E36" s="213">
        <f t="shared" si="0"/>
        <v>0</v>
      </c>
      <c r="F36" s="105"/>
      <c r="G36" s="105"/>
      <c r="H36" s="105"/>
      <c r="I36" s="105"/>
      <c r="J36" s="105"/>
    </row>
    <row r="37" spans="1:10">
      <c r="A37" s="328"/>
      <c r="B37" s="255"/>
      <c r="C37" s="255"/>
      <c r="D37" s="328"/>
      <c r="E37" s="213">
        <f t="shared" si="0"/>
        <v>0</v>
      </c>
      <c r="F37" s="328"/>
      <c r="G37" s="328"/>
      <c r="H37" s="328"/>
      <c r="I37" s="328"/>
      <c r="J37" s="328"/>
    </row>
    <row r="38" spans="1:10">
      <c r="A38" s="82"/>
      <c r="B38" s="82"/>
      <c r="C38" s="82"/>
      <c r="D38" s="82"/>
      <c r="E38" s="149">
        <f>SUM(E13:E37)</f>
        <v>105000</v>
      </c>
      <c r="F38" s="149">
        <f t="shared" ref="F38:I38" si="1">SUM(F13:F37)</f>
        <v>0</v>
      </c>
      <c r="G38" s="149">
        <f t="shared" si="1"/>
        <v>105000</v>
      </c>
      <c r="H38" s="149">
        <f t="shared" si="1"/>
        <v>0</v>
      </c>
      <c r="I38" s="149">
        <f t="shared" si="1"/>
        <v>0</v>
      </c>
      <c r="J38" s="172">
        <f>F38+G38+H38+I38</f>
        <v>105000</v>
      </c>
    </row>
    <row r="39" spans="1:10">
      <c r="B39" s="164"/>
    </row>
  </sheetData>
  <mergeCells count="6">
    <mergeCell ref="A1:J1"/>
    <mergeCell ref="B11:B12"/>
    <mergeCell ref="E11:I11"/>
    <mergeCell ref="J11:J12"/>
    <mergeCell ref="A11:A12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4"/>
  <sheetViews>
    <sheetView topLeftCell="A13" zoomScale="90" zoomScaleNormal="90" workbookViewId="0">
      <selection activeCell="A24" sqref="A24:XFD24"/>
    </sheetView>
  </sheetViews>
  <sheetFormatPr defaultColWidth="9.140625" defaultRowHeight="21"/>
  <cols>
    <col min="1" max="1" width="5.7109375" style="1" customWidth="1"/>
    <col min="2" max="2" width="44.28515625" style="1" customWidth="1"/>
    <col min="3" max="3" width="23" style="1" customWidth="1"/>
    <col min="4" max="4" width="18.28515625" style="1" customWidth="1"/>
    <col min="5" max="5" width="17" style="1" customWidth="1"/>
    <col min="6" max="7" width="19.5703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s="9" customFormat="1" ht="28.5">
      <c r="A1" s="1730" t="s">
        <v>685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ht="28.5">
      <c r="A2" s="1737" t="s">
        <v>543</v>
      </c>
      <c r="B2" s="1737"/>
      <c r="C2" s="1737"/>
      <c r="D2" s="1737"/>
      <c r="E2" s="1737"/>
      <c r="F2" s="1737"/>
      <c r="G2" s="1737"/>
      <c r="H2" s="1737"/>
      <c r="I2" s="1737"/>
    </row>
    <row r="3" spans="1:18" ht="21" customHeight="1">
      <c r="A3" s="27"/>
      <c r="B3" s="42" t="s">
        <v>382</v>
      </c>
      <c r="C3" s="34" t="s">
        <v>433</v>
      </c>
      <c r="D3" s="87"/>
      <c r="F3" s="88"/>
      <c r="H3" s="88"/>
      <c r="I3" s="2"/>
    </row>
    <row r="4" spans="1:18" ht="21" customHeight="1">
      <c r="A4" s="27"/>
      <c r="B4" s="42" t="s">
        <v>2559</v>
      </c>
      <c r="C4" s="34" t="s">
        <v>434</v>
      </c>
      <c r="D4" s="25"/>
      <c r="E4" s="2"/>
      <c r="F4" s="2"/>
      <c r="G4" s="2"/>
    </row>
    <row r="5" spans="1:18" ht="21" customHeight="1">
      <c r="A5" s="27"/>
      <c r="B5" s="42" t="s">
        <v>21</v>
      </c>
      <c r="C5" s="44" t="s">
        <v>551</v>
      </c>
      <c r="D5" s="45" t="s">
        <v>51</v>
      </c>
      <c r="E5" s="44"/>
      <c r="F5" s="44" t="s">
        <v>52</v>
      </c>
      <c r="G5" s="44" t="s">
        <v>53</v>
      </c>
      <c r="H5" s="44" t="s">
        <v>56</v>
      </c>
      <c r="I5" s="44" t="s">
        <v>54</v>
      </c>
      <c r="J5" s="44" t="s">
        <v>55</v>
      </c>
      <c r="K5" s="30"/>
      <c r="O5" s="25"/>
    </row>
    <row r="6" spans="1:18" ht="21" customHeight="1">
      <c r="A6" s="27"/>
      <c r="B6" s="32" t="s">
        <v>36</v>
      </c>
      <c r="D6" s="1" t="s">
        <v>435</v>
      </c>
      <c r="F6" s="25"/>
      <c r="H6" s="25"/>
      <c r="J6" s="25"/>
      <c r="K6" s="25"/>
      <c r="M6" s="25"/>
      <c r="O6" s="25"/>
      <c r="P6" s="25"/>
      <c r="R6" s="25"/>
    </row>
    <row r="7" spans="1:18" ht="21" customHeight="1">
      <c r="A7" s="27"/>
      <c r="B7" s="4"/>
      <c r="F7" s="25"/>
      <c r="H7" s="25"/>
      <c r="K7" s="25"/>
      <c r="M7" s="25"/>
      <c r="O7" s="25"/>
      <c r="P7" s="25"/>
      <c r="R7" s="25"/>
    </row>
    <row r="8" spans="1:18" ht="21" customHeight="1">
      <c r="A8" s="27"/>
      <c r="B8" s="32" t="s">
        <v>37</v>
      </c>
      <c r="D8" s="1570" t="s">
        <v>2532</v>
      </c>
      <c r="E8" s="25"/>
      <c r="F8" s="2"/>
      <c r="G8" s="2"/>
      <c r="H8" s="2"/>
    </row>
    <row r="9" spans="1:18" ht="21" customHeight="1">
      <c r="A9" s="27"/>
      <c r="B9" s="551" t="s">
        <v>436</v>
      </c>
      <c r="D9" s="1570" t="s">
        <v>2533</v>
      </c>
      <c r="E9" s="2"/>
      <c r="F9" s="2"/>
      <c r="G9" s="2"/>
      <c r="H9" s="2"/>
    </row>
    <row r="10" spans="1:18" ht="21" customHeight="1">
      <c r="A10" s="27"/>
      <c r="B10" s="32"/>
      <c r="D10" s="1570" t="s">
        <v>2534</v>
      </c>
      <c r="E10" s="2"/>
      <c r="F10" s="2"/>
      <c r="G10" s="2"/>
      <c r="H10" s="2"/>
    </row>
    <row r="11" spans="1:18" ht="21" customHeight="1">
      <c r="A11" s="1806" t="s">
        <v>0</v>
      </c>
      <c r="B11" s="1806" t="s">
        <v>33</v>
      </c>
      <c r="C11" s="210" t="s">
        <v>23</v>
      </c>
      <c r="D11" s="208" t="s">
        <v>24</v>
      </c>
      <c r="E11" s="1808" t="s">
        <v>1</v>
      </c>
      <c r="F11" s="1809"/>
      <c r="G11" s="1809"/>
      <c r="H11" s="1809"/>
      <c r="I11" s="1810"/>
      <c r="J11" s="1813" t="s">
        <v>13</v>
      </c>
    </row>
    <row r="12" spans="1:18" ht="23.25">
      <c r="A12" s="1807"/>
      <c r="B12" s="1807"/>
      <c r="C12" s="211"/>
      <c r="D12" s="89" t="s">
        <v>25</v>
      </c>
      <c r="E12" s="90" t="s">
        <v>5</v>
      </c>
      <c r="F12" s="90" t="s">
        <v>6</v>
      </c>
      <c r="G12" s="90" t="s">
        <v>2557</v>
      </c>
      <c r="H12" s="91" t="s">
        <v>26</v>
      </c>
      <c r="I12" s="91" t="s">
        <v>27</v>
      </c>
      <c r="J12" s="1814"/>
    </row>
    <row r="13" spans="1:18" s="9" customFormat="1" ht="60.75" customHeight="1">
      <c r="A13" s="101">
        <v>11.1</v>
      </c>
      <c r="B13" s="241" t="s">
        <v>437</v>
      </c>
      <c r="C13" s="97"/>
      <c r="D13" s="97"/>
      <c r="E13" s="251">
        <f t="shared" ref="E13:E19" si="0">F13+G13+H13+I13</f>
        <v>0</v>
      </c>
      <c r="F13" s="97"/>
      <c r="G13" s="97"/>
      <c r="H13" s="97"/>
      <c r="I13" s="97"/>
      <c r="J13" s="97"/>
    </row>
    <row r="14" spans="1:18" ht="26.25" customHeight="1">
      <c r="A14" s="103">
        <v>11.2</v>
      </c>
      <c r="B14" s="242" t="s">
        <v>438</v>
      </c>
      <c r="C14" s="243"/>
      <c r="D14" s="3"/>
      <c r="E14" s="251">
        <f t="shared" si="0"/>
        <v>0</v>
      </c>
      <c r="F14" s="3"/>
      <c r="G14" s="3"/>
      <c r="H14" s="3"/>
      <c r="I14" s="3"/>
      <c r="J14" s="3"/>
    </row>
    <row r="15" spans="1:18" ht="42">
      <c r="A15" s="102">
        <v>11.3</v>
      </c>
      <c r="B15" s="242" t="s">
        <v>439</v>
      </c>
      <c r="C15" s="243"/>
      <c r="D15" s="3"/>
      <c r="E15" s="251">
        <f t="shared" si="0"/>
        <v>0</v>
      </c>
      <c r="F15" s="3"/>
      <c r="G15" s="3"/>
      <c r="H15" s="3"/>
      <c r="I15" s="3"/>
      <c r="J15" s="3"/>
    </row>
    <row r="16" spans="1:18" ht="42">
      <c r="A16" s="103">
        <v>11.4</v>
      </c>
      <c r="B16" s="242" t="s">
        <v>440</v>
      </c>
      <c r="C16" s="243"/>
      <c r="D16" s="3"/>
      <c r="E16" s="251">
        <f t="shared" si="0"/>
        <v>0</v>
      </c>
      <c r="F16" s="3"/>
      <c r="G16" s="3"/>
      <c r="H16" s="3"/>
      <c r="I16" s="3"/>
      <c r="J16" s="3"/>
    </row>
    <row r="17" spans="1:10" ht="40.5" customHeight="1">
      <c r="A17" s="103">
        <v>11.5</v>
      </c>
      <c r="B17" s="242" t="s">
        <v>441</v>
      </c>
      <c r="C17" s="243"/>
      <c r="D17" s="3"/>
      <c r="E17" s="251">
        <f t="shared" si="0"/>
        <v>0</v>
      </c>
      <c r="F17" s="3"/>
      <c r="G17" s="3"/>
      <c r="H17" s="3"/>
      <c r="I17" s="3"/>
      <c r="J17" s="3"/>
    </row>
    <row r="18" spans="1:10" s="245" customFormat="1" ht="26.25">
      <c r="A18" s="351"/>
      <c r="B18" s="735"/>
      <c r="C18" s="217"/>
      <c r="D18" s="60"/>
      <c r="E18" s="251">
        <f t="shared" si="0"/>
        <v>0</v>
      </c>
      <c r="F18" s="100"/>
      <c r="G18" s="100"/>
      <c r="H18" s="100"/>
      <c r="I18" s="100"/>
      <c r="J18" s="60"/>
    </row>
    <row r="19" spans="1:10">
      <c r="A19" s="63"/>
      <c r="B19" s="284"/>
      <c r="C19" s="255"/>
      <c r="D19" s="85"/>
      <c r="E19" s="327">
        <f t="shared" si="0"/>
        <v>0</v>
      </c>
      <c r="F19" s="85"/>
      <c r="G19" s="85"/>
      <c r="H19" s="85"/>
      <c r="I19" s="85"/>
      <c r="J19" s="85"/>
    </row>
    <row r="20" spans="1:10">
      <c r="A20" s="26"/>
      <c r="B20" s="26"/>
      <c r="C20" s="26"/>
      <c r="D20" s="26"/>
      <c r="E20" s="112">
        <f>SUM(E14:E19)</f>
        <v>0</v>
      </c>
      <c r="F20" s="112">
        <f>SUM(F14:F19)</f>
        <v>0</v>
      </c>
      <c r="G20" s="112">
        <f>SUM(G14:G19)</f>
        <v>0</v>
      </c>
      <c r="H20" s="112">
        <f>SUM(H14:H19)</f>
        <v>0</v>
      </c>
      <c r="I20" s="112">
        <f>SUM(I14:I19)</f>
        <v>0</v>
      </c>
      <c r="J20" s="109">
        <f>F20+G20+H20+I20</f>
        <v>0</v>
      </c>
    </row>
    <row r="21" spans="1:10">
      <c r="B21" s="4"/>
    </row>
    <row r="24" spans="1:10" s="298" customFormat="1"/>
  </sheetData>
  <mergeCells count="6">
    <mergeCell ref="A1:J1"/>
    <mergeCell ref="A11:A12"/>
    <mergeCell ref="B11:B12"/>
    <mergeCell ref="E11:I11"/>
    <mergeCell ref="J11:J12"/>
    <mergeCell ref="A2:I2"/>
  </mergeCells>
  <pageMargins left="0.70866141732283472" right="0.51181102362204722" top="0.74803149606299213" bottom="0.55118110236220474" header="0.31496062992125984" footer="0.31496062992125984"/>
  <pageSetup paperSize="5" scale="80" orientation="landscape" horizontalDpi="100" verticalDpi="1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3"/>
  <sheetViews>
    <sheetView topLeftCell="A29" workbookViewId="0">
      <selection activeCell="A36" sqref="A36:XFD51"/>
    </sheetView>
  </sheetViews>
  <sheetFormatPr defaultColWidth="9.140625" defaultRowHeight="21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6" width="23.140625" style="9" customWidth="1"/>
    <col min="7" max="7" width="22.85546875" style="9" customWidth="1"/>
    <col min="8" max="8" width="19" style="9" customWidth="1"/>
    <col min="9" max="9" width="16.42578125" style="9" customWidth="1"/>
    <col min="10" max="10" width="18.28515625" style="133" customWidth="1"/>
    <col min="11" max="16384" width="9.140625" style="9"/>
  </cols>
  <sheetData>
    <row r="1" spans="1:18" ht="28.5">
      <c r="A1" s="1730" t="s">
        <v>685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ht="28.5">
      <c r="A2" s="1730" t="s">
        <v>543</v>
      </c>
      <c r="B2" s="1730"/>
      <c r="C2" s="1730"/>
      <c r="D2" s="1730"/>
      <c r="E2" s="1730"/>
      <c r="F2" s="1730"/>
      <c r="G2" s="1730"/>
      <c r="H2" s="1730"/>
      <c r="I2" s="1730"/>
    </row>
    <row r="3" spans="1:18" ht="21" customHeight="1">
      <c r="A3" s="27"/>
      <c r="B3" s="42" t="s">
        <v>382</v>
      </c>
      <c r="C3" s="162" t="s">
        <v>442</v>
      </c>
      <c r="D3" s="131"/>
      <c r="F3" s="472"/>
      <c r="H3" s="472"/>
      <c r="I3" s="133"/>
    </row>
    <row r="4" spans="1:18" ht="21" customHeight="1">
      <c r="A4" s="27"/>
      <c r="B4" s="42" t="s">
        <v>2559</v>
      </c>
      <c r="C4" s="162" t="s">
        <v>443</v>
      </c>
      <c r="D4" s="167"/>
      <c r="E4" s="133"/>
      <c r="F4" s="133"/>
      <c r="G4" s="133"/>
    </row>
    <row r="5" spans="1:18" ht="21" customHeight="1">
      <c r="A5" s="27"/>
      <c r="B5" s="42" t="s">
        <v>21</v>
      </c>
      <c r="C5" s="168" t="s">
        <v>551</v>
      </c>
      <c r="D5" s="169" t="s">
        <v>51</v>
      </c>
      <c r="E5" s="168"/>
      <c r="F5" s="168" t="s">
        <v>52</v>
      </c>
      <c r="G5" s="168" t="s">
        <v>53</v>
      </c>
      <c r="H5" s="168" t="s">
        <v>56</v>
      </c>
      <c r="I5" s="168" t="s">
        <v>54</v>
      </c>
      <c r="J5" s="132" t="s">
        <v>55</v>
      </c>
      <c r="K5" s="170"/>
      <c r="O5" s="167"/>
    </row>
    <row r="6" spans="1:18" ht="21" customHeight="1">
      <c r="A6" s="27"/>
      <c r="B6" s="171" t="s">
        <v>36</v>
      </c>
      <c r="D6" s="9" t="s">
        <v>444</v>
      </c>
      <c r="F6" s="167"/>
      <c r="H6" s="167"/>
      <c r="J6" s="131"/>
      <c r="K6" s="167"/>
      <c r="M6" s="167"/>
      <c r="O6" s="167"/>
      <c r="P6" s="167"/>
      <c r="R6" s="167"/>
    </row>
    <row r="7" spans="1:18" ht="21" customHeight="1">
      <c r="A7" s="27"/>
      <c r="B7" s="164"/>
      <c r="F7" s="167"/>
      <c r="H7" s="167"/>
      <c r="K7" s="167"/>
      <c r="M7" s="167"/>
      <c r="O7" s="167"/>
      <c r="P7" s="167"/>
      <c r="R7" s="167"/>
    </row>
    <row r="8" spans="1:18" ht="21" customHeight="1">
      <c r="A8" s="27"/>
      <c r="B8" s="171" t="s">
        <v>37</v>
      </c>
      <c r="D8" s="1570" t="s">
        <v>2535</v>
      </c>
      <c r="E8" s="167"/>
      <c r="F8" s="133"/>
      <c r="G8" s="133"/>
      <c r="H8" s="133"/>
    </row>
    <row r="9" spans="1:18" ht="21" customHeight="1">
      <c r="A9" s="27"/>
      <c r="B9" s="171" t="s">
        <v>445</v>
      </c>
      <c r="D9" s="1570" t="s">
        <v>2536</v>
      </c>
      <c r="E9" s="133"/>
      <c r="F9" s="133"/>
      <c r="G9" s="133"/>
      <c r="H9" s="133"/>
    </row>
    <row r="10" spans="1:18" ht="21" customHeight="1">
      <c r="A10" s="27"/>
      <c r="B10" s="171"/>
      <c r="D10" s="1570" t="s">
        <v>2537</v>
      </c>
      <c r="E10" s="133"/>
      <c r="F10" s="133"/>
      <c r="G10" s="133"/>
      <c r="H10" s="133"/>
    </row>
    <row r="11" spans="1:18" ht="21" customHeight="1">
      <c r="A11" s="1794" t="s">
        <v>0</v>
      </c>
      <c r="B11" s="1794" t="s">
        <v>33</v>
      </c>
      <c r="C11" s="473" t="s">
        <v>23</v>
      </c>
      <c r="D11" s="355" t="s">
        <v>24</v>
      </c>
      <c r="E11" s="1796" t="s">
        <v>1</v>
      </c>
      <c r="F11" s="1797"/>
      <c r="G11" s="1797"/>
      <c r="H11" s="1797"/>
      <c r="I11" s="1798"/>
      <c r="J11" s="1799" t="s">
        <v>13</v>
      </c>
    </row>
    <row r="12" spans="1:18" ht="23.25">
      <c r="A12" s="1795"/>
      <c r="B12" s="1795"/>
      <c r="C12" s="134"/>
      <c r="D12" s="134" t="s">
        <v>25</v>
      </c>
      <c r="E12" s="90" t="s">
        <v>5</v>
      </c>
      <c r="F12" s="90" t="s">
        <v>6</v>
      </c>
      <c r="G12" s="90" t="s">
        <v>2557</v>
      </c>
      <c r="H12" s="91" t="s">
        <v>26</v>
      </c>
      <c r="I12" s="91" t="s">
        <v>27</v>
      </c>
      <c r="J12" s="1800"/>
    </row>
    <row r="13" spans="1:18" ht="42">
      <c r="A13" s="649">
        <v>12.1</v>
      </c>
      <c r="B13" s="650" t="s">
        <v>662</v>
      </c>
      <c r="C13" s="80"/>
      <c r="D13" s="80"/>
      <c r="E13" s="499">
        <f t="shared" ref="E13:E31" si="0">F13+G13+H13+I13</f>
        <v>0</v>
      </c>
      <c r="F13" s="80"/>
      <c r="G13" s="80"/>
      <c r="H13" s="80"/>
      <c r="I13" s="80"/>
      <c r="J13" s="77"/>
    </row>
    <row r="14" spans="1:18" s="688" customFormat="1" ht="42">
      <c r="A14" s="689"/>
      <c r="B14" s="747" t="s">
        <v>2229</v>
      </c>
      <c r="C14" s="1089" t="s">
        <v>2184</v>
      </c>
      <c r="D14" s="717" t="s">
        <v>1739</v>
      </c>
      <c r="E14" s="716">
        <f t="shared" si="0"/>
        <v>0</v>
      </c>
      <c r="F14" s="1089"/>
      <c r="G14" s="1089"/>
      <c r="H14" s="1089"/>
      <c r="I14" s="1089"/>
      <c r="J14" s="718" t="s">
        <v>1740</v>
      </c>
    </row>
    <row r="15" spans="1:18" ht="42">
      <c r="A15" s="651">
        <v>12.2</v>
      </c>
      <c r="B15" s="1153" t="s">
        <v>663</v>
      </c>
      <c r="C15" s="280"/>
      <c r="D15" s="80"/>
      <c r="E15" s="480">
        <f t="shared" si="0"/>
        <v>0</v>
      </c>
      <c r="F15" s="80"/>
      <c r="G15" s="80"/>
      <c r="H15" s="80"/>
      <c r="I15" s="80"/>
      <c r="J15" s="77"/>
    </row>
    <row r="16" spans="1:18">
      <c r="A16" s="651">
        <v>12.3</v>
      </c>
      <c r="B16" s="1154" t="s">
        <v>664</v>
      </c>
      <c r="C16" s="280"/>
      <c r="D16" s="80"/>
      <c r="E16" s="480">
        <f t="shared" si="0"/>
        <v>0</v>
      </c>
      <c r="F16" s="80"/>
      <c r="G16" s="80"/>
      <c r="H16" s="80"/>
      <c r="I16" s="80"/>
      <c r="J16" s="77"/>
    </row>
    <row r="17" spans="1:10" s="688" customFormat="1" ht="42">
      <c r="A17" s="687"/>
      <c r="B17" s="686" t="s">
        <v>1404</v>
      </c>
      <c r="C17" s="687"/>
      <c r="D17" s="687"/>
      <c r="E17" s="488">
        <f t="shared" si="0"/>
        <v>0</v>
      </c>
      <c r="F17" s="716"/>
      <c r="G17" s="686"/>
      <c r="H17" s="686"/>
      <c r="I17" s="686"/>
      <c r="J17" s="718" t="s">
        <v>2184</v>
      </c>
    </row>
    <row r="18" spans="1:10" s="688" customFormat="1" ht="42">
      <c r="A18" s="687"/>
      <c r="B18" s="686" t="s">
        <v>1405</v>
      </c>
      <c r="C18" s="687" t="s">
        <v>1406</v>
      </c>
      <c r="D18" s="687" t="s">
        <v>1393</v>
      </c>
      <c r="E18" s="488">
        <f t="shared" si="0"/>
        <v>0</v>
      </c>
      <c r="F18" s="716"/>
      <c r="G18" s="686"/>
      <c r="H18" s="686"/>
      <c r="I18" s="686"/>
      <c r="J18" s="718" t="s">
        <v>2184</v>
      </c>
    </row>
    <row r="19" spans="1:10" s="688" customFormat="1" ht="42">
      <c r="A19" s="687"/>
      <c r="B19" s="686" t="s">
        <v>1407</v>
      </c>
      <c r="C19" s="687" t="s">
        <v>1408</v>
      </c>
      <c r="D19" s="687" t="s">
        <v>1202</v>
      </c>
      <c r="E19" s="488">
        <f t="shared" si="0"/>
        <v>0</v>
      </c>
      <c r="F19" s="716"/>
      <c r="G19" s="686"/>
      <c r="H19" s="686"/>
      <c r="I19" s="686"/>
      <c r="J19" s="718" t="s">
        <v>2184</v>
      </c>
    </row>
    <row r="20" spans="1:10" s="688" customFormat="1" ht="42">
      <c r="A20" s="687"/>
      <c r="B20" s="686" t="s">
        <v>1409</v>
      </c>
      <c r="C20" s="687" t="s">
        <v>1410</v>
      </c>
      <c r="D20" s="687" t="s">
        <v>1317</v>
      </c>
      <c r="E20" s="488">
        <f t="shared" si="0"/>
        <v>0</v>
      </c>
      <c r="F20" s="716"/>
      <c r="G20" s="686"/>
      <c r="H20" s="686"/>
      <c r="I20" s="686"/>
      <c r="J20" s="718" t="s">
        <v>2184</v>
      </c>
    </row>
    <row r="21" spans="1:10" s="693" customFormat="1" ht="42">
      <c r="A21" s="695"/>
      <c r="B21" s="691" t="s">
        <v>1412</v>
      </c>
      <c r="C21" s="696" t="s">
        <v>1413</v>
      </c>
      <c r="D21" s="713" t="s">
        <v>1414</v>
      </c>
      <c r="E21" s="488">
        <f t="shared" si="0"/>
        <v>0</v>
      </c>
      <c r="F21" s="718"/>
      <c r="G21" s="718"/>
      <c r="H21" s="751"/>
      <c r="I21" s="718"/>
      <c r="J21" s="718" t="s">
        <v>1740</v>
      </c>
    </row>
    <row r="22" spans="1:10" s="693" customFormat="1" ht="42">
      <c r="A22" s="687"/>
      <c r="B22" s="747" t="s">
        <v>1415</v>
      </c>
      <c r="C22" s="696" t="s">
        <v>1416</v>
      </c>
      <c r="D22" s="717" t="s">
        <v>1414</v>
      </c>
      <c r="E22" s="488">
        <f t="shared" si="0"/>
        <v>0</v>
      </c>
      <c r="F22" s="718"/>
      <c r="G22" s="718"/>
      <c r="H22" s="718"/>
      <c r="I22" s="718"/>
      <c r="J22" s="718" t="s">
        <v>1740</v>
      </c>
    </row>
    <row r="23" spans="1:10" ht="45" customHeight="1">
      <c r="A23" s="651">
        <v>12.4</v>
      </c>
      <c r="B23" s="1154" t="s">
        <v>665</v>
      </c>
      <c r="C23" s="280"/>
      <c r="D23" s="80"/>
      <c r="E23" s="480">
        <f t="shared" si="0"/>
        <v>0</v>
      </c>
      <c r="F23" s="80"/>
      <c r="G23" s="80"/>
      <c r="H23" s="80"/>
      <c r="I23" s="80"/>
      <c r="J23" s="77"/>
    </row>
    <row r="24" spans="1:10" s="1" customFormat="1" ht="42">
      <c r="A24" s="651">
        <v>12.5</v>
      </c>
      <c r="B24" s="1154" t="s">
        <v>666</v>
      </c>
      <c r="C24" s="652"/>
      <c r="D24" s="3"/>
      <c r="E24" s="480">
        <f t="shared" si="0"/>
        <v>0</v>
      </c>
      <c r="F24" s="3"/>
      <c r="G24" s="3"/>
      <c r="H24" s="3"/>
      <c r="I24" s="3"/>
      <c r="J24" s="76"/>
    </row>
    <row r="25" spans="1:10" s="1" customFormat="1" ht="63">
      <c r="A25" s="653"/>
      <c r="B25" s="1154" t="s">
        <v>667</v>
      </c>
      <c r="C25" s="280"/>
      <c r="D25" s="15"/>
      <c r="E25" s="480">
        <f t="shared" si="0"/>
        <v>0</v>
      </c>
      <c r="F25" s="3"/>
      <c r="G25" s="3"/>
      <c r="H25" s="14"/>
      <c r="I25" s="3"/>
      <c r="J25" s="76"/>
    </row>
    <row r="26" spans="1:10" s="688" customFormat="1" ht="84">
      <c r="A26" s="718"/>
      <c r="B26" s="691" t="s">
        <v>1350</v>
      </c>
      <c r="C26" s="696" t="s">
        <v>1417</v>
      </c>
      <c r="D26" s="717" t="s">
        <v>1351</v>
      </c>
      <c r="E26" s="716">
        <f>F26+G26+H26+I26</f>
        <v>0</v>
      </c>
      <c r="F26" s="717"/>
      <c r="G26" s="717"/>
      <c r="H26" s="717"/>
      <c r="I26" s="717"/>
      <c r="J26" s="718" t="s">
        <v>1740</v>
      </c>
    </row>
    <row r="27" spans="1:10" s="693" customFormat="1" ht="77.25" customHeight="1">
      <c r="A27" s="686"/>
      <c r="B27" s="1071" t="s">
        <v>1738</v>
      </c>
      <c r="C27" s="696" t="s">
        <v>1737</v>
      </c>
      <c r="D27" s="717" t="s">
        <v>1351</v>
      </c>
      <c r="E27" s="716">
        <f t="shared" ref="E27:E29" si="1">F27+G27+H27+I27</f>
        <v>0</v>
      </c>
      <c r="F27" s="692"/>
      <c r="G27" s="692"/>
      <c r="H27" s="692"/>
      <c r="I27" s="692"/>
      <c r="J27" s="718" t="s">
        <v>1740</v>
      </c>
    </row>
    <row r="28" spans="1:10" s="833" customFormat="1" ht="40.5">
      <c r="A28" s="830"/>
      <c r="B28" s="831" t="s">
        <v>939</v>
      </c>
      <c r="C28" s="832" t="s">
        <v>940</v>
      </c>
      <c r="D28" s="825" t="s">
        <v>925</v>
      </c>
      <c r="E28" s="716">
        <f t="shared" si="1"/>
        <v>10000</v>
      </c>
      <c r="F28" s="743">
        <v>10000</v>
      </c>
      <c r="G28" s="718"/>
      <c r="H28" s="718"/>
      <c r="I28" s="718"/>
      <c r="J28" s="718" t="s">
        <v>1740</v>
      </c>
    </row>
    <row r="29" spans="1:10" s="1" customFormat="1" ht="63.75" customHeight="1">
      <c r="A29" s="651">
        <v>12.6</v>
      </c>
      <c r="B29" s="1155" t="s">
        <v>668</v>
      </c>
      <c r="C29" s="8"/>
      <c r="D29" s="3"/>
      <c r="E29" s="716">
        <f t="shared" si="1"/>
        <v>0</v>
      </c>
      <c r="F29" s="3"/>
      <c r="G29" s="3"/>
      <c r="H29" s="3"/>
      <c r="I29" s="3"/>
      <c r="J29" s="76"/>
    </row>
    <row r="30" spans="1:10" s="1" customFormat="1" ht="42">
      <c r="A30" s="651">
        <v>12.7</v>
      </c>
      <c r="B30" s="68" t="s">
        <v>446</v>
      </c>
      <c r="C30" s="652"/>
      <c r="D30" s="3"/>
      <c r="E30" s="480">
        <f t="shared" si="0"/>
        <v>0</v>
      </c>
      <c r="F30" s="3"/>
      <c r="G30" s="3"/>
      <c r="H30" s="3"/>
      <c r="I30" s="3"/>
      <c r="J30" s="76"/>
    </row>
    <row r="31" spans="1:10" s="688" customFormat="1" ht="42">
      <c r="A31" s="1152"/>
      <c r="B31" s="698" t="s">
        <v>1741</v>
      </c>
      <c r="C31" s="742" t="s">
        <v>1740</v>
      </c>
      <c r="D31" s="772" t="s">
        <v>705</v>
      </c>
      <c r="E31" s="181">
        <f t="shared" si="0"/>
        <v>0</v>
      </c>
      <c r="F31" s="772"/>
      <c r="G31" s="772"/>
      <c r="H31" s="772"/>
      <c r="I31" s="772"/>
      <c r="J31" s="718" t="s">
        <v>1740</v>
      </c>
    </row>
    <row r="32" spans="1:10" s="427" customFormat="1" ht="18.75">
      <c r="A32" s="429"/>
      <c r="B32" s="429"/>
      <c r="C32" s="429"/>
      <c r="D32" s="429"/>
      <c r="E32" s="425">
        <f>SUM(E13:E31)</f>
        <v>10000</v>
      </c>
      <c r="F32" s="425">
        <f>SUM(F13:F31)</f>
        <v>10000</v>
      </c>
      <c r="G32" s="425">
        <f>SUM(G13:G31)</f>
        <v>0</v>
      </c>
      <c r="H32" s="425">
        <f>SUM(H13:H31)</f>
        <v>0</v>
      </c>
      <c r="I32" s="425">
        <f>SUM(I13:I31)</f>
        <v>0</v>
      </c>
      <c r="J32" s="426">
        <f>F32+G32+H32+I32</f>
        <v>10000</v>
      </c>
    </row>
    <row r="33" spans="2:10" s="427" customFormat="1" ht="18.75">
      <c r="B33" s="486"/>
      <c r="J33" s="440"/>
    </row>
  </sheetData>
  <mergeCells count="6">
    <mergeCell ref="A1:J1"/>
    <mergeCell ref="A11:A12"/>
    <mergeCell ref="B11:B12"/>
    <mergeCell ref="E11:I11"/>
    <mergeCell ref="J11:J12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25"/>
  <sheetViews>
    <sheetView topLeftCell="A19" workbookViewId="0">
      <selection activeCell="A25" sqref="A25:XFD25"/>
    </sheetView>
  </sheetViews>
  <sheetFormatPr defaultColWidth="9.140625" defaultRowHeight="21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s="9" customFormat="1" ht="28.5">
      <c r="A1" s="1730" t="s">
        <v>685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ht="28.5">
      <c r="A2" s="1730" t="s">
        <v>543</v>
      </c>
      <c r="B2" s="1730"/>
      <c r="C2" s="1730"/>
      <c r="D2" s="1730"/>
      <c r="E2" s="1730"/>
      <c r="F2" s="1730"/>
      <c r="G2" s="1730"/>
      <c r="H2" s="1730"/>
      <c r="I2" s="1730"/>
      <c r="J2" s="9"/>
    </row>
    <row r="3" spans="1:18" ht="21" customHeight="1">
      <c r="A3" s="27"/>
      <c r="B3" s="42" t="s">
        <v>382</v>
      </c>
      <c r="C3" s="1572" t="s">
        <v>447</v>
      </c>
      <c r="D3" s="131"/>
      <c r="E3" s="9"/>
      <c r="F3" s="472"/>
      <c r="G3" s="9"/>
      <c r="H3" s="472"/>
      <c r="I3" s="133"/>
      <c r="J3" s="9"/>
    </row>
    <row r="4" spans="1:18" ht="21" customHeight="1">
      <c r="A4" s="27"/>
      <c r="B4" s="42" t="s">
        <v>2559</v>
      </c>
      <c r="C4" s="1572" t="s">
        <v>448</v>
      </c>
      <c r="D4" s="167"/>
      <c r="E4" s="133"/>
      <c r="F4" s="133"/>
      <c r="G4" s="133"/>
      <c r="H4" s="9"/>
      <c r="I4" s="9"/>
      <c r="J4" s="9"/>
    </row>
    <row r="5" spans="1:18" ht="21" customHeight="1">
      <c r="A5" s="27"/>
      <c r="B5" s="42" t="s">
        <v>21</v>
      </c>
      <c r="C5" s="168" t="s">
        <v>551</v>
      </c>
      <c r="D5" s="169" t="s">
        <v>51</v>
      </c>
      <c r="E5" s="168"/>
      <c r="F5" s="168" t="s">
        <v>52</v>
      </c>
      <c r="G5" s="168" t="s">
        <v>53</v>
      </c>
      <c r="H5" s="168" t="s">
        <v>56</v>
      </c>
      <c r="I5" s="168" t="s">
        <v>54</v>
      </c>
      <c r="J5" s="168" t="s">
        <v>55</v>
      </c>
      <c r="K5" s="30"/>
      <c r="O5" s="25"/>
    </row>
    <row r="6" spans="1:18" ht="21" customHeight="1">
      <c r="A6" s="27"/>
      <c r="B6" s="171" t="s">
        <v>36</v>
      </c>
      <c r="C6" s="9"/>
      <c r="D6" s="9" t="s">
        <v>449</v>
      </c>
      <c r="E6" s="9"/>
      <c r="F6" s="167"/>
      <c r="G6" s="9"/>
      <c r="H6" s="167"/>
      <c r="I6" s="9"/>
      <c r="J6" s="167"/>
      <c r="K6" s="25"/>
      <c r="M6" s="25"/>
      <c r="O6" s="25"/>
      <c r="P6" s="25"/>
      <c r="R6" s="25"/>
    </row>
    <row r="7" spans="1:18" ht="21" customHeight="1">
      <c r="A7" s="27"/>
      <c r="B7" s="171" t="s">
        <v>37</v>
      </c>
      <c r="C7" s="9"/>
      <c r="D7" s="1661" t="s">
        <v>2538</v>
      </c>
      <c r="E7" s="167"/>
      <c r="F7" s="133"/>
      <c r="G7" s="133"/>
      <c r="H7" s="133"/>
      <c r="I7" s="9"/>
      <c r="J7" s="9"/>
    </row>
    <row r="8" spans="1:18" ht="21" customHeight="1">
      <c r="A8" s="27"/>
      <c r="B8" s="171" t="s">
        <v>352</v>
      </c>
      <c r="C8" s="9"/>
      <c r="D8" s="1570" t="s">
        <v>698</v>
      </c>
      <c r="E8" s="133"/>
      <c r="F8" s="133"/>
      <c r="G8" s="133"/>
      <c r="H8" s="133"/>
      <c r="I8" s="9"/>
      <c r="J8" s="9"/>
    </row>
    <row r="9" spans="1:18" ht="21" customHeight="1">
      <c r="A9" s="1794" t="s">
        <v>0</v>
      </c>
      <c r="B9" s="1794" t="s">
        <v>33</v>
      </c>
      <c r="C9" s="473" t="s">
        <v>23</v>
      </c>
      <c r="D9" s="355" t="s">
        <v>24</v>
      </c>
      <c r="E9" s="1796" t="s">
        <v>1</v>
      </c>
      <c r="F9" s="1797"/>
      <c r="G9" s="1797"/>
      <c r="H9" s="1797"/>
      <c r="I9" s="1798"/>
      <c r="J9" s="1799" t="s">
        <v>13</v>
      </c>
    </row>
    <row r="10" spans="1:18" ht="23.25">
      <c r="A10" s="1795"/>
      <c r="B10" s="1795"/>
      <c r="C10" s="134"/>
      <c r="D10" s="134" t="s">
        <v>25</v>
      </c>
      <c r="E10" s="90" t="s">
        <v>5</v>
      </c>
      <c r="F10" s="90" t="s">
        <v>6</v>
      </c>
      <c r="G10" s="90" t="s">
        <v>2557</v>
      </c>
      <c r="H10" s="91" t="s">
        <v>26</v>
      </c>
      <c r="I10" s="91" t="s">
        <v>27</v>
      </c>
      <c r="J10" s="1800"/>
    </row>
    <row r="11" spans="1:18" s="9" customFormat="1" ht="63">
      <c r="A11" s="92">
        <v>13.1</v>
      </c>
      <c r="B11" s="95" t="s">
        <v>450</v>
      </c>
      <c r="C11" s="97"/>
      <c r="D11" s="97"/>
      <c r="E11" s="213">
        <f t="shared" ref="E11:E21" si="0">F11+G11+H11+I11</f>
        <v>0</v>
      </c>
      <c r="F11" s="97"/>
      <c r="G11" s="97"/>
      <c r="H11" s="97"/>
      <c r="I11" s="97"/>
      <c r="J11" s="97"/>
    </row>
    <row r="12" spans="1:18" ht="63">
      <c r="A12" s="60">
        <v>13.2</v>
      </c>
      <c r="B12" s="62" t="s">
        <v>451</v>
      </c>
      <c r="C12" s="243"/>
      <c r="D12" s="105"/>
      <c r="E12" s="213">
        <f t="shared" si="0"/>
        <v>0</v>
      </c>
      <c r="F12" s="105"/>
      <c r="G12" s="105"/>
      <c r="H12" s="105"/>
      <c r="I12" s="105"/>
      <c r="J12" s="105"/>
    </row>
    <row r="13" spans="1:18" ht="63">
      <c r="A13" s="60">
        <v>13.3</v>
      </c>
      <c r="B13" s="62" t="s">
        <v>452</v>
      </c>
      <c r="C13" s="243"/>
      <c r="D13" s="68"/>
      <c r="E13" s="213">
        <f t="shared" si="0"/>
        <v>0</v>
      </c>
      <c r="F13" s="105"/>
      <c r="G13" s="105"/>
      <c r="H13" s="282"/>
      <c r="I13" s="105"/>
      <c r="J13" s="105"/>
    </row>
    <row r="14" spans="1:18" s="814" customFormat="1" ht="42">
      <c r="A14" s="745"/>
      <c r="B14" s="747" t="s">
        <v>1427</v>
      </c>
      <c r="C14" s="687" t="s">
        <v>1428</v>
      </c>
      <c r="D14" s="687" t="s">
        <v>1429</v>
      </c>
      <c r="E14" s="763">
        <f t="shared" si="0"/>
        <v>0</v>
      </c>
      <c r="F14" s="745"/>
      <c r="G14" s="745"/>
      <c r="H14" s="745"/>
      <c r="I14" s="745"/>
      <c r="J14" s="887" t="s">
        <v>1374</v>
      </c>
    </row>
    <row r="15" spans="1:18" s="985" customFormat="1" ht="42">
      <c r="A15" s="691"/>
      <c r="B15" s="691" t="s">
        <v>1430</v>
      </c>
      <c r="C15" s="812" t="s">
        <v>813</v>
      </c>
      <c r="D15" s="687" t="s">
        <v>1429</v>
      </c>
      <c r="E15" s="763">
        <f t="shared" si="0"/>
        <v>0</v>
      </c>
      <c r="F15" s="757"/>
      <c r="G15" s="757"/>
      <c r="H15" s="757"/>
      <c r="I15" s="757"/>
      <c r="J15" s="887" t="s">
        <v>1374</v>
      </c>
    </row>
    <row r="16" spans="1:18" ht="63">
      <c r="A16" s="79">
        <v>13.4</v>
      </c>
      <c r="B16" s="62" t="s">
        <v>453</v>
      </c>
      <c r="C16" s="243"/>
      <c r="D16" s="105"/>
      <c r="E16" s="213">
        <f t="shared" si="0"/>
        <v>0</v>
      </c>
      <c r="F16" s="105"/>
      <c r="G16" s="105"/>
      <c r="H16" s="105"/>
      <c r="I16" s="105"/>
      <c r="J16" s="105"/>
    </row>
    <row r="17" spans="1:10" ht="63">
      <c r="A17" s="79">
        <v>13.5</v>
      </c>
      <c r="B17" s="62" t="s">
        <v>454</v>
      </c>
      <c r="C17" s="243"/>
      <c r="D17" s="105"/>
      <c r="E17" s="213">
        <f t="shared" si="0"/>
        <v>0</v>
      </c>
      <c r="F17" s="105"/>
      <c r="G17" s="105"/>
      <c r="H17" s="105"/>
      <c r="I17" s="105"/>
      <c r="J17" s="105"/>
    </row>
    <row r="18" spans="1:10" ht="42">
      <c r="A18" s="60">
        <v>13.6</v>
      </c>
      <c r="B18" s="62" t="s">
        <v>455</v>
      </c>
      <c r="C18" s="243"/>
      <c r="D18" s="105"/>
      <c r="E18" s="213">
        <f t="shared" si="0"/>
        <v>0</v>
      </c>
      <c r="F18" s="105"/>
      <c r="G18" s="105"/>
      <c r="H18" s="105"/>
      <c r="I18" s="105"/>
      <c r="J18" s="105"/>
    </row>
    <row r="19" spans="1:10" s="814" customFormat="1" ht="84">
      <c r="A19" s="686"/>
      <c r="B19" s="691" t="s">
        <v>1431</v>
      </c>
      <c r="C19" s="696" t="s">
        <v>746</v>
      </c>
      <c r="D19" s="812" t="s">
        <v>805</v>
      </c>
      <c r="E19" s="716">
        <f t="shared" si="0"/>
        <v>0</v>
      </c>
      <c r="F19" s="686"/>
      <c r="G19" s="686"/>
      <c r="H19" s="686"/>
      <c r="I19" s="686"/>
      <c r="J19" s="887" t="s">
        <v>1374</v>
      </c>
    </row>
    <row r="20" spans="1:10" s="985" customFormat="1">
      <c r="A20" s="699"/>
      <c r="B20" s="700" t="s">
        <v>1827</v>
      </c>
      <c r="C20" s="992" t="s">
        <v>1428</v>
      </c>
      <c r="D20" s="993" t="s">
        <v>1432</v>
      </c>
      <c r="E20" s="808">
        <f t="shared" si="0"/>
        <v>0</v>
      </c>
      <c r="F20" s="700"/>
      <c r="G20" s="700"/>
      <c r="H20" s="700"/>
      <c r="I20" s="700"/>
      <c r="J20" s="887" t="s">
        <v>1374</v>
      </c>
    </row>
    <row r="21" spans="1:10">
      <c r="A21" s="63"/>
      <c r="B21" s="284"/>
      <c r="C21" s="255"/>
      <c r="D21" s="328"/>
      <c r="E21" s="308">
        <f t="shared" si="0"/>
        <v>0</v>
      </c>
      <c r="F21" s="328"/>
      <c r="G21" s="328"/>
      <c r="H21" s="328"/>
      <c r="I21" s="328"/>
      <c r="J21" s="328"/>
    </row>
    <row r="22" spans="1:10">
      <c r="A22" s="82"/>
      <c r="B22" s="82"/>
      <c r="C22" s="82"/>
      <c r="D22" s="82"/>
      <c r="E22" s="149">
        <f>SUM(E11:E21)</f>
        <v>0</v>
      </c>
      <c r="F22" s="149">
        <f>SUM(F11:F21)</f>
        <v>0</v>
      </c>
      <c r="G22" s="149">
        <f>SUM(G11:G21)</f>
        <v>0</v>
      </c>
      <c r="H22" s="149">
        <f>SUM(H11:H21)</f>
        <v>0</v>
      </c>
      <c r="I22" s="149">
        <f>SUM(I11:I21)</f>
        <v>0</v>
      </c>
      <c r="J22" s="172">
        <f>F22+G22+H22+I22</f>
        <v>0</v>
      </c>
    </row>
    <row r="23" spans="1:10">
      <c r="B23" s="4"/>
    </row>
    <row r="25" spans="1:10" s="298" customFormat="1"/>
  </sheetData>
  <mergeCells count="6">
    <mergeCell ref="A1:J1"/>
    <mergeCell ref="A9:A10"/>
    <mergeCell ref="B9:B10"/>
    <mergeCell ref="E9:I9"/>
    <mergeCell ref="J9:J10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R36"/>
  <sheetViews>
    <sheetView topLeftCell="A30" zoomScale="90" zoomScaleNormal="90" workbookViewId="0">
      <selection activeCell="A39" sqref="A39:XFD65"/>
    </sheetView>
  </sheetViews>
  <sheetFormatPr defaultColWidth="9.140625" defaultRowHeight="21"/>
  <cols>
    <col min="1" max="1" width="5.7109375" style="9" customWidth="1"/>
    <col min="2" max="2" width="50.85546875" style="9" customWidth="1"/>
    <col min="3" max="3" width="23" style="9" customWidth="1"/>
    <col min="4" max="4" width="18.28515625" style="9" customWidth="1"/>
    <col min="5" max="5" width="17" style="9" customWidth="1"/>
    <col min="6" max="7" width="17.5703125" style="9" customWidth="1"/>
    <col min="8" max="8" width="16.28515625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>
      <c r="A1" s="1730" t="s">
        <v>685</v>
      </c>
      <c r="B1" s="1730"/>
      <c r="C1" s="1730"/>
      <c r="D1" s="1730"/>
      <c r="E1" s="1730"/>
      <c r="F1" s="1730"/>
      <c r="G1" s="1730"/>
      <c r="H1" s="1730"/>
      <c r="I1" s="1730"/>
      <c r="J1" s="1730"/>
    </row>
    <row r="2" spans="1:18" ht="28.5">
      <c r="A2" s="1730" t="s">
        <v>543</v>
      </c>
      <c r="B2" s="1730"/>
      <c r="C2" s="1730"/>
      <c r="D2" s="1730"/>
      <c r="E2" s="1730"/>
      <c r="F2" s="1730"/>
      <c r="G2" s="1730"/>
      <c r="H2" s="1730"/>
      <c r="I2" s="1730"/>
    </row>
    <row r="3" spans="1:18" ht="21" customHeight="1">
      <c r="A3" s="27"/>
      <c r="B3" s="42" t="s">
        <v>382</v>
      </c>
      <c r="C3" s="162" t="s">
        <v>456</v>
      </c>
      <c r="D3" s="131"/>
      <c r="F3" s="472"/>
      <c r="H3" s="472"/>
      <c r="I3" s="133"/>
    </row>
    <row r="4" spans="1:18" ht="21" customHeight="1">
      <c r="A4" s="27"/>
      <c r="B4" s="42" t="s">
        <v>2559</v>
      </c>
      <c r="C4" s="162" t="s">
        <v>457</v>
      </c>
      <c r="D4" s="167"/>
      <c r="E4" s="133"/>
      <c r="F4" s="133"/>
      <c r="G4" s="133"/>
    </row>
    <row r="5" spans="1:18" ht="21" customHeight="1">
      <c r="A5" s="27"/>
      <c r="B5" s="42" t="s">
        <v>21</v>
      </c>
      <c r="C5" s="168" t="s">
        <v>551</v>
      </c>
      <c r="D5" s="169" t="s">
        <v>51</v>
      </c>
      <c r="E5" s="168"/>
      <c r="F5" s="168" t="s">
        <v>52</v>
      </c>
      <c r="G5" s="168" t="s">
        <v>53</v>
      </c>
      <c r="H5" s="168" t="s">
        <v>56</v>
      </c>
      <c r="I5" s="168" t="s">
        <v>54</v>
      </c>
      <c r="J5" s="168" t="s">
        <v>55</v>
      </c>
      <c r="K5" s="170"/>
      <c r="O5" s="167"/>
    </row>
    <row r="6" spans="1:18" ht="21" customHeight="1">
      <c r="A6" s="27"/>
      <c r="B6" s="171" t="s">
        <v>36</v>
      </c>
      <c r="D6" s="9" t="s">
        <v>458</v>
      </c>
      <c r="F6" s="167"/>
      <c r="H6" s="167"/>
      <c r="J6" s="167"/>
      <c r="K6" s="167"/>
      <c r="M6" s="167"/>
      <c r="O6" s="167"/>
      <c r="P6" s="167"/>
      <c r="R6" s="167"/>
    </row>
    <row r="7" spans="1:18" ht="21" customHeight="1">
      <c r="A7" s="27"/>
      <c r="B7" s="171" t="s">
        <v>37</v>
      </c>
      <c r="D7" s="1570" t="s">
        <v>2562</v>
      </c>
      <c r="E7" s="167"/>
      <c r="F7" s="133"/>
      <c r="G7" s="133"/>
      <c r="H7" s="133"/>
    </row>
    <row r="8" spans="1:18" ht="21" customHeight="1">
      <c r="A8" s="27"/>
      <c r="B8" s="391" t="s">
        <v>351</v>
      </c>
      <c r="D8" s="1570" t="s">
        <v>2563</v>
      </c>
      <c r="E8" s="133"/>
      <c r="F8" s="133"/>
      <c r="G8" s="133"/>
      <c r="H8" s="133"/>
    </row>
    <row r="9" spans="1:18" ht="21" customHeight="1">
      <c r="A9" s="27"/>
      <c r="B9" s="171"/>
      <c r="D9" s="1570" t="s">
        <v>2564</v>
      </c>
      <c r="E9" s="133"/>
      <c r="F9" s="133"/>
      <c r="G9" s="133"/>
      <c r="H9" s="133"/>
    </row>
    <row r="10" spans="1:18" ht="21" customHeight="1">
      <c r="A10" s="1685" t="s">
        <v>0</v>
      </c>
      <c r="B10" s="1685" t="s">
        <v>33</v>
      </c>
      <c r="C10" s="701" t="s">
        <v>23</v>
      </c>
      <c r="D10" s="702" t="s">
        <v>24</v>
      </c>
      <c r="E10" s="1815" t="s">
        <v>1</v>
      </c>
      <c r="F10" s="1815"/>
      <c r="G10" s="1815"/>
      <c r="H10" s="1815"/>
      <c r="I10" s="1815"/>
      <c r="J10" s="1815" t="s">
        <v>13</v>
      </c>
    </row>
    <row r="11" spans="1:18" ht="23.25">
      <c r="A11" s="1685"/>
      <c r="B11" s="1685"/>
      <c r="C11" s="701"/>
      <c r="D11" s="701" t="s">
        <v>25</v>
      </c>
      <c r="E11" s="90" t="s">
        <v>5</v>
      </c>
      <c r="F11" s="90" t="s">
        <v>6</v>
      </c>
      <c r="G11" s="90" t="s">
        <v>2557</v>
      </c>
      <c r="H11" s="90" t="s">
        <v>26</v>
      </c>
      <c r="I11" s="90" t="s">
        <v>27</v>
      </c>
      <c r="J11" s="1816"/>
    </row>
    <row r="12" spans="1:18" ht="63">
      <c r="A12" s="128">
        <v>14.1</v>
      </c>
      <c r="B12" s="796" t="s">
        <v>459</v>
      </c>
      <c r="C12" s="797"/>
      <c r="D12" s="675"/>
      <c r="E12" s="260">
        <f t="shared" ref="E12:E33" si="0">F12+G12+H12+I12</f>
        <v>0</v>
      </c>
      <c r="F12" s="675"/>
      <c r="G12" s="675"/>
      <c r="H12" s="675"/>
      <c r="I12" s="675"/>
      <c r="J12" s="675"/>
    </row>
    <row r="13" spans="1:18" ht="63">
      <c r="A13" s="79">
        <v>14.2</v>
      </c>
      <c r="B13" s="684" t="s">
        <v>460</v>
      </c>
      <c r="C13" s="80"/>
      <c r="D13" s="80"/>
      <c r="E13" s="213">
        <f t="shared" si="0"/>
        <v>0</v>
      </c>
      <c r="F13" s="80"/>
      <c r="G13" s="80"/>
      <c r="H13" s="80"/>
      <c r="I13" s="80"/>
      <c r="J13" s="80"/>
    </row>
    <row r="14" spans="1:18" s="527" customFormat="1">
      <c r="A14" s="571">
        <v>14.3</v>
      </c>
      <c r="B14" s="681" t="s">
        <v>699</v>
      </c>
      <c r="C14" s="582"/>
      <c r="D14" s="582"/>
      <c r="E14" s="213">
        <f t="shared" si="0"/>
        <v>0</v>
      </c>
      <c r="F14" s="582"/>
      <c r="G14" s="582"/>
      <c r="H14" s="582"/>
      <c r="I14" s="582"/>
      <c r="J14" s="582"/>
    </row>
    <row r="15" spans="1:18" ht="42">
      <c r="A15" s="79">
        <v>14.4</v>
      </c>
      <c r="B15" s="684" t="s">
        <v>461</v>
      </c>
      <c r="C15" s="80"/>
      <c r="D15" s="80"/>
      <c r="E15" s="213">
        <f t="shared" si="0"/>
        <v>0</v>
      </c>
      <c r="F15" s="80"/>
      <c r="G15" s="80"/>
      <c r="H15" s="80"/>
      <c r="I15" s="80"/>
      <c r="J15" s="80"/>
    </row>
    <row r="16" spans="1:18" s="693" customFormat="1" ht="27.75" customHeight="1">
      <c r="A16" s="691"/>
      <c r="B16" s="791" t="s">
        <v>845</v>
      </c>
      <c r="C16" s="749" t="s">
        <v>746</v>
      </c>
      <c r="D16" s="687" t="s">
        <v>846</v>
      </c>
      <c r="E16" s="213">
        <f t="shared" si="0"/>
        <v>0</v>
      </c>
      <c r="F16" s="692"/>
      <c r="G16" s="692"/>
      <c r="H16" s="692"/>
      <c r="I16" s="692"/>
      <c r="J16" s="887" t="s">
        <v>1374</v>
      </c>
    </row>
    <row r="17" spans="1:10" s="693" customFormat="1">
      <c r="A17" s="691"/>
      <c r="B17" s="791" t="s">
        <v>847</v>
      </c>
      <c r="C17" s="792"/>
      <c r="D17" s="687"/>
      <c r="E17" s="213">
        <f t="shared" si="0"/>
        <v>0</v>
      </c>
      <c r="F17" s="692"/>
      <c r="G17" s="692"/>
      <c r="H17" s="692"/>
      <c r="I17" s="692"/>
      <c r="J17" s="887" t="s">
        <v>1374</v>
      </c>
    </row>
    <row r="18" spans="1:10" s="693" customFormat="1">
      <c r="A18" s="691"/>
      <c r="B18" s="791" t="s">
        <v>848</v>
      </c>
      <c r="C18" s="792"/>
      <c r="D18" s="687"/>
      <c r="E18" s="213">
        <f t="shared" si="0"/>
        <v>0</v>
      </c>
      <c r="F18" s="692"/>
      <c r="G18" s="692"/>
      <c r="H18" s="692"/>
      <c r="I18" s="692"/>
      <c r="J18" s="887" t="s">
        <v>1374</v>
      </c>
    </row>
    <row r="19" spans="1:10" s="1" customFormat="1" ht="42">
      <c r="A19" s="60">
        <v>14.5</v>
      </c>
      <c r="B19" s="684" t="s">
        <v>462</v>
      </c>
      <c r="C19" s="8"/>
      <c r="D19" s="3"/>
      <c r="E19" s="213">
        <f t="shared" si="0"/>
        <v>0</v>
      </c>
      <c r="F19" s="3"/>
      <c r="G19" s="3"/>
      <c r="H19" s="3"/>
      <c r="I19" s="3"/>
      <c r="J19" s="3"/>
    </row>
    <row r="20" spans="1:10" s="1" customFormat="1">
      <c r="A20" s="60">
        <v>14.6</v>
      </c>
      <c r="B20" s="684" t="s">
        <v>463</v>
      </c>
      <c r="C20" s="8"/>
      <c r="D20" s="15"/>
      <c r="E20" s="213">
        <f t="shared" si="0"/>
        <v>0</v>
      </c>
      <c r="F20" s="3"/>
      <c r="G20" s="3"/>
      <c r="H20" s="14"/>
      <c r="I20" s="3"/>
      <c r="J20" s="3"/>
    </row>
    <row r="21" spans="1:10" s="1" customFormat="1" ht="42" customHeight="1">
      <c r="A21" s="79">
        <v>14.7</v>
      </c>
      <c r="B21" s="684" t="s">
        <v>700</v>
      </c>
      <c r="C21" s="8"/>
      <c r="D21" s="3"/>
      <c r="E21" s="213">
        <f t="shared" si="0"/>
        <v>0</v>
      </c>
      <c r="F21" s="3"/>
      <c r="G21" s="3"/>
      <c r="H21" s="3"/>
      <c r="I21" s="3"/>
      <c r="J21" s="3"/>
    </row>
    <row r="22" spans="1:10" s="1" customFormat="1" ht="42">
      <c r="A22" s="79">
        <v>14.8</v>
      </c>
      <c r="B22" s="793" t="s">
        <v>464</v>
      </c>
      <c r="C22" s="8"/>
      <c r="D22" s="3"/>
      <c r="E22" s="213">
        <f t="shared" si="0"/>
        <v>0</v>
      </c>
      <c r="F22" s="3"/>
      <c r="G22" s="3"/>
      <c r="H22" s="3"/>
      <c r="I22" s="3"/>
      <c r="J22" s="3"/>
    </row>
    <row r="23" spans="1:10" s="693" customFormat="1">
      <c r="A23" s="692"/>
      <c r="B23" s="691" t="s">
        <v>849</v>
      </c>
      <c r="C23" s="696" t="s">
        <v>2197</v>
      </c>
      <c r="D23" s="687" t="s">
        <v>850</v>
      </c>
      <c r="E23" s="213">
        <f t="shared" si="0"/>
        <v>0</v>
      </c>
      <c r="F23" s="692"/>
      <c r="G23" s="692"/>
      <c r="H23" s="692"/>
      <c r="I23" s="692"/>
      <c r="J23" s="887" t="s">
        <v>1374</v>
      </c>
    </row>
    <row r="24" spans="1:10" s="693" customFormat="1">
      <c r="A24" s="692"/>
      <c r="B24" s="691" t="s">
        <v>851</v>
      </c>
      <c r="C24" s="696" t="s">
        <v>2197</v>
      </c>
      <c r="D24" s="767">
        <v>22981</v>
      </c>
      <c r="E24" s="213">
        <f t="shared" si="0"/>
        <v>0</v>
      </c>
      <c r="F24" s="692"/>
      <c r="G24" s="692"/>
      <c r="H24" s="692"/>
      <c r="I24" s="692"/>
      <c r="J24" s="887" t="s">
        <v>1374</v>
      </c>
    </row>
    <row r="25" spans="1:10" s="693" customFormat="1">
      <c r="A25" s="692"/>
      <c r="B25" s="794" t="s">
        <v>852</v>
      </c>
      <c r="C25" s="696" t="s">
        <v>580</v>
      </c>
      <c r="D25" s="761" t="s">
        <v>853</v>
      </c>
      <c r="E25" s="213">
        <f t="shared" si="0"/>
        <v>0</v>
      </c>
      <c r="F25" s="692"/>
      <c r="G25" s="692"/>
      <c r="H25" s="692"/>
      <c r="I25" s="692"/>
      <c r="J25" s="887" t="s">
        <v>1374</v>
      </c>
    </row>
    <row r="26" spans="1:10" s="693" customFormat="1">
      <c r="A26" s="692"/>
      <c r="B26" s="691" t="s">
        <v>854</v>
      </c>
      <c r="C26" s="696" t="s">
        <v>2197</v>
      </c>
      <c r="D26" s="761" t="s">
        <v>741</v>
      </c>
      <c r="E26" s="213">
        <f t="shared" si="0"/>
        <v>0</v>
      </c>
      <c r="F26" s="692"/>
      <c r="G26" s="692"/>
      <c r="H26" s="692"/>
      <c r="I26" s="692"/>
      <c r="J26" s="887" t="s">
        <v>1374</v>
      </c>
    </row>
    <row r="27" spans="1:10" s="693" customFormat="1">
      <c r="A27" s="692"/>
      <c r="B27" s="691" t="s">
        <v>855</v>
      </c>
      <c r="C27" s="696" t="s">
        <v>2197</v>
      </c>
      <c r="D27" s="761" t="s">
        <v>741</v>
      </c>
      <c r="E27" s="213">
        <f t="shared" si="0"/>
        <v>0</v>
      </c>
      <c r="F27" s="692"/>
      <c r="G27" s="692"/>
      <c r="H27" s="692"/>
      <c r="I27" s="692"/>
      <c r="J27" s="887" t="s">
        <v>1374</v>
      </c>
    </row>
    <row r="28" spans="1:10" s="1" customFormat="1">
      <c r="A28" s="60">
        <v>14.9</v>
      </c>
      <c r="B28" s="793" t="s">
        <v>465</v>
      </c>
      <c r="C28" s="8"/>
      <c r="D28" s="3"/>
      <c r="E28" s="213">
        <f t="shared" si="0"/>
        <v>0</v>
      </c>
      <c r="F28" s="3"/>
      <c r="G28" s="3"/>
      <c r="H28" s="3"/>
      <c r="I28" s="3"/>
      <c r="J28" s="887"/>
    </row>
    <row r="29" spans="1:10" s="693" customFormat="1">
      <c r="A29" s="707"/>
      <c r="B29" s="795" t="s">
        <v>856</v>
      </c>
      <c r="C29" s="694" t="s">
        <v>528</v>
      </c>
      <c r="D29" s="743" t="s">
        <v>858</v>
      </c>
      <c r="E29" s="716">
        <f t="shared" si="0"/>
        <v>10000</v>
      </c>
      <c r="F29" s="784"/>
      <c r="G29" s="784">
        <v>10000</v>
      </c>
      <c r="H29" s="692"/>
      <c r="I29" s="692"/>
      <c r="J29" s="887" t="s">
        <v>1374</v>
      </c>
    </row>
    <row r="30" spans="1:10" s="693" customFormat="1">
      <c r="A30" s="707"/>
      <c r="B30" s="795" t="s">
        <v>857</v>
      </c>
      <c r="C30" s="694"/>
      <c r="D30" s="743"/>
      <c r="E30" s="763">
        <f t="shared" si="0"/>
        <v>0</v>
      </c>
      <c r="F30" s="784"/>
      <c r="G30" s="692"/>
      <c r="H30" s="692"/>
      <c r="I30" s="692"/>
      <c r="J30" s="887" t="s">
        <v>1374</v>
      </c>
    </row>
    <row r="31" spans="1:10" s="1" customFormat="1" ht="84">
      <c r="A31" s="142">
        <v>14.1</v>
      </c>
      <c r="B31" s="685" t="s">
        <v>466</v>
      </c>
      <c r="C31" s="8"/>
      <c r="D31" s="3"/>
      <c r="E31" s="213">
        <f t="shared" si="0"/>
        <v>0</v>
      </c>
      <c r="F31" s="3"/>
      <c r="G31" s="3"/>
      <c r="H31" s="3"/>
      <c r="I31" s="3"/>
      <c r="J31" s="3"/>
    </row>
    <row r="32" spans="1:10" s="693" customFormat="1">
      <c r="A32" s="707"/>
      <c r="B32" s="757" t="s">
        <v>859</v>
      </c>
      <c r="C32" s="691"/>
      <c r="D32" s="761" t="s">
        <v>741</v>
      </c>
      <c r="E32" s="213">
        <f t="shared" si="0"/>
        <v>0</v>
      </c>
      <c r="F32" s="692"/>
      <c r="G32" s="692"/>
      <c r="H32" s="692"/>
      <c r="I32" s="692"/>
      <c r="J32" s="887" t="s">
        <v>1374</v>
      </c>
    </row>
    <row r="33" spans="1:10" s="693" customFormat="1">
      <c r="A33" s="692"/>
      <c r="B33" s="692" t="s">
        <v>860</v>
      </c>
      <c r="C33" s="692"/>
      <c r="D33" s="761" t="s">
        <v>741</v>
      </c>
      <c r="E33" s="213">
        <f t="shared" si="0"/>
        <v>0</v>
      </c>
      <c r="F33" s="692"/>
      <c r="G33" s="692"/>
      <c r="H33" s="692"/>
      <c r="I33" s="692"/>
      <c r="J33" s="887" t="s">
        <v>1374</v>
      </c>
    </row>
    <row r="34" spans="1:10">
      <c r="A34" s="77"/>
      <c r="B34" s="334"/>
      <c r="C34" s="243"/>
      <c r="D34" s="105"/>
      <c r="E34" s="213">
        <f t="shared" ref="E34" si="1">F34+G34+H34+I34</f>
        <v>0</v>
      </c>
      <c r="F34" s="105"/>
      <c r="G34" s="105"/>
      <c r="H34" s="105"/>
      <c r="I34" s="105"/>
      <c r="J34" s="105"/>
    </row>
    <row r="35" spans="1:10">
      <c r="A35" s="521"/>
      <c r="B35" s="521"/>
      <c r="C35" s="521"/>
      <c r="D35" s="521"/>
      <c r="E35" s="183">
        <f>SUM(E12:E34)</f>
        <v>10000</v>
      </c>
      <c r="F35" s="183">
        <f t="shared" ref="F35:I35" si="2">SUM(F12:F34)</f>
        <v>0</v>
      </c>
      <c r="G35" s="183">
        <f t="shared" si="2"/>
        <v>10000</v>
      </c>
      <c r="H35" s="183">
        <f t="shared" si="2"/>
        <v>0</v>
      </c>
      <c r="I35" s="183">
        <f t="shared" si="2"/>
        <v>0</v>
      </c>
      <c r="J35" s="191">
        <f>F35+G35+H35+I35</f>
        <v>10000</v>
      </c>
    </row>
    <row r="36" spans="1:10">
      <c r="B36" s="164"/>
    </row>
  </sheetData>
  <mergeCells count="6">
    <mergeCell ref="A1:J1"/>
    <mergeCell ref="A10:A11"/>
    <mergeCell ref="B10:B11"/>
    <mergeCell ref="E10:I10"/>
    <mergeCell ref="J10:J11"/>
    <mergeCell ref="A2:I2"/>
  </mergeCells>
  <pageMargins left="0.9055118110236221" right="0.51181102362204722" top="0.35433070866141736" bottom="0.15748031496062992" header="0.31496062992125984" footer="0.31496062992125984"/>
  <pageSetup paperSize="5" scale="80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25"/>
  <sheetViews>
    <sheetView workbookViewId="0">
      <selection activeCell="D26" sqref="D26"/>
    </sheetView>
  </sheetViews>
  <sheetFormatPr defaultRowHeight="21"/>
  <cols>
    <col min="1" max="1" width="9.140625" style="1"/>
    <col min="2" max="2" width="7" style="1" customWidth="1"/>
    <col min="3" max="16384" width="9.140625" style="1"/>
  </cols>
  <sheetData>
    <row r="6" spans="3:6" ht="30.75">
      <c r="C6" s="41"/>
    </row>
    <row r="8" spans="3:6" ht="36">
      <c r="C8" s="41"/>
      <c r="F8" s="46" t="s">
        <v>616</v>
      </c>
    </row>
    <row r="25" spans="4:4" ht="33.75">
      <c r="D25" s="55" t="s">
        <v>2260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workbookViewId="0">
      <selection activeCell="C23" sqref="C23"/>
    </sheetView>
  </sheetViews>
  <sheetFormatPr defaultRowHeight="21"/>
  <cols>
    <col min="1" max="1" width="40" style="9" customWidth="1"/>
    <col min="2" max="2" width="27.42578125" style="9" customWidth="1"/>
    <col min="3" max="8" width="15.42578125" style="9" customWidth="1"/>
    <col min="9" max="16384" width="9.140625" style="9"/>
  </cols>
  <sheetData>
    <row r="1" spans="1:13" s="167" customFormat="1" ht="23.25">
      <c r="A1" s="1745" t="s">
        <v>2245</v>
      </c>
      <c r="B1" s="1745"/>
      <c r="C1" s="1745"/>
      <c r="D1" s="1745"/>
      <c r="E1" s="1745"/>
      <c r="F1" s="1745"/>
      <c r="G1" s="1745"/>
      <c r="H1" s="1745"/>
      <c r="I1" s="106"/>
      <c r="J1" s="106"/>
      <c r="K1" s="106"/>
      <c r="L1" s="106"/>
      <c r="M1" s="106"/>
    </row>
    <row r="2" spans="1:13" s="164" customFormat="1">
      <c r="A2" s="1743" t="s">
        <v>467</v>
      </c>
      <c r="B2" s="1743" t="s">
        <v>579</v>
      </c>
      <c r="C2" s="1818" t="s">
        <v>617</v>
      </c>
      <c r="D2" s="1743"/>
      <c r="E2" s="1743"/>
      <c r="F2" s="1743"/>
      <c r="G2" s="1743"/>
      <c r="H2" s="1743" t="s">
        <v>5</v>
      </c>
      <c r="I2" s="162"/>
    </row>
    <row r="3" spans="1:13">
      <c r="A3" s="1817"/>
      <c r="B3" s="1817"/>
      <c r="C3" s="502" t="s">
        <v>618</v>
      </c>
      <c r="D3" s="500" t="s">
        <v>578</v>
      </c>
      <c r="E3" s="500" t="s">
        <v>619</v>
      </c>
      <c r="F3" s="500" t="s">
        <v>620</v>
      </c>
      <c r="G3" s="500" t="s">
        <v>621</v>
      </c>
      <c r="H3" s="1743"/>
      <c r="I3" s="162"/>
    </row>
    <row r="4" spans="1:13" ht="26.25" customHeight="1">
      <c r="A4" s="192" t="s">
        <v>622</v>
      </c>
      <c r="B4" s="256" t="s">
        <v>623</v>
      </c>
      <c r="C4" s="149"/>
      <c r="D4" s="149"/>
      <c r="E4" s="149"/>
      <c r="F4" s="149"/>
      <c r="G4" s="149"/>
      <c r="H4" s="149"/>
    </row>
    <row r="5" spans="1:13" ht="26.25" customHeight="1">
      <c r="A5" s="192" t="s">
        <v>624</v>
      </c>
      <c r="B5" s="256" t="s">
        <v>623</v>
      </c>
      <c r="C5" s="149">
        <v>10223</v>
      </c>
      <c r="D5" s="149">
        <v>8954</v>
      </c>
      <c r="E5" s="149">
        <v>7604</v>
      </c>
      <c r="F5" s="149">
        <v>4015</v>
      </c>
      <c r="G5" s="149">
        <v>3914</v>
      </c>
      <c r="H5" s="149">
        <f>C5+D5+E5+F5+G5</f>
        <v>34710</v>
      </c>
    </row>
    <row r="6" spans="1:13" ht="26.25" customHeight="1">
      <c r="A6" s="192" t="s">
        <v>625</v>
      </c>
      <c r="B6" s="256" t="s">
        <v>623</v>
      </c>
      <c r="C6" s="149">
        <v>10223</v>
      </c>
      <c r="D6" s="149">
        <v>8954</v>
      </c>
      <c r="E6" s="149">
        <v>7604</v>
      </c>
      <c r="F6" s="149">
        <v>4015</v>
      </c>
      <c r="G6" s="149">
        <v>3914</v>
      </c>
      <c r="H6" s="149">
        <f t="shared" ref="H6:H17" si="0">C6+D6+E6+F6+G6</f>
        <v>34710</v>
      </c>
    </row>
    <row r="7" spans="1:13" ht="26.25" customHeight="1">
      <c r="A7" s="192" t="s">
        <v>626</v>
      </c>
      <c r="B7" s="256" t="s">
        <v>623</v>
      </c>
      <c r="C7" s="149">
        <v>10223</v>
      </c>
      <c r="D7" s="149">
        <v>8954</v>
      </c>
      <c r="E7" s="149">
        <v>7604</v>
      </c>
      <c r="F7" s="149">
        <v>4015</v>
      </c>
      <c r="G7" s="149">
        <v>3914</v>
      </c>
      <c r="H7" s="149">
        <f t="shared" si="0"/>
        <v>34710</v>
      </c>
    </row>
    <row r="8" spans="1:13" ht="27" customHeight="1">
      <c r="A8" s="192" t="s">
        <v>2251</v>
      </c>
      <c r="B8" s="256" t="s">
        <v>634</v>
      </c>
      <c r="C8" s="149">
        <v>2870</v>
      </c>
      <c r="D8" s="149">
        <v>2242</v>
      </c>
      <c r="E8" s="149">
        <v>2106</v>
      </c>
      <c r="F8" s="149">
        <v>1095</v>
      </c>
      <c r="G8" s="149">
        <v>1120</v>
      </c>
      <c r="H8" s="149">
        <f t="shared" si="0"/>
        <v>9433</v>
      </c>
    </row>
    <row r="9" spans="1:13" ht="27" customHeight="1">
      <c r="A9" s="192" t="s">
        <v>2250</v>
      </c>
      <c r="B9" s="256" t="s">
        <v>635</v>
      </c>
      <c r="C9" s="149">
        <v>3408</v>
      </c>
      <c r="D9" s="149">
        <v>2640</v>
      </c>
      <c r="E9" s="149">
        <v>2448</v>
      </c>
      <c r="F9" s="149">
        <v>1251</v>
      </c>
      <c r="G9" s="149">
        <v>1120</v>
      </c>
      <c r="H9" s="149">
        <f t="shared" si="0"/>
        <v>10867</v>
      </c>
    </row>
    <row r="10" spans="1:13" ht="42.75" customHeight="1">
      <c r="A10" s="192" t="s">
        <v>2252</v>
      </c>
      <c r="B10" s="256" t="s">
        <v>627</v>
      </c>
      <c r="C10" s="149">
        <v>8422</v>
      </c>
      <c r="D10" s="149">
        <v>7536</v>
      </c>
      <c r="E10" s="149">
        <v>6310</v>
      </c>
      <c r="F10" s="149">
        <v>3408</v>
      </c>
      <c r="G10" s="149">
        <v>3261</v>
      </c>
      <c r="H10" s="149">
        <f t="shared" si="0"/>
        <v>28937</v>
      </c>
    </row>
    <row r="11" spans="1:13">
      <c r="A11" s="192" t="s">
        <v>2253</v>
      </c>
      <c r="B11" s="256" t="s">
        <v>628</v>
      </c>
      <c r="C11" s="149">
        <v>8422</v>
      </c>
      <c r="D11" s="149">
        <v>7536</v>
      </c>
      <c r="E11" s="149">
        <v>6310</v>
      </c>
      <c r="F11" s="149">
        <v>3408</v>
      </c>
      <c r="G11" s="149">
        <v>3261</v>
      </c>
      <c r="H11" s="149">
        <f t="shared" si="0"/>
        <v>28937</v>
      </c>
    </row>
    <row r="12" spans="1:13">
      <c r="A12" s="192" t="s">
        <v>2254</v>
      </c>
      <c r="B12" s="256" t="s">
        <v>629</v>
      </c>
      <c r="C12" s="149" t="s">
        <v>529</v>
      </c>
      <c r="D12" s="149" t="s">
        <v>529</v>
      </c>
      <c r="E12" s="149" t="s">
        <v>529</v>
      </c>
      <c r="F12" s="149" t="s">
        <v>529</v>
      </c>
      <c r="G12" s="149" t="s">
        <v>529</v>
      </c>
      <c r="H12" s="149">
        <v>1200</v>
      </c>
    </row>
    <row r="13" spans="1:13">
      <c r="A13" s="192" t="s">
        <v>2255</v>
      </c>
      <c r="B13" s="256" t="s">
        <v>630</v>
      </c>
      <c r="C13" s="425">
        <v>3756</v>
      </c>
      <c r="D13" s="425">
        <v>3015</v>
      </c>
      <c r="E13" s="425">
        <v>2797</v>
      </c>
      <c r="F13" s="425">
        <v>1557</v>
      </c>
      <c r="G13" s="425">
        <v>1495</v>
      </c>
      <c r="H13" s="149">
        <f t="shared" si="0"/>
        <v>12620</v>
      </c>
    </row>
    <row r="14" spans="1:13">
      <c r="A14" s="192" t="s">
        <v>2256</v>
      </c>
      <c r="B14" s="256" t="s">
        <v>631</v>
      </c>
      <c r="C14" s="149">
        <v>1790</v>
      </c>
      <c r="D14" s="149">
        <v>1453</v>
      </c>
      <c r="E14" s="149">
        <v>1363</v>
      </c>
      <c r="F14" s="149">
        <v>863</v>
      </c>
      <c r="G14" s="149">
        <v>759</v>
      </c>
      <c r="H14" s="149">
        <f t="shared" si="0"/>
        <v>6228</v>
      </c>
    </row>
    <row r="15" spans="1:13">
      <c r="A15" s="1466" t="s">
        <v>2246</v>
      </c>
      <c r="B15" s="256" t="s">
        <v>2247</v>
      </c>
      <c r="C15" s="178">
        <v>1821</v>
      </c>
      <c r="D15" s="178">
        <v>1433</v>
      </c>
      <c r="E15" s="178">
        <v>1348</v>
      </c>
      <c r="F15" s="178">
        <v>862</v>
      </c>
      <c r="G15" s="178">
        <v>816</v>
      </c>
      <c r="H15" s="503">
        <f t="shared" si="0"/>
        <v>6280</v>
      </c>
    </row>
    <row r="16" spans="1:13" s="167" customFormat="1">
      <c r="A16" s="1466" t="s">
        <v>2249</v>
      </c>
      <c r="B16" s="178" t="s">
        <v>2248</v>
      </c>
      <c r="C16" s="178">
        <v>113</v>
      </c>
      <c r="D16" s="178">
        <v>146</v>
      </c>
      <c r="E16" s="178">
        <v>137</v>
      </c>
      <c r="F16" s="178">
        <v>86</v>
      </c>
      <c r="G16" s="178">
        <v>82</v>
      </c>
      <c r="H16" s="503">
        <f t="shared" si="0"/>
        <v>564</v>
      </c>
    </row>
    <row r="17" spans="1:8" s="167" customFormat="1">
      <c r="A17" s="1466" t="s">
        <v>2257</v>
      </c>
      <c r="B17" s="178" t="s">
        <v>469</v>
      </c>
      <c r="C17" s="178">
        <v>1805</v>
      </c>
      <c r="D17" s="178">
        <v>1392</v>
      </c>
      <c r="E17" s="178">
        <v>1292</v>
      </c>
      <c r="F17" s="178">
        <v>604</v>
      </c>
      <c r="G17" s="178">
        <v>651</v>
      </c>
      <c r="H17" s="503">
        <f t="shared" si="0"/>
        <v>5744</v>
      </c>
    </row>
    <row r="18" spans="1:8" s="167" customFormat="1">
      <c r="A18" s="1466" t="s">
        <v>2258</v>
      </c>
      <c r="B18" s="178" t="s">
        <v>869</v>
      </c>
      <c r="C18" s="149" t="s">
        <v>529</v>
      </c>
      <c r="D18" s="149" t="s">
        <v>529</v>
      </c>
      <c r="E18" s="149" t="s">
        <v>529</v>
      </c>
      <c r="F18" s="149" t="s">
        <v>529</v>
      </c>
      <c r="G18" s="149" t="s">
        <v>529</v>
      </c>
      <c r="H18" s="178">
        <v>253</v>
      </c>
    </row>
    <row r="19" spans="1:8">
      <c r="A19" s="192" t="s">
        <v>2259</v>
      </c>
      <c r="B19" s="286"/>
      <c r="C19" s="149"/>
      <c r="D19" s="149"/>
      <c r="E19" s="149"/>
      <c r="F19" s="149"/>
      <c r="G19" s="149"/>
      <c r="H19" s="149"/>
    </row>
    <row r="20" spans="1:8">
      <c r="A20" s="192" t="s">
        <v>632</v>
      </c>
      <c r="B20" s="256" t="s">
        <v>633</v>
      </c>
      <c r="C20" s="149">
        <v>9</v>
      </c>
      <c r="D20" s="149">
        <v>13</v>
      </c>
      <c r="E20" s="149">
        <v>10</v>
      </c>
      <c r="F20" s="149">
        <v>8</v>
      </c>
      <c r="G20" s="149">
        <v>7</v>
      </c>
      <c r="H20" s="503">
        <f>C20+D20+E20+F20+G20</f>
        <v>47</v>
      </c>
    </row>
    <row r="21" spans="1:8">
      <c r="A21" s="1466" t="s">
        <v>2293</v>
      </c>
      <c r="B21" s="178" t="s">
        <v>1862</v>
      </c>
      <c r="C21" s="178">
        <v>100</v>
      </c>
      <c r="D21" s="178">
        <v>30</v>
      </c>
      <c r="E21" s="178">
        <v>45</v>
      </c>
      <c r="F21" s="178">
        <v>30</v>
      </c>
      <c r="G21" s="178">
        <v>15</v>
      </c>
      <c r="H21" s="503">
        <f>C21+D21+E21+F21+G21</f>
        <v>220</v>
      </c>
    </row>
    <row r="22" spans="1:8">
      <c r="A22" s="1466" t="s">
        <v>2294</v>
      </c>
      <c r="B22" s="178" t="s">
        <v>1862</v>
      </c>
      <c r="C22" s="178">
        <v>88</v>
      </c>
      <c r="D22" s="178">
        <v>28</v>
      </c>
      <c r="E22" s="178">
        <v>36</v>
      </c>
      <c r="F22" s="178">
        <v>23</v>
      </c>
      <c r="G22" s="178">
        <v>22</v>
      </c>
      <c r="H22" s="503">
        <f>C22+D22+E22+F22+G22</f>
        <v>197</v>
      </c>
    </row>
  </sheetData>
  <mergeCells count="5">
    <mergeCell ref="A1:H1"/>
    <mergeCell ref="A2:A3"/>
    <mergeCell ref="B2:B3"/>
    <mergeCell ref="C2:G2"/>
    <mergeCell ref="H2:H3"/>
  </mergeCells>
  <pageMargins left="0.9055118110236221" right="0.70866141732283472" top="0.74803149606299213" bottom="0.74803149606299213" header="0.31496062992125984" footer="0.31496062992125984"/>
  <pageSetup paperSize="5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3" workbookViewId="0">
      <selection activeCell="G19" sqref="G19"/>
    </sheetView>
  </sheetViews>
  <sheetFormatPr defaultColWidth="25" defaultRowHeight="21"/>
  <cols>
    <col min="1" max="1" width="6.5703125" style="1526" customWidth="1"/>
    <col min="2" max="2" width="33.42578125" style="1535" customWidth="1"/>
    <col min="3" max="3" width="14" style="1550" customWidth="1"/>
    <col min="4" max="4" width="12.42578125" style="1550" customWidth="1"/>
    <col min="5" max="5" width="14.140625" style="1550" customWidth="1"/>
    <col min="6" max="6" width="6.28515625" style="1550" customWidth="1"/>
    <col min="7" max="7" width="21" style="1552" customWidth="1"/>
    <col min="8" max="8" width="16.85546875" style="1535" customWidth="1"/>
    <col min="9" max="9" width="13.7109375" style="1535" customWidth="1"/>
    <col min="10" max="10" width="13.85546875" style="1526" customWidth="1"/>
    <col min="11" max="16384" width="25" style="1526"/>
  </cols>
  <sheetData>
    <row r="1" spans="1:10" ht="36.75" customHeight="1">
      <c r="A1" s="1823" t="s">
        <v>2296</v>
      </c>
      <c r="B1" s="1824"/>
      <c r="C1" s="1824"/>
      <c r="D1" s="1824"/>
      <c r="E1" s="1824"/>
      <c r="F1" s="1824"/>
      <c r="G1" s="1824"/>
      <c r="H1" s="1824"/>
      <c r="I1" s="1824"/>
      <c r="J1" s="1824"/>
    </row>
    <row r="2" spans="1:10" ht="40.5" customHeight="1">
      <c r="A2" s="1734" t="s">
        <v>471</v>
      </c>
      <c r="B2" s="1819"/>
      <c r="C2" s="1819"/>
      <c r="D2" s="1819"/>
      <c r="E2" s="1819"/>
      <c r="F2" s="1819"/>
      <c r="G2" s="1819"/>
      <c r="H2" s="1819"/>
      <c r="I2" s="1819"/>
      <c r="J2" s="1819"/>
    </row>
    <row r="3" spans="1:10" s="1527" customFormat="1">
      <c r="A3" s="1820" t="s">
        <v>2304</v>
      </c>
      <c r="B3" s="1821"/>
      <c r="C3" s="1821"/>
      <c r="D3" s="1821"/>
      <c r="E3" s="1822"/>
      <c r="F3" s="1820" t="s">
        <v>2305</v>
      </c>
      <c r="G3" s="1821"/>
      <c r="H3" s="1821"/>
      <c r="I3" s="1821"/>
      <c r="J3" s="1822"/>
    </row>
    <row r="4" spans="1:10" s="1527" customFormat="1">
      <c r="A4" s="1559" t="s">
        <v>0</v>
      </c>
      <c r="B4" s="1560" t="s">
        <v>472</v>
      </c>
      <c r="C4" s="1528" t="s">
        <v>473</v>
      </c>
      <c r="D4" s="1529" t="s">
        <v>474</v>
      </c>
      <c r="E4" s="1528" t="s">
        <v>5</v>
      </c>
      <c r="F4" s="1559" t="s">
        <v>0</v>
      </c>
      <c r="G4" s="1560" t="s">
        <v>472</v>
      </c>
      <c r="H4" s="1528" t="s">
        <v>473</v>
      </c>
      <c r="I4" s="1529" t="s">
        <v>474</v>
      </c>
      <c r="J4" s="1528" t="s">
        <v>5</v>
      </c>
    </row>
    <row r="5" spans="1:10" s="1535" customFormat="1" ht="30" customHeight="1">
      <c r="A5" s="1530">
        <v>1</v>
      </c>
      <c r="B5" s="1531" t="s">
        <v>476</v>
      </c>
      <c r="C5" s="1532">
        <v>41000000</v>
      </c>
      <c r="D5" s="1533">
        <v>7000000</v>
      </c>
      <c r="E5" s="1534">
        <f t="shared" ref="E5:E13" si="0">C5+D5</f>
        <v>48000000</v>
      </c>
      <c r="F5" s="1534">
        <v>1</v>
      </c>
      <c r="G5" s="1531" t="s">
        <v>486</v>
      </c>
      <c r="H5" s="1538">
        <v>8756200</v>
      </c>
      <c r="I5" s="1533">
        <v>0</v>
      </c>
      <c r="J5" s="1534">
        <f t="shared" ref="J5:J16" si="1">H5+I5</f>
        <v>8756200</v>
      </c>
    </row>
    <row r="6" spans="1:10" s="1535" customFormat="1" ht="30" customHeight="1">
      <c r="A6" s="1530">
        <v>2</v>
      </c>
      <c r="B6" s="1531" t="s">
        <v>477</v>
      </c>
      <c r="C6" s="1532">
        <v>150000</v>
      </c>
      <c r="D6" s="1533">
        <v>0</v>
      </c>
      <c r="E6" s="1534">
        <f t="shared" si="0"/>
        <v>150000</v>
      </c>
      <c r="F6" s="1534">
        <v>2</v>
      </c>
      <c r="G6" s="1531" t="s">
        <v>2311</v>
      </c>
      <c r="H6" s="1538">
        <v>3229800</v>
      </c>
      <c r="I6" s="1533"/>
      <c r="J6" s="1534"/>
    </row>
    <row r="7" spans="1:10" s="1535" customFormat="1" ht="30" customHeight="1">
      <c r="A7" s="1530">
        <v>3</v>
      </c>
      <c r="B7" s="1531" t="s">
        <v>478</v>
      </c>
      <c r="C7" s="1532">
        <v>660000</v>
      </c>
      <c r="D7" s="1533">
        <v>0</v>
      </c>
      <c r="E7" s="1534">
        <f t="shared" si="0"/>
        <v>660000</v>
      </c>
      <c r="F7" s="1534">
        <v>2</v>
      </c>
      <c r="G7" s="1531" t="s">
        <v>487</v>
      </c>
      <c r="H7" s="1538">
        <v>755300</v>
      </c>
      <c r="I7" s="1533">
        <v>0</v>
      </c>
      <c r="J7" s="1534">
        <f>H7+I7</f>
        <v>755300</v>
      </c>
    </row>
    <row r="8" spans="1:10" s="1535" customFormat="1" ht="39.75" customHeight="1">
      <c r="A8" s="1530">
        <v>4</v>
      </c>
      <c r="B8" s="1531" t="s">
        <v>479</v>
      </c>
      <c r="C8" s="1532">
        <v>5180000</v>
      </c>
      <c r="D8" s="1536">
        <v>0</v>
      </c>
      <c r="E8" s="1534">
        <f t="shared" si="0"/>
        <v>5180000</v>
      </c>
      <c r="F8" s="1534">
        <v>3</v>
      </c>
      <c r="G8" s="1531" t="s">
        <v>488</v>
      </c>
      <c r="H8" s="1538">
        <v>5084490</v>
      </c>
      <c r="I8" s="1533">
        <v>0</v>
      </c>
      <c r="J8" s="1534">
        <f t="shared" si="1"/>
        <v>5084490</v>
      </c>
    </row>
    <row r="9" spans="1:10" s="1535" customFormat="1" ht="30" customHeight="1">
      <c r="A9" s="1530">
        <v>5</v>
      </c>
      <c r="B9" s="1531" t="s">
        <v>480</v>
      </c>
      <c r="C9" s="1532">
        <v>820000</v>
      </c>
      <c r="D9" s="664">
        <v>235652.27000000002</v>
      </c>
      <c r="E9" s="1534">
        <f t="shared" si="0"/>
        <v>1055652.27</v>
      </c>
      <c r="F9" s="1534">
        <v>4</v>
      </c>
      <c r="G9" s="1531" t="s">
        <v>489</v>
      </c>
      <c r="H9" s="1547">
        <v>12041960</v>
      </c>
      <c r="I9" s="1548">
        <v>2819920</v>
      </c>
      <c r="J9" s="1534">
        <f t="shared" si="1"/>
        <v>14861880</v>
      </c>
    </row>
    <row r="10" spans="1:10" s="1535" customFormat="1" ht="30" customHeight="1">
      <c r="A10" s="1530">
        <v>6</v>
      </c>
      <c r="B10" s="1531" t="s">
        <v>481</v>
      </c>
      <c r="C10" s="1532">
        <v>14800000</v>
      </c>
      <c r="D10" s="1536">
        <v>0</v>
      </c>
      <c r="E10" s="1534">
        <f t="shared" si="0"/>
        <v>14800000</v>
      </c>
      <c r="F10" s="1534">
        <v>5</v>
      </c>
      <c r="G10" s="1531" t="s">
        <v>490</v>
      </c>
      <c r="H10" s="1538">
        <v>18741200</v>
      </c>
      <c r="I10" s="1548">
        <v>1297537</v>
      </c>
      <c r="J10" s="1534">
        <f t="shared" si="1"/>
        <v>20038737</v>
      </c>
    </row>
    <row r="11" spans="1:10" ht="30" customHeight="1">
      <c r="A11" s="1530">
        <v>7</v>
      </c>
      <c r="B11" s="1531" t="s">
        <v>482</v>
      </c>
      <c r="C11" s="1532">
        <v>8700000</v>
      </c>
      <c r="D11" s="1536">
        <v>0</v>
      </c>
      <c r="E11" s="1534">
        <f t="shared" si="0"/>
        <v>8700000</v>
      </c>
      <c r="F11" s="1534">
        <v>6</v>
      </c>
      <c r="G11" s="1531" t="s">
        <v>491</v>
      </c>
      <c r="H11" s="1538">
        <v>2347300</v>
      </c>
      <c r="I11" s="1548">
        <f>18000+117030</f>
        <v>135030</v>
      </c>
      <c r="J11" s="1534">
        <f t="shared" si="1"/>
        <v>2482330</v>
      </c>
    </row>
    <row r="12" spans="1:10" ht="30" customHeight="1">
      <c r="A12" s="1530">
        <v>8</v>
      </c>
      <c r="B12" s="1537" t="s">
        <v>1826</v>
      </c>
      <c r="C12" s="1556">
        <v>3500</v>
      </c>
      <c r="D12" s="1536">
        <v>0</v>
      </c>
      <c r="E12" s="1534">
        <f t="shared" si="0"/>
        <v>3500</v>
      </c>
      <c r="F12" s="1534">
        <v>7</v>
      </c>
      <c r="G12" s="1531" t="s">
        <v>492</v>
      </c>
      <c r="H12" s="1538">
        <v>4500000</v>
      </c>
      <c r="I12" s="1548">
        <v>1266150</v>
      </c>
      <c r="J12" s="1534">
        <f t="shared" si="1"/>
        <v>5766150</v>
      </c>
    </row>
    <row r="13" spans="1:10" ht="30" customHeight="1">
      <c r="A13" s="1530">
        <v>9</v>
      </c>
      <c r="B13" s="1531" t="s">
        <v>483</v>
      </c>
      <c r="C13" s="1556">
        <v>5700000</v>
      </c>
      <c r="D13" s="664">
        <f>8847.42+657466</f>
        <v>666313.42000000004</v>
      </c>
      <c r="E13" s="1534">
        <f t="shared" si="0"/>
        <v>6366313.4199999999</v>
      </c>
      <c r="F13" s="1534">
        <v>8</v>
      </c>
      <c r="G13" s="1531" t="s">
        <v>493</v>
      </c>
      <c r="H13" s="1538">
        <v>2881000</v>
      </c>
      <c r="I13" s="1548">
        <v>325300</v>
      </c>
      <c r="J13" s="1534">
        <f t="shared" si="1"/>
        <v>3206300</v>
      </c>
    </row>
    <row r="14" spans="1:10" ht="29.25" customHeight="1">
      <c r="A14" s="1530"/>
      <c r="B14" s="1531"/>
      <c r="C14" s="1538"/>
      <c r="D14" s="1533"/>
      <c r="E14" s="1534"/>
      <c r="F14" s="1534">
        <v>9</v>
      </c>
      <c r="G14" s="1531" t="s">
        <v>583</v>
      </c>
      <c r="H14" s="1538">
        <v>4236000</v>
      </c>
      <c r="I14" s="1548">
        <v>1013000</v>
      </c>
      <c r="J14" s="1534">
        <f t="shared" si="1"/>
        <v>5249000</v>
      </c>
    </row>
    <row r="15" spans="1:10" ht="26.25" customHeight="1">
      <c r="A15" s="1530"/>
      <c r="B15" s="1539"/>
      <c r="C15" s="1540"/>
      <c r="D15" s="1541"/>
      <c r="E15" s="1534"/>
      <c r="F15" s="1534">
        <v>10</v>
      </c>
      <c r="G15" s="1531" t="s">
        <v>494</v>
      </c>
      <c r="H15" s="1538">
        <v>600000</v>
      </c>
      <c r="I15" s="1533">
        <v>0</v>
      </c>
      <c r="J15" s="1534">
        <f t="shared" si="1"/>
        <v>600000</v>
      </c>
    </row>
    <row r="16" spans="1:10" ht="29.25" customHeight="1">
      <c r="A16" s="1530"/>
      <c r="B16" s="1542"/>
      <c r="C16" s="1533"/>
      <c r="D16" s="1543"/>
      <c r="E16" s="1534"/>
      <c r="F16" s="1534">
        <v>11</v>
      </c>
      <c r="G16" s="1531" t="s">
        <v>495</v>
      </c>
      <c r="H16" s="1547">
        <v>12634329</v>
      </c>
      <c r="I16" s="1533">
        <f>263000+23000+311895+35000+165000</f>
        <v>797895</v>
      </c>
      <c r="J16" s="1549">
        <f t="shared" si="1"/>
        <v>13432224</v>
      </c>
    </row>
    <row r="17" spans="1:10" ht="30" customHeight="1">
      <c r="A17" s="1530"/>
      <c r="B17" s="1544" t="s">
        <v>484</v>
      </c>
      <c r="C17" s="1545">
        <f>SUM(C5:C16)</f>
        <v>77013500</v>
      </c>
      <c r="D17" s="1545">
        <f>SUM(D5:D16)</f>
        <v>7901965.6899999995</v>
      </c>
      <c r="E17" s="1546">
        <f>C17+D17</f>
        <v>84915465.689999998</v>
      </c>
      <c r="F17" s="1534">
        <v>12</v>
      </c>
      <c r="G17" s="1544" t="s">
        <v>610</v>
      </c>
      <c r="H17" s="1557">
        <f>SUM(H5:H16)</f>
        <v>75807579</v>
      </c>
      <c r="I17" s="1557">
        <f t="shared" ref="I17:J17" si="2">SUM(I5:I16)</f>
        <v>7654832</v>
      </c>
      <c r="J17" s="1557">
        <f t="shared" si="2"/>
        <v>80232611</v>
      </c>
    </row>
    <row r="18" spans="1:10" s="1535" customFormat="1" ht="30" customHeight="1">
      <c r="A18" s="1530"/>
      <c r="B18" s="1553"/>
      <c r="C18" s="1554"/>
      <c r="D18" s="1554"/>
      <c r="E18" s="1561"/>
      <c r="F18" s="1561"/>
      <c r="G18" s="1553"/>
      <c r="H18" s="1567"/>
      <c r="I18" s="1567"/>
      <c r="J18" s="1567"/>
    </row>
    <row r="19" spans="1:10" s="1535" customFormat="1" ht="30.75" customHeight="1">
      <c r="A19" s="1562"/>
      <c r="B19" s="1535" t="s">
        <v>2306</v>
      </c>
      <c r="C19" s="1550"/>
      <c r="D19" s="1550"/>
      <c r="E19" s="1550"/>
      <c r="F19" s="1561"/>
      <c r="G19" s="1550"/>
      <c r="H19" s="1555"/>
      <c r="I19" s="1555"/>
    </row>
    <row r="20" spans="1:10" ht="105">
      <c r="A20" s="1525">
        <v>1</v>
      </c>
      <c r="B20" s="1531" t="s">
        <v>2302</v>
      </c>
      <c r="C20" s="1538">
        <v>61640</v>
      </c>
      <c r="D20" s="1533">
        <v>0</v>
      </c>
      <c r="E20" s="1534">
        <f>C20+D20</f>
        <v>61640</v>
      </c>
    </row>
    <row r="21" spans="1:10" ht="84">
      <c r="A21" s="1525">
        <v>2</v>
      </c>
      <c r="B21" s="1539" t="s">
        <v>2303</v>
      </c>
      <c r="C21" s="1540">
        <v>540000</v>
      </c>
      <c r="D21" s="1541">
        <v>686750</v>
      </c>
      <c r="E21" s="1534">
        <f>C21+D21</f>
        <v>1226750</v>
      </c>
      <c r="F21" s="1561"/>
    </row>
    <row r="22" spans="1:10">
      <c r="F22" s="1561"/>
    </row>
    <row r="23" spans="1:10" ht="42">
      <c r="B23" s="1542" t="s">
        <v>2308</v>
      </c>
      <c r="C23" s="1533" t="s">
        <v>744</v>
      </c>
      <c r="D23" s="1541" t="s">
        <v>474</v>
      </c>
      <c r="E23" s="1561"/>
    </row>
    <row r="24" spans="1:10" ht="42">
      <c r="B24" s="1551" t="s">
        <v>2310</v>
      </c>
      <c r="C24" s="1563">
        <f>26270748-2992392.51</f>
        <v>23278355.490000002</v>
      </c>
      <c r="D24" s="1564">
        <v>1679613</v>
      </c>
      <c r="E24" s="1565"/>
      <c r="F24" s="1561"/>
    </row>
    <row r="25" spans="1:10">
      <c r="B25" s="1551" t="s">
        <v>2309</v>
      </c>
      <c r="C25" s="1563">
        <v>35322082.950000003</v>
      </c>
      <c r="D25" s="1564">
        <v>0</v>
      </c>
      <c r="E25" s="1565"/>
      <c r="F25" s="1561"/>
    </row>
    <row r="26" spans="1:10" ht="63">
      <c r="B26" s="1542" t="s">
        <v>2307</v>
      </c>
      <c r="C26" s="1566">
        <f>C24-C25</f>
        <v>-12043727.460000001</v>
      </c>
      <c r="D26" s="1564">
        <v>1679613</v>
      </c>
      <c r="E26" s="1565"/>
      <c r="F26" s="1561"/>
    </row>
    <row r="27" spans="1:10">
      <c r="F27" s="1561"/>
    </row>
  </sheetData>
  <mergeCells count="4">
    <mergeCell ref="A2:J2"/>
    <mergeCell ref="A3:E3"/>
    <mergeCell ref="F3:J3"/>
    <mergeCell ref="A1:J1"/>
  </mergeCells>
  <pageMargins left="0.70866141732283472" right="0.70866141732283472" top="1.3385826771653544" bottom="0.9448818897637796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80</vt:i4>
      </vt:variant>
      <vt:variant>
        <vt:lpstr>ช่วงที่มีชื่อ</vt:lpstr>
      </vt:variant>
      <vt:variant>
        <vt:i4>66</vt:i4>
      </vt:variant>
    </vt:vector>
  </HeadingPairs>
  <TitlesOfParts>
    <vt:vector size="146" baseType="lpstr">
      <vt:lpstr>ปก</vt:lpstr>
      <vt:lpstr>บันทึก (2)</vt:lpstr>
      <vt:lpstr>ผัง</vt:lpstr>
      <vt:lpstr>แผนยุทธศาสตร์</vt:lpstr>
      <vt:lpstr>แผนภูมิปรับ</vt:lpstr>
      <vt:lpstr>planfin</vt:lpstr>
      <vt:lpstr>ปัญหา(1)</vt:lpstr>
      <vt:lpstr>ปัญหา(2)</vt:lpstr>
      <vt:lpstr>ปัญหา(3)</vt:lpstr>
      <vt:lpstr>ตาราง1</vt:lpstr>
      <vt:lpstr>ตาราง1ปรับ</vt:lpstr>
      <vt:lpstr>ตาราง2</vt:lpstr>
      <vt:lpstr>ตาราง3</vt:lpstr>
      <vt:lpstr>คีย์แผน</vt:lpstr>
      <vt:lpstr>สรุปงบที่จว.เปลี่ยน</vt:lpstr>
      <vt:lpstr>แผ่นคั่น</vt:lpstr>
      <vt:lpstr>A1pcu</vt:lpstr>
      <vt:lpstr>A2pcu1</vt:lpstr>
      <vt:lpstr>A3ตัด</vt:lpstr>
      <vt:lpstr>A3สูงอายุ</vt:lpstr>
      <vt:lpstr>A4พชอ</vt:lpstr>
      <vt:lpstr>A5ภาวะฉุกเฉิน-โรคติดต่อ</vt:lpstr>
      <vt:lpstr>A7ตัด</vt:lpstr>
      <vt:lpstr>A6NCD</vt:lpstr>
      <vt:lpstr>A9ตัด</vt:lpstr>
      <vt:lpstr>A7คุ้มครอง</vt:lpstr>
      <vt:lpstr>A8G&amp;C</vt:lpstr>
      <vt:lpstr>A9มลพิษ-ขยะติดเชื้อ</vt:lpstr>
      <vt:lpstr>A10PCC</vt:lpstr>
      <vt:lpstr>A11อสม</vt:lpstr>
      <vt:lpstr>A12สาขาNCD</vt:lpstr>
      <vt:lpstr>A13RDU</vt:lpstr>
      <vt:lpstr>A14ส่งต่อ</vt:lpstr>
      <vt:lpstr>A15ทารก</vt:lpstr>
      <vt:lpstr>A16Palliative</vt:lpstr>
      <vt:lpstr>A17แผนไทย</vt:lpstr>
      <vt:lpstr>A18สุขภาพจิต</vt:lpstr>
      <vt:lpstr>A19เซอวีส5สาขาหลัก</vt:lpstr>
      <vt:lpstr>A20หัวใจ</vt:lpstr>
      <vt:lpstr>A21มะเร็ง</vt:lpstr>
      <vt:lpstr>A22ไต</vt:lpstr>
      <vt:lpstr>A23จักษุ</vt:lpstr>
      <vt:lpstr>A24ปลูกถ่าย</vt:lpstr>
      <vt:lpstr>A25ยาเสพติด</vt:lpstr>
      <vt:lpstr>A26Intermediate</vt:lpstr>
      <vt:lpstr>A27OR</vt:lpstr>
      <vt:lpstr>A28ฉุกเฉินส่งต่อ</vt:lpstr>
      <vt:lpstr>A29เฉลิมพระเกียรติTB</vt:lpstr>
      <vt:lpstr>A30ท่องเที่ยวเมืองสมุนไพร</vt:lpstr>
      <vt:lpstr>A31กำลังคนประชุม-อบรม</vt:lpstr>
      <vt:lpstr>A32HappyMOPH</vt:lpstr>
      <vt:lpstr>A33คุณธรรมโปร่งใส-ยา</vt:lpstr>
      <vt:lpstr>A34HAพัฒนาทุกงาน</vt:lpstr>
      <vt:lpstr>A35NHISยุทธ-คอม</vt:lpstr>
      <vt:lpstr>A36SmartHos-คอม</vt:lpstr>
      <vt:lpstr>A37สามกองทุนประกัน-pcu</vt:lpstr>
      <vt:lpstr>A38การเงินการคลัง</vt:lpstr>
      <vt:lpstr>A39วิจัย-นวตกรรม</vt:lpstr>
      <vt:lpstr>A40กม</vt:lpstr>
      <vt:lpstr>A41บริหารจัดการพื้นฐาน</vt:lpstr>
      <vt:lpstr>A30ตัด</vt:lpstr>
      <vt:lpstr>A33ตัด</vt:lpstr>
      <vt:lpstr>คั่น</vt:lpstr>
      <vt:lpstr>1NCD</vt:lpstr>
      <vt:lpstr>2Ageing</vt:lpstr>
      <vt:lpstr>3PCUโรคติดต่อ</vt:lpstr>
      <vt:lpstr>4อสม</vt:lpstr>
      <vt:lpstr>5G&amp;C</vt:lpstr>
      <vt:lpstr>6คลินิกนอกเวลา</vt:lpstr>
      <vt:lpstr>7SmartHosHA</vt:lpstr>
      <vt:lpstr>8ชายแดน</vt:lpstr>
      <vt:lpstr>9แผนไทย</vt:lpstr>
      <vt:lpstr>10บริการมูลค่าเพิ่ม</vt:lpstr>
      <vt:lpstr>11ยุทธศาส-พชอ</vt:lpstr>
      <vt:lpstr>12ดิจิตอล-วิจัย</vt:lpstr>
      <vt:lpstr>13smartoffice</vt:lpstr>
      <vt:lpstr>14HRd</vt:lpstr>
      <vt:lpstr>คั่นเชิงรุก</vt:lpstr>
      <vt:lpstr>รุกภาพรวม</vt:lpstr>
      <vt:lpstr>ประมาณการรายรับ</vt:lpstr>
      <vt:lpstr>'10บริการมูลค่าเพิ่ม'!Print_Titles</vt:lpstr>
      <vt:lpstr>'11ยุทธศาส-พชอ'!Print_Titles</vt:lpstr>
      <vt:lpstr>'12ดิจิตอล-วิจัย'!Print_Titles</vt:lpstr>
      <vt:lpstr>'13smartoffice'!Print_Titles</vt:lpstr>
      <vt:lpstr>'14HRd'!Print_Titles</vt:lpstr>
      <vt:lpstr>'1NCD'!Print_Titles</vt:lpstr>
      <vt:lpstr>'2Ageing'!Print_Titles</vt:lpstr>
      <vt:lpstr>'3PCUโรคติดต่อ'!Print_Titles</vt:lpstr>
      <vt:lpstr>'4อสม'!Print_Titles</vt:lpstr>
      <vt:lpstr>'5G&amp;C'!Print_Titles</vt:lpstr>
      <vt:lpstr>'6คลินิกนอกเวลา'!Print_Titles</vt:lpstr>
      <vt:lpstr>'7SmartHosHA'!Print_Titles</vt:lpstr>
      <vt:lpstr>'8ชายแดน'!Print_Titles</vt:lpstr>
      <vt:lpstr>'9แผนไทย'!Print_Titles</vt:lpstr>
      <vt:lpstr>A10PCC!Print_Titles</vt:lpstr>
      <vt:lpstr>A11อสม!Print_Titles</vt:lpstr>
      <vt:lpstr>A12สาขาNCD!Print_Titles</vt:lpstr>
      <vt:lpstr>A13RDU!Print_Titles</vt:lpstr>
      <vt:lpstr>A14ส่งต่อ!Print_Titles</vt:lpstr>
      <vt:lpstr>A15ทารก!Print_Titles</vt:lpstr>
      <vt:lpstr>A16Palliative!Print_Titles</vt:lpstr>
      <vt:lpstr>A17แผนไทย!Print_Titles</vt:lpstr>
      <vt:lpstr>A18สุขภาพจิต!Print_Titles</vt:lpstr>
      <vt:lpstr>A19เซอวีส5สาขาหลัก!Print_Titles</vt:lpstr>
      <vt:lpstr>A1pcu!Print_Titles</vt:lpstr>
      <vt:lpstr>A20หัวใจ!Print_Titles</vt:lpstr>
      <vt:lpstr>A21มะเร็ง!Print_Titles</vt:lpstr>
      <vt:lpstr>A22ไต!Print_Titles</vt:lpstr>
      <vt:lpstr>A23จักษุ!Print_Titles</vt:lpstr>
      <vt:lpstr>A24ปลูกถ่าย!Print_Titles</vt:lpstr>
      <vt:lpstr>A25ยาเสพติด!Print_Titles</vt:lpstr>
      <vt:lpstr>A26Intermediate!Print_Titles</vt:lpstr>
      <vt:lpstr>A27OR!Print_Titles</vt:lpstr>
      <vt:lpstr>A28ฉุกเฉินส่งต่อ!Print_Titles</vt:lpstr>
      <vt:lpstr>A29เฉลิมพระเกียรติTB!Print_Titles</vt:lpstr>
      <vt:lpstr>A2pcu1!Print_Titles</vt:lpstr>
      <vt:lpstr>A30ตัด!Print_Titles</vt:lpstr>
      <vt:lpstr>A30ท่องเที่ยวเมืองสมุนไพร!Print_Titles</vt:lpstr>
      <vt:lpstr>'A31กำลังคนประชุม-อบรม'!Print_Titles</vt:lpstr>
      <vt:lpstr>A32HappyMOPH!Print_Titles</vt:lpstr>
      <vt:lpstr>'A33คุณธรรมโปร่งใส-ยา'!Print_Titles</vt:lpstr>
      <vt:lpstr>A33ตัด!Print_Titles</vt:lpstr>
      <vt:lpstr>A34HAพัฒนาทุกงาน!Print_Titles</vt:lpstr>
      <vt:lpstr>'A35NHISยุทธ-คอม'!Print_Titles</vt:lpstr>
      <vt:lpstr>'A36SmartHos-คอม'!Print_Titles</vt:lpstr>
      <vt:lpstr>'A37สามกองทุนประกัน-pcu'!Print_Titles</vt:lpstr>
      <vt:lpstr>A38การเงินการคลัง!Print_Titles</vt:lpstr>
      <vt:lpstr>'A39วิจัย-นวตกรรม'!Print_Titles</vt:lpstr>
      <vt:lpstr>A3ตัด!Print_Titles</vt:lpstr>
      <vt:lpstr>A3สูงอายุ!Print_Titles</vt:lpstr>
      <vt:lpstr>A40กม!Print_Titles</vt:lpstr>
      <vt:lpstr>A41บริหารจัดการพื้นฐาน!Print_Titles</vt:lpstr>
      <vt:lpstr>A4พชอ!Print_Titles</vt:lpstr>
      <vt:lpstr>'A5ภาวะฉุกเฉิน-โรคติดต่อ'!Print_Titles</vt:lpstr>
      <vt:lpstr>A6NCD!Print_Titles</vt:lpstr>
      <vt:lpstr>A7คุ้มครอง!Print_Titles</vt:lpstr>
      <vt:lpstr>A7ตัด!Print_Titles</vt:lpstr>
      <vt:lpstr>'A8G&amp;C'!Print_Titles</vt:lpstr>
      <vt:lpstr>A9ตัด!Print_Titles</vt:lpstr>
      <vt:lpstr>'A9มลพิษ-ขยะติดเชื้อ'!Print_Titles</vt:lpstr>
      <vt:lpstr>planfin!Print_Titles</vt:lpstr>
      <vt:lpstr>ตาราง3!Print_Titles</vt:lpstr>
      <vt:lpstr>'ปัญหา(1)'!Print_Titles</vt:lpstr>
      <vt:lpstr>'ปัญหา(2)'!Print_Titles</vt:lpstr>
      <vt:lpstr>'ปัญหา(3)'!Print_Titles</vt:lpstr>
      <vt:lpstr>รุกภาพรวม!Print_Titles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2018-10-03T09:10:04Z</cp:lastPrinted>
  <dcterms:created xsi:type="dcterms:W3CDTF">2009-05-12T05:15:01Z</dcterms:created>
  <dcterms:modified xsi:type="dcterms:W3CDTF">2018-10-25T08:26:10Z</dcterms:modified>
</cp:coreProperties>
</file>