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4.xml" ContentType="application/vnd.openxmlformats-officedocument.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drawings/drawing10.xml" ContentType="application/vnd.openxmlformats-officedocument.drawing+xml"/>
  <Override PartName="/xl/comments1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020" yWindow="210" windowWidth="9825" windowHeight="7080" tabRatio="839" firstSheet="59" activeTab="59"/>
  </bookViews>
  <sheets>
    <sheet name="ปก" sheetId="5" r:id="rId1"/>
    <sheet name="บันทึก (2)" sheetId="46" r:id="rId2"/>
    <sheet name="ผัง" sheetId="65" r:id="rId3"/>
    <sheet name="แผนยุทธศาสตร์" sheetId="68" r:id="rId4"/>
    <sheet name="แผนภูมิ" sheetId="137" r:id="rId5"/>
    <sheet name="แผนภูมิปรับ" sheetId="142" r:id="rId6"/>
    <sheet name="planfin" sheetId="48" r:id="rId7"/>
    <sheet name="ปัญหา(1)" sheetId="6" r:id="rId8"/>
    <sheet name="ปัญหา(2)" sheetId="50" r:id="rId9"/>
    <sheet name="ปัญหา(3)" sheetId="49" r:id="rId10"/>
    <sheet name="ตาราง1" sheetId="23" r:id="rId11"/>
    <sheet name="ตาราง1ปรับ" sheetId="141" r:id="rId12"/>
    <sheet name="ตาราง2" sheetId="22" r:id="rId13"/>
    <sheet name="ตาราง3" sheetId="69" r:id="rId14"/>
    <sheet name="สรุปงบที่จว.เปลี่ยน" sheetId="136" r:id="rId15"/>
    <sheet name="แผ่นคั่น" sheetId="70" r:id="rId16"/>
    <sheet name="A1pcu" sheetId="4" r:id="rId17"/>
    <sheet name="A2pcu1" sheetId="74" r:id="rId18"/>
    <sheet name="A3PCU 2" sheetId="71" r:id="rId19"/>
    <sheet name="A4pcu3" sheetId="75" r:id="rId20"/>
    <sheet name="A5pcu4" sheetId="76" r:id="rId21"/>
    <sheet name="A6pcuพี่โป่ง" sheetId="77" r:id="rId22"/>
    <sheet name="A7pcu 5" sheetId="78" r:id="rId23"/>
    <sheet name="A8pcu6" sheetId="79" r:id="rId24"/>
    <sheet name="A9pcu7" sheetId="80" r:id="rId25"/>
    <sheet name="A10" sheetId="81" r:id="rId26"/>
    <sheet name="A11pcu8G&amp;C" sheetId="82" r:id="rId27"/>
    <sheet name="A12pcu9" sheetId="83" r:id="rId28"/>
    <sheet name="A13pcu10" sheetId="84" r:id="rId29"/>
    <sheet name="A14" sheetId="85" r:id="rId30"/>
    <sheet name="A15" sheetId="86" r:id="rId31"/>
    <sheet name="A16" sheetId="87" r:id="rId32"/>
    <sheet name="A17pcu11" sheetId="88" r:id="rId33"/>
    <sheet name="A18" sheetId="89" r:id="rId34"/>
    <sheet name="A19แผนไทย" sheetId="90" r:id="rId35"/>
    <sheet name="A20pcu12" sheetId="91" r:id="rId36"/>
    <sheet name="A21" sheetId="92" r:id="rId37"/>
    <sheet name="A22" sheetId="93" r:id="rId38"/>
    <sheet name="A23pcu13" sheetId="94" r:id="rId39"/>
    <sheet name="A24" sheetId="95" r:id="rId40"/>
    <sheet name="A25pcu14" sheetId="96" r:id="rId41"/>
    <sheet name="A26" sheetId="97" r:id="rId42"/>
    <sheet name="A27pcu15" sheetId="98" r:id="rId43"/>
    <sheet name="A28pcu16" sheetId="99" r:id="rId44"/>
    <sheet name="A29" sheetId="100" r:id="rId45"/>
    <sheet name="A30" sheetId="101" r:id="rId46"/>
    <sheet name="A31" sheetId="102" r:id="rId47"/>
    <sheet name="A32pcu17" sheetId="103" r:id="rId48"/>
    <sheet name="A33" sheetId="104" r:id="rId49"/>
    <sheet name="A34" sheetId="105" r:id="rId50"/>
    <sheet name="A35กำลังคน" sheetId="106" r:id="rId51"/>
    <sheet name="A36" sheetId="107" r:id="rId52"/>
    <sheet name="A37pcu18" sheetId="108" r:id="rId53"/>
    <sheet name="A38ยา" sheetId="109" r:id="rId54"/>
    <sheet name="A39" sheetId="110" r:id="rId55"/>
    <sheet name="A40บริหาร-คอม" sheetId="111" r:id="rId56"/>
    <sheet name="A41คอม" sheetId="112" r:id="rId57"/>
    <sheet name="A42pcu19" sheetId="113" r:id="rId58"/>
    <sheet name="A43" sheetId="114" r:id="rId59"/>
    <sheet name="A44วิจัย-นวตกรรม-CQI" sheetId="115" r:id="rId60"/>
    <sheet name="A45" sheetId="116" r:id="rId61"/>
    <sheet name="คั่น" sheetId="138" r:id="rId62"/>
    <sheet name="1PCU" sheetId="117" r:id="rId63"/>
    <sheet name="2PCU" sheetId="118" r:id="rId64"/>
    <sheet name="3PCU" sheetId="119" r:id="rId65"/>
    <sheet name="4PCU" sheetId="120" r:id="rId66"/>
    <sheet name="5G&amp;C" sheetId="121" r:id="rId67"/>
    <sheet name="6คลินิกนอกเวลา" sheetId="122" r:id="rId68"/>
    <sheet name="7" sheetId="123" r:id="rId69"/>
    <sheet name="8" sheetId="124" r:id="rId70"/>
    <sheet name="9แผนไทย" sheetId="125" r:id="rId71"/>
    <sheet name="10บริการมูลค่าเพิ่ม10.3" sheetId="126" r:id="rId72"/>
    <sheet name="11คอยบอย" sheetId="127" r:id="rId73"/>
    <sheet name="12ดิจิตอล" sheetId="128" r:id="rId74"/>
    <sheet name="13" sheetId="129" r:id="rId75"/>
    <sheet name="14" sheetId="130" r:id="rId76"/>
    <sheet name="คั่นเชิงรุก" sheetId="139" r:id="rId77"/>
    <sheet name="รุกภาพรวม" sheetId="140" r:id="rId78"/>
    <sheet name="เชิงรุกชุมชนต.ทับไทร" sheetId="131" r:id="rId79"/>
    <sheet name="ต.โป่งน้ำร้อน" sheetId="132" r:id="rId80"/>
    <sheet name="ต.หนองตาคง" sheetId="133" r:id="rId81"/>
    <sheet name="ต.เทพนิมิต" sheetId="134" r:id="rId82"/>
    <sheet name="ต.คลองใหญ่" sheetId="135" r:id="rId83"/>
    <sheet name="ครุภัณฑ์สิ่งก่อสร้าง" sheetId="143" r:id="rId84"/>
  </sheets>
  <definedNames>
    <definedName name="_xlnm.Print_Titles" localSheetId="71">'10บริการมูลค่าเพิ่ม10.3'!$11:$12</definedName>
    <definedName name="_xlnm.Print_Titles" localSheetId="72">'11คอยบอย'!$10:$11</definedName>
    <definedName name="_xlnm.Print_Titles" localSheetId="73">'12ดิจิตอล'!$10:$11</definedName>
    <definedName name="_xlnm.Print_Titles" localSheetId="74">'13'!$10:$11</definedName>
    <definedName name="_xlnm.Print_Titles" localSheetId="75">'14'!$10:$11</definedName>
    <definedName name="_xlnm.Print_Titles" localSheetId="62">'1PCU'!$12:$13</definedName>
    <definedName name="_xlnm.Print_Titles" localSheetId="63">'2PCU'!$9:$10</definedName>
    <definedName name="_xlnm.Print_Titles" localSheetId="64">'3PCU'!$11:$12</definedName>
    <definedName name="_xlnm.Print_Titles" localSheetId="65">'4PCU'!$10:$11</definedName>
    <definedName name="_xlnm.Print_Titles" localSheetId="66">'5G&amp;C'!$11:$12</definedName>
    <definedName name="_xlnm.Print_Titles" localSheetId="67">'6คลินิกนอกเวลา'!$11:$12</definedName>
    <definedName name="_xlnm.Print_Titles" localSheetId="68">'7'!$9:$10</definedName>
    <definedName name="_xlnm.Print_Titles" localSheetId="69">'8'!$10:$11</definedName>
    <definedName name="_xlnm.Print_Titles" localSheetId="70">'9แผนไทย'!$12:$13</definedName>
    <definedName name="_xlnm.Print_Titles" localSheetId="25">'A10'!$11:$12</definedName>
    <definedName name="_xlnm.Print_Titles" localSheetId="26">'A11pcu8G&amp;C'!$11:$12</definedName>
    <definedName name="_xlnm.Print_Titles" localSheetId="27">A12pcu9!$11:$12</definedName>
    <definedName name="_xlnm.Print_Titles" localSheetId="28">A13pcu10!$11:$12</definedName>
    <definedName name="_xlnm.Print_Titles" localSheetId="29">'A14'!$13:$14</definedName>
    <definedName name="_xlnm.Print_Titles" localSheetId="30">'A15'!$9:$10</definedName>
    <definedName name="_xlnm.Print_Titles" localSheetId="31">'A16'!$11:$12</definedName>
    <definedName name="_xlnm.Print_Titles" localSheetId="32">A17pcu11!$11:$12</definedName>
    <definedName name="_xlnm.Print_Titles" localSheetId="33">'A18'!$9:$10</definedName>
    <definedName name="_xlnm.Print_Titles" localSheetId="34">A19แผนไทย!$11:$12</definedName>
    <definedName name="_xlnm.Print_Titles" localSheetId="16">A1pcu!$13:$14</definedName>
    <definedName name="_xlnm.Print_Titles" localSheetId="35">A20pcu12!$11:$12</definedName>
    <definedName name="_xlnm.Print_Titles" localSheetId="36">'A21'!$13:$14</definedName>
    <definedName name="_xlnm.Print_Titles" localSheetId="37">'A22'!$11:$12</definedName>
    <definedName name="_xlnm.Print_Titles" localSheetId="38">A23pcu13!$12:$13</definedName>
    <definedName name="_xlnm.Print_Titles" localSheetId="39">'A24'!$11:$12</definedName>
    <definedName name="_xlnm.Print_Titles" localSheetId="40">A25pcu14!$9:$10</definedName>
    <definedName name="_xlnm.Print_Titles" localSheetId="42">A27pcu15!$11:$12</definedName>
    <definedName name="_xlnm.Print_Titles" localSheetId="17">A2pcu1!$15:$16</definedName>
    <definedName name="_xlnm.Print_Titles" localSheetId="46">'A31'!$11:$12</definedName>
    <definedName name="_xlnm.Print_Titles" localSheetId="47">A32pcu17!$11:$12</definedName>
    <definedName name="_xlnm.Print_Titles" localSheetId="48">'A33'!$11:$12</definedName>
    <definedName name="_xlnm.Print_Titles" localSheetId="49">'A34'!$13:$14</definedName>
    <definedName name="_xlnm.Print_Titles" localSheetId="50">A35กำลังคน!$11:$12</definedName>
    <definedName name="_xlnm.Print_Titles" localSheetId="51">'A36'!$11:$12</definedName>
    <definedName name="_xlnm.Print_Titles" localSheetId="52">A37pcu18!$9:$10</definedName>
    <definedName name="_xlnm.Print_Titles" localSheetId="53">A38ยา!$12:$13</definedName>
    <definedName name="_xlnm.Print_Titles" localSheetId="54">'A39'!$12:$13</definedName>
    <definedName name="_xlnm.Print_Titles" localSheetId="18">'A3PCU 2'!$11:$12</definedName>
    <definedName name="_xlnm.Print_Titles" localSheetId="55">'A40บริหาร-คอม'!$1:$14</definedName>
    <definedName name="_xlnm.Print_Titles" localSheetId="56">A41คอม!$11:$12</definedName>
    <definedName name="_xlnm.Print_Titles" localSheetId="57">A42pcu19!$10:$11</definedName>
    <definedName name="_xlnm.Print_Titles" localSheetId="58">'A43'!$10:$11</definedName>
    <definedName name="_xlnm.Print_Titles" localSheetId="59">'A44วิจัย-นวตกรรม-CQI'!$11:$12</definedName>
    <definedName name="_xlnm.Print_Titles" localSheetId="19">A4pcu3!$11:$12</definedName>
    <definedName name="_xlnm.Print_Titles" localSheetId="20">A5pcu4!$11:$12</definedName>
    <definedName name="_xlnm.Print_Titles" localSheetId="21">A6pcuพี่โป่ง!$11:$12</definedName>
    <definedName name="_xlnm.Print_Titles" localSheetId="22">'A7pcu 5'!$11:$12</definedName>
    <definedName name="_xlnm.Print_Titles" localSheetId="23">A8pcu6!$15:$16</definedName>
    <definedName name="_xlnm.Print_Titles" localSheetId="24">A9pcu7!$11:$12</definedName>
    <definedName name="_xlnm.Print_Titles" localSheetId="6">planfin!$1:$4</definedName>
    <definedName name="_xlnm.Print_Titles" localSheetId="78">เชิงรุกชุมชนต.ทับไทร!$4:$5</definedName>
    <definedName name="_xlnm.Print_Titles" localSheetId="82">ต.คลองใหญ่!$4:$5</definedName>
    <definedName name="_xlnm.Print_Titles" localSheetId="81">ต.เทพนิมิต!$3:$4</definedName>
    <definedName name="_xlnm.Print_Titles" localSheetId="79">ต.โป่งน้ำร้อน!$3:$3</definedName>
    <definedName name="_xlnm.Print_Titles" localSheetId="80">ต.หนองตาคง!$4:$5</definedName>
    <definedName name="_xlnm.Print_Titles" localSheetId="13">ตาราง3!$4:$5</definedName>
    <definedName name="_xlnm.Print_Titles" localSheetId="7">'ปัญหา(1)'!$3:$5</definedName>
    <definedName name="_xlnm.Print_Titles" localSheetId="8">'ปัญหา(2)'!$3:$3</definedName>
    <definedName name="_xlnm.Print_Titles" localSheetId="9">'ปัญหา(3)'!$3:$5</definedName>
  </definedNames>
  <calcPr calcId="144525"/>
</workbook>
</file>

<file path=xl/calcChain.xml><?xml version="1.0" encoding="utf-8"?>
<calcChain xmlns="http://schemas.openxmlformats.org/spreadsheetml/2006/main">
  <c r="K23" i="115" l="1"/>
  <c r="K69" i="110" l="1"/>
  <c r="K25" i="93"/>
  <c r="K18" i="89"/>
  <c r="K31" i="89"/>
  <c r="F69" i="71" l="1"/>
  <c r="E68" i="71"/>
  <c r="E67" i="71"/>
  <c r="E66" i="71"/>
  <c r="E65" i="71"/>
  <c r="E64" i="71"/>
  <c r="E63" i="71"/>
  <c r="E62" i="71"/>
  <c r="E61" i="71"/>
  <c r="E60" i="71"/>
  <c r="E59" i="71"/>
  <c r="E58" i="71"/>
  <c r="E57" i="71"/>
  <c r="E56" i="71"/>
  <c r="E69" i="71" s="1"/>
  <c r="F41" i="75" l="1"/>
  <c r="E71" i="143"/>
  <c r="E70" i="143"/>
  <c r="E69" i="143"/>
  <c r="E68" i="143"/>
  <c r="E76" i="143"/>
  <c r="E75" i="143"/>
  <c r="E74" i="143"/>
  <c r="E73" i="143"/>
  <c r="E72" i="143"/>
  <c r="I101" i="143"/>
  <c r="H101" i="143"/>
  <c r="F101" i="143"/>
  <c r="G98" i="143"/>
  <c r="E97" i="143"/>
  <c r="E96" i="143"/>
  <c r="E95" i="143"/>
  <c r="E94" i="143"/>
  <c r="E93" i="143"/>
  <c r="E92" i="143"/>
  <c r="E91" i="143"/>
  <c r="E90" i="143"/>
  <c r="E89" i="143"/>
  <c r="E88" i="143"/>
  <c r="E87" i="143"/>
  <c r="E86" i="143"/>
  <c r="E99" i="143" s="1"/>
  <c r="E85" i="143"/>
  <c r="E84" i="143"/>
  <c r="E83" i="143"/>
  <c r="E82" i="143"/>
  <c r="E81" i="143"/>
  <c r="G79" i="143"/>
  <c r="G101" i="143" s="1"/>
  <c r="E78" i="143"/>
  <c r="E67" i="143"/>
  <c r="E66" i="143"/>
  <c r="E65" i="143"/>
  <c r="E64" i="143"/>
  <c r="E63" i="143"/>
  <c r="E62" i="143"/>
  <c r="E61" i="143"/>
  <c r="E60" i="143"/>
  <c r="E59" i="143"/>
  <c r="E58" i="143"/>
  <c r="E57" i="143"/>
  <c r="E56" i="143"/>
  <c r="E55" i="143"/>
  <c r="E54" i="143"/>
  <c r="E53" i="143"/>
  <c r="E52" i="143"/>
  <c r="E51" i="143"/>
  <c r="E50" i="143"/>
  <c r="E49" i="143"/>
  <c r="E48" i="143"/>
  <c r="E47" i="143"/>
  <c r="E46" i="143"/>
  <c r="E45" i="143"/>
  <c r="E44" i="143"/>
  <c r="E43" i="143"/>
  <c r="E42" i="143"/>
  <c r="E41" i="143"/>
  <c r="E40" i="143"/>
  <c r="E39" i="143"/>
  <c r="E38" i="143"/>
  <c r="E37" i="143"/>
  <c r="E36" i="143"/>
  <c r="E35" i="143"/>
  <c r="E34" i="143"/>
  <c r="E33" i="143"/>
  <c r="E32" i="143"/>
  <c r="E31" i="143"/>
  <c r="E30" i="143"/>
  <c r="E29" i="143"/>
  <c r="E28" i="143"/>
  <c r="E27" i="143"/>
  <c r="E26" i="143"/>
  <c r="E25" i="143"/>
  <c r="E24" i="143"/>
  <c r="E23" i="143"/>
  <c r="E22" i="143"/>
  <c r="E21" i="143"/>
  <c r="E20" i="143"/>
  <c r="E19" i="143"/>
  <c r="E18" i="143"/>
  <c r="E17" i="143"/>
  <c r="E16" i="143"/>
  <c r="E15" i="143"/>
  <c r="E14" i="143"/>
  <c r="E13" i="143"/>
  <c r="E12" i="143"/>
  <c r="E11" i="143"/>
  <c r="E10" i="143"/>
  <c r="E9" i="143"/>
  <c r="E8" i="143"/>
  <c r="E7" i="143"/>
  <c r="E6" i="143"/>
  <c r="E5" i="143"/>
  <c r="E4" i="143"/>
  <c r="E101" i="143" l="1"/>
  <c r="J101" i="143"/>
  <c r="E224" i="111" l="1"/>
  <c r="E223" i="111"/>
  <c r="E222" i="111"/>
  <c r="F221" i="111"/>
  <c r="E221" i="111" s="1"/>
  <c r="E220" i="111"/>
  <c r="E219" i="111"/>
  <c r="E218" i="111"/>
  <c r="E217" i="111"/>
  <c r="E216" i="111"/>
  <c r="E215" i="111"/>
  <c r="E214" i="111"/>
  <c r="E213" i="111"/>
  <c r="E212" i="111"/>
  <c r="E211" i="111"/>
  <c r="E210" i="111"/>
  <c r="E209" i="111"/>
  <c r="E208" i="111"/>
  <c r="E207" i="111"/>
  <c r="E206" i="111"/>
  <c r="E205" i="111"/>
  <c r="E204" i="111"/>
  <c r="E203" i="111"/>
  <c r="E202" i="111"/>
  <c r="E201" i="111"/>
  <c r="E200" i="111"/>
  <c r="E199" i="111"/>
  <c r="E198" i="111"/>
  <c r="E197" i="111"/>
  <c r="E196" i="111"/>
  <c r="E195" i="111"/>
  <c r="E194" i="111"/>
  <c r="E193" i="111"/>
  <c r="E192" i="111"/>
  <c r="E191" i="111"/>
  <c r="E190" i="111"/>
  <c r="E189" i="111"/>
  <c r="E188" i="111"/>
  <c r="E187" i="111"/>
  <c r="E186" i="111"/>
  <c r="E185" i="111"/>
  <c r="E225" i="111" s="1"/>
  <c r="E184" i="111"/>
  <c r="E183" i="111"/>
  <c r="E171" i="111"/>
  <c r="E170" i="111"/>
  <c r="E180" i="111"/>
  <c r="F179" i="111"/>
  <c r="E179" i="111" s="1"/>
  <c r="E178" i="111"/>
  <c r="E177" i="111"/>
  <c r="E176" i="111"/>
  <c r="E175" i="111"/>
  <c r="E181" i="111" s="1"/>
  <c r="E172" i="111"/>
  <c r="E169" i="111"/>
  <c r="E168" i="111"/>
  <c r="E167" i="111"/>
  <c r="E166" i="111"/>
  <c r="E165" i="111"/>
  <c r="I5" i="142"/>
  <c r="E173" i="111" l="1"/>
  <c r="D15" i="141"/>
  <c r="E15" i="141"/>
  <c r="F15" i="141"/>
  <c r="G15" i="141"/>
  <c r="C7" i="141"/>
  <c r="C8" i="141"/>
  <c r="C10" i="141"/>
  <c r="C11" i="141"/>
  <c r="C12" i="141"/>
  <c r="C13" i="141"/>
  <c r="C14" i="141"/>
  <c r="C6" i="141"/>
  <c r="C15" i="141" s="1"/>
  <c r="G164" i="111"/>
  <c r="F238" i="111"/>
  <c r="E237" i="111"/>
  <c r="E236" i="111"/>
  <c r="E235" i="111"/>
  <c r="E234" i="111"/>
  <c r="E233" i="111"/>
  <c r="E232" i="111"/>
  <c r="E231" i="111"/>
  <c r="E230" i="111"/>
  <c r="E229" i="111"/>
  <c r="E228" i="111"/>
  <c r="E227" i="111"/>
  <c r="E163" i="111"/>
  <c r="E162" i="111"/>
  <c r="E161" i="111"/>
  <c r="E160" i="111"/>
  <c r="E159" i="111"/>
  <c r="E158" i="111"/>
  <c r="F157" i="111"/>
  <c r="E157" i="111" s="1"/>
  <c r="E156" i="111"/>
  <c r="E155" i="111"/>
  <c r="E154" i="111"/>
  <c r="E153" i="111"/>
  <c r="E152" i="111"/>
  <c r="E151" i="111"/>
  <c r="E150" i="111"/>
  <c r="E149" i="111"/>
  <c r="E164" i="111" s="1"/>
  <c r="H12" i="140"/>
  <c r="H14" i="140"/>
  <c r="H17" i="140"/>
  <c r="H11" i="140"/>
  <c r="H15" i="140"/>
  <c r="H10" i="140"/>
  <c r="H9" i="140"/>
  <c r="H8" i="140"/>
  <c r="H7" i="140"/>
  <c r="H6" i="140"/>
  <c r="E238" i="111" l="1"/>
  <c r="F164" i="111"/>
  <c r="E43" i="128"/>
  <c r="E40" i="115"/>
  <c r="E146" i="111"/>
  <c r="C8" i="136" s="1"/>
  <c r="E123" i="111"/>
  <c r="C7" i="136" s="1"/>
  <c r="E115" i="111"/>
  <c r="C5" i="136" s="1"/>
  <c r="E56" i="109"/>
  <c r="E55" i="109"/>
  <c r="E54" i="109"/>
  <c r="E53" i="109"/>
  <c r="E52" i="109"/>
  <c r="E51" i="109"/>
  <c r="E87" i="106"/>
  <c r="E86" i="106"/>
  <c r="E85" i="106"/>
  <c r="E84" i="106"/>
  <c r="E83" i="106"/>
  <c r="E82" i="106"/>
  <c r="E81" i="106"/>
  <c r="E80" i="106"/>
  <c r="E79" i="106"/>
  <c r="E78" i="106"/>
  <c r="E77" i="106"/>
  <c r="E76" i="106"/>
  <c r="E75" i="106"/>
  <c r="E51" i="130"/>
  <c r="E14" i="128"/>
  <c r="E15" i="128"/>
  <c r="E46" i="125"/>
  <c r="E29" i="123"/>
  <c r="E37" i="120"/>
  <c r="E36" i="120"/>
  <c r="E49" i="119"/>
  <c r="E38" i="118"/>
  <c r="E47" i="117"/>
  <c r="E28" i="114"/>
  <c r="E87" i="110"/>
  <c r="E73" i="106"/>
  <c r="E58" i="103"/>
  <c r="E24" i="95"/>
  <c r="E30" i="93"/>
  <c r="E47" i="92"/>
  <c r="E59" i="91"/>
  <c r="E58" i="91"/>
  <c r="E60" i="91" s="1"/>
  <c r="E36" i="89"/>
  <c r="E28" i="86"/>
  <c r="E62" i="85"/>
  <c r="E61" i="85"/>
  <c r="E63" i="85" s="1"/>
  <c r="E39" i="82"/>
  <c r="E38" i="82"/>
  <c r="E40" i="82" s="1"/>
  <c r="E56" i="79"/>
  <c r="E55" i="78"/>
  <c r="E54" i="78"/>
  <c r="E56" i="78" s="1"/>
  <c r="E44" i="75"/>
  <c r="E77" i="71"/>
  <c r="E76" i="71"/>
  <c r="E75" i="71"/>
  <c r="E74" i="71"/>
  <c r="E78" i="71" s="1"/>
  <c r="E52" i="74"/>
  <c r="E77" i="4"/>
  <c r="E76" i="4"/>
  <c r="E75" i="4"/>
  <c r="E74" i="4"/>
  <c r="E73" i="4"/>
  <c r="E72" i="4"/>
  <c r="E71" i="4"/>
  <c r="E70" i="4"/>
  <c r="E69" i="4"/>
  <c r="E68" i="4"/>
  <c r="E67" i="4"/>
  <c r="E78" i="4" s="1"/>
  <c r="E17" i="111"/>
  <c r="E18" i="111"/>
  <c r="E19" i="111"/>
  <c r="E20" i="111"/>
  <c r="E21" i="111"/>
  <c r="E22" i="111"/>
  <c r="E23" i="111"/>
  <c r="E24" i="111"/>
  <c r="E25" i="111"/>
  <c r="E26" i="111"/>
  <c r="E27" i="111"/>
  <c r="E28" i="111"/>
  <c r="E29" i="111"/>
  <c r="E30" i="111"/>
  <c r="E31" i="111"/>
  <c r="E32" i="111"/>
  <c r="E33" i="111"/>
  <c r="E34" i="111"/>
  <c r="E35" i="111"/>
  <c r="E36" i="111"/>
  <c r="E38" i="111"/>
  <c r="E39" i="111"/>
  <c r="E40" i="111"/>
  <c r="E41" i="111"/>
  <c r="E42" i="111"/>
  <c r="E43" i="111"/>
  <c r="E44" i="111"/>
  <c r="E45" i="111"/>
  <c r="E46" i="111"/>
  <c r="E47" i="111"/>
  <c r="E48" i="111"/>
  <c r="E49" i="111"/>
  <c r="E50" i="111"/>
  <c r="E51" i="111"/>
  <c r="E52" i="111"/>
  <c r="E53" i="111"/>
  <c r="E54" i="111"/>
  <c r="E55" i="111"/>
  <c r="E56" i="111"/>
  <c r="E57" i="111"/>
  <c r="E58" i="111"/>
  <c r="E59" i="111"/>
  <c r="E60" i="111"/>
  <c r="E61" i="111"/>
  <c r="E62" i="111"/>
  <c r="E63" i="111"/>
  <c r="E64" i="111"/>
  <c r="E65" i="111"/>
  <c r="E66" i="111"/>
  <c r="E67" i="111"/>
  <c r="E68" i="111"/>
  <c r="E69" i="111"/>
  <c r="E70" i="111"/>
  <c r="E71" i="111"/>
  <c r="E72" i="111"/>
  <c r="E73" i="111"/>
  <c r="E74" i="111"/>
  <c r="E75" i="111"/>
  <c r="E76" i="111"/>
  <c r="E77" i="111"/>
  <c r="E78" i="111"/>
  <c r="E79" i="111"/>
  <c r="E80" i="111"/>
  <c r="E81" i="111"/>
  <c r="E82" i="111"/>
  <c r="E83" i="111"/>
  <c r="E85" i="111"/>
  <c r="E86" i="111"/>
  <c r="E87" i="111"/>
  <c r="E88" i="111"/>
  <c r="E89" i="111"/>
  <c r="E90" i="111"/>
  <c r="E91" i="111"/>
  <c r="E92" i="111"/>
  <c r="E93" i="111"/>
  <c r="E94" i="111"/>
  <c r="E95" i="111"/>
  <c r="E96" i="111"/>
  <c r="E97" i="111"/>
  <c r="E98" i="111"/>
  <c r="E99" i="111"/>
  <c r="E100" i="111"/>
  <c r="E101" i="111"/>
  <c r="E102" i="111"/>
  <c r="E103" i="111"/>
  <c r="E104" i="111"/>
  <c r="D31" i="48"/>
  <c r="C31" i="48"/>
  <c r="D35" i="48"/>
  <c r="C6" i="48"/>
  <c r="D6" i="48"/>
  <c r="E54" i="106"/>
  <c r="E55" i="106"/>
  <c r="E56" i="106"/>
  <c r="E57" i="106"/>
  <c r="E57" i="109" l="1"/>
  <c r="C6" i="136" s="1"/>
  <c r="C11" i="136"/>
  <c r="E88" i="106"/>
  <c r="C10" i="136"/>
  <c r="F59" i="106"/>
  <c r="G59" i="106"/>
  <c r="H59" i="106"/>
  <c r="I59" i="106"/>
  <c r="E32" i="48"/>
  <c r="E33" i="48"/>
  <c r="C18" i="136" l="1"/>
  <c r="J11" i="49"/>
  <c r="J9" i="49"/>
  <c r="J8" i="49"/>
  <c r="J7" i="49"/>
  <c r="J8" i="50"/>
  <c r="J7" i="50"/>
  <c r="J6" i="50"/>
  <c r="J5" i="50"/>
  <c r="J4" i="50"/>
  <c r="F84" i="111" l="1"/>
  <c r="E84" i="111" s="1"/>
  <c r="D15" i="48" l="1"/>
  <c r="E15" i="48" s="1"/>
  <c r="D16" i="48"/>
  <c r="E13" i="48" l="1"/>
  <c r="E16" i="48"/>
  <c r="E17" i="48"/>
  <c r="C18" i="48"/>
  <c r="E26" i="130"/>
  <c r="E15" i="130"/>
  <c r="E13" i="130"/>
  <c r="E51" i="122"/>
  <c r="E52" i="122"/>
  <c r="E36" i="122"/>
  <c r="E37" i="122"/>
  <c r="E28" i="122"/>
  <c r="E29" i="122"/>
  <c r="E19" i="122"/>
  <c r="E20" i="122"/>
  <c r="E32" i="121"/>
  <c r="E33" i="121"/>
  <c r="E29" i="121"/>
  <c r="E23" i="121"/>
  <c r="E24" i="121"/>
  <c r="E25" i="121"/>
  <c r="E25" i="120"/>
  <c r="E22" i="120"/>
  <c r="E42" i="119"/>
  <c r="E36" i="119"/>
  <c r="E37" i="119"/>
  <c r="E31" i="119"/>
  <c r="E26" i="119"/>
  <c r="E20" i="119"/>
  <c r="E21" i="119"/>
  <c r="E22" i="119"/>
  <c r="E16" i="119"/>
  <c r="E29" i="118"/>
  <c r="E27" i="118"/>
  <c r="E24" i="118"/>
  <c r="E20" i="117"/>
  <c r="E21" i="117"/>
  <c r="E21" i="112" l="1"/>
  <c r="E18" i="112"/>
  <c r="F23" i="112"/>
  <c r="G23" i="112"/>
  <c r="H23" i="112"/>
  <c r="I23" i="112"/>
  <c r="E15" i="112"/>
  <c r="E14" i="112"/>
  <c r="E71" i="110"/>
  <c r="E30" i="109"/>
  <c r="E31" i="109"/>
  <c r="E18" i="108"/>
  <c r="F27" i="105"/>
  <c r="G27" i="105"/>
  <c r="H27" i="105"/>
  <c r="I27" i="105"/>
  <c r="E24" i="105"/>
  <c r="E25" i="105"/>
  <c r="E26" i="105"/>
  <c r="E17" i="105"/>
  <c r="E24" i="104"/>
  <c r="E25" i="104"/>
  <c r="E25" i="103"/>
  <c r="E26" i="103"/>
  <c r="E27" i="103"/>
  <c r="E28" i="103"/>
  <c r="E29" i="103"/>
  <c r="E24" i="98"/>
  <c r="E25" i="98"/>
  <c r="E15" i="98"/>
  <c r="E16" i="98"/>
  <c r="E48" i="91"/>
  <c r="E45" i="91"/>
  <c r="E46" i="91"/>
  <c r="E27" i="91"/>
  <c r="E28" i="91"/>
  <c r="E29" i="91"/>
  <c r="E30" i="91"/>
  <c r="E33" i="90"/>
  <c r="E34" i="90"/>
  <c r="E26" i="90"/>
  <c r="E21" i="90"/>
  <c r="E34" i="87"/>
  <c r="E54" i="85"/>
  <c r="E44" i="85"/>
  <c r="E45" i="85"/>
  <c r="E46" i="85"/>
  <c r="E34" i="84"/>
  <c r="E15" i="83"/>
  <c r="E16" i="83"/>
  <c r="E31" i="82"/>
  <c r="E29" i="82"/>
  <c r="E20" i="82"/>
  <c r="E21" i="82"/>
  <c r="E22" i="82"/>
  <c r="E23" i="82"/>
  <c r="E32" i="80"/>
  <c r="E33" i="80"/>
  <c r="E34" i="80"/>
  <c r="E19" i="80"/>
  <c r="E20" i="80"/>
  <c r="E46" i="79"/>
  <c r="E47" i="79"/>
  <c r="E40" i="79"/>
  <c r="E32" i="79"/>
  <c r="E33" i="79"/>
  <c r="E34" i="79"/>
  <c r="E42" i="78"/>
  <c r="E37" i="78"/>
  <c r="E31" i="78"/>
  <c r="E29" i="78"/>
  <c r="D19" i="77"/>
  <c r="D17" i="77"/>
  <c r="D15" i="77"/>
  <c r="D14" i="77"/>
  <c r="E19" i="76"/>
  <c r="E20" i="76"/>
  <c r="E33" i="75"/>
  <c r="E34" i="75"/>
  <c r="E21" i="75"/>
  <c r="E22" i="75"/>
  <c r="E23" i="75"/>
  <c r="E24" i="75"/>
  <c r="E25" i="75"/>
  <c r="E45" i="71"/>
  <c r="E33" i="71"/>
  <c r="E34" i="71"/>
  <c r="E35" i="71"/>
  <c r="E36" i="71"/>
  <c r="E20" i="71"/>
  <c r="E21" i="71"/>
  <c r="E22" i="71"/>
  <c r="E23" i="71"/>
  <c r="E24" i="71"/>
  <c r="E25" i="71"/>
  <c r="E26" i="71"/>
  <c r="E27" i="71"/>
  <c r="E28" i="71"/>
  <c r="F47" i="74"/>
  <c r="G47" i="74"/>
  <c r="H47" i="74"/>
  <c r="I47" i="74"/>
  <c r="E44" i="74"/>
  <c r="E45" i="74"/>
  <c r="E46" i="74"/>
  <c r="E34" i="74"/>
  <c r="E35" i="74"/>
  <c r="E22" i="74"/>
  <c r="E23" i="74"/>
  <c r="E24" i="74"/>
  <c r="E25" i="74"/>
  <c r="E26" i="74"/>
  <c r="E27" i="74"/>
  <c r="F61" i="4"/>
  <c r="G61" i="4"/>
  <c r="H61" i="4"/>
  <c r="I61" i="4"/>
  <c r="E58" i="4"/>
  <c r="E59" i="4"/>
  <c r="E60" i="4"/>
  <c r="E21" i="4"/>
  <c r="E22" i="4"/>
  <c r="E23" i="4"/>
  <c r="E24" i="4"/>
  <c r="E25" i="4"/>
  <c r="E26" i="4"/>
  <c r="E27" i="4"/>
  <c r="E28" i="4"/>
  <c r="E29" i="4"/>
  <c r="E30" i="4"/>
  <c r="F37" i="111" l="1"/>
  <c r="E37" i="111" s="1"/>
  <c r="E27" i="121"/>
  <c r="F26" i="121"/>
  <c r="E62" i="110" l="1"/>
  <c r="F26" i="94"/>
  <c r="G26" i="94"/>
  <c r="H26" i="94"/>
  <c r="I26" i="94"/>
  <c r="E21" i="94"/>
  <c r="E22" i="94"/>
  <c r="E23" i="94"/>
  <c r="E24" i="94"/>
  <c r="E25" i="94"/>
  <c r="E70" i="110"/>
  <c r="E69" i="110"/>
  <c r="C13" i="22"/>
  <c r="C14" i="22"/>
  <c r="E33" i="98"/>
  <c r="E30" i="98"/>
  <c r="E31" i="98"/>
  <c r="E27" i="98"/>
  <c r="E28" i="98"/>
  <c r="E18" i="98"/>
  <c r="E19" i="98"/>
  <c r="E20" i="98"/>
  <c r="E21" i="98"/>
  <c r="E22" i="98"/>
  <c r="E23" i="98"/>
  <c r="E17" i="128" l="1"/>
  <c r="E24" i="106"/>
  <c r="E27" i="125"/>
  <c r="E28" i="125"/>
  <c r="E29" i="125"/>
  <c r="E30" i="125"/>
  <c r="E31" i="125"/>
  <c r="E32" i="125"/>
  <c r="E33" i="125"/>
  <c r="E34" i="125"/>
  <c r="E36" i="90"/>
  <c r="E30" i="90"/>
  <c r="E31" i="90"/>
  <c r="E32" i="90"/>
  <c r="F38" i="90"/>
  <c r="G38" i="90"/>
  <c r="H38" i="90"/>
  <c r="I38" i="90"/>
  <c r="E20" i="90"/>
  <c r="E19" i="90"/>
  <c r="E18" i="90"/>
  <c r="E17" i="90"/>
  <c r="E16" i="90"/>
  <c r="E15" i="90"/>
  <c r="E14" i="90"/>
  <c r="C10" i="23" l="1"/>
  <c r="E25" i="128"/>
  <c r="E26" i="128"/>
  <c r="E27" i="128"/>
  <c r="E28" i="128"/>
  <c r="E19" i="127"/>
  <c r="E31" i="121"/>
  <c r="E15" i="121"/>
  <c r="E21" i="121"/>
  <c r="E16" i="121"/>
  <c r="E22" i="121"/>
  <c r="C52" i="69" l="1"/>
  <c r="E29" i="79"/>
  <c r="E30" i="79"/>
  <c r="E31" i="79"/>
  <c r="E48" i="79"/>
  <c r="E18" i="115" l="1"/>
  <c r="E19" i="115"/>
  <c r="E20" i="115"/>
  <c r="E21" i="115"/>
  <c r="E22" i="115"/>
  <c r="E23" i="115"/>
  <c r="E24" i="115"/>
  <c r="E25" i="115"/>
  <c r="E26" i="115"/>
  <c r="E14" i="115"/>
  <c r="E15" i="115"/>
  <c r="E33" i="109"/>
  <c r="E34" i="109"/>
  <c r="E35" i="109"/>
  <c r="E36" i="109"/>
  <c r="E37" i="109"/>
  <c r="E38" i="109"/>
  <c r="E39" i="109"/>
  <c r="E23" i="109"/>
  <c r="E24" i="109"/>
  <c r="E25" i="109"/>
  <c r="E26" i="109"/>
  <c r="E27" i="109"/>
  <c r="E28" i="109"/>
  <c r="E29" i="109"/>
  <c r="E20" i="105"/>
  <c r="E21" i="105"/>
  <c r="E22" i="105"/>
  <c r="E23" i="105"/>
  <c r="E41" i="85"/>
  <c r="E42" i="85"/>
  <c r="E43" i="85"/>
  <c r="E33" i="130"/>
  <c r="E31" i="130"/>
  <c r="E17" i="130"/>
  <c r="E18" i="130"/>
  <c r="E19" i="130"/>
  <c r="E20" i="130"/>
  <c r="E21" i="130"/>
  <c r="E22" i="130"/>
  <c r="E23" i="130"/>
  <c r="E24" i="130"/>
  <c r="E25" i="130"/>
  <c r="E23" i="129"/>
  <c r="E17" i="129"/>
  <c r="E18" i="129"/>
  <c r="E19" i="129"/>
  <c r="E21" i="114"/>
  <c r="E13" i="114"/>
  <c r="E14" i="114"/>
  <c r="E15" i="114"/>
  <c r="E41" i="109"/>
  <c r="E15" i="109"/>
  <c r="E16" i="109"/>
  <c r="E17" i="109"/>
  <c r="E18" i="109"/>
  <c r="E19" i="109"/>
  <c r="E20" i="109"/>
  <c r="E21" i="109"/>
  <c r="E22" i="107"/>
  <c r="E21" i="107"/>
  <c r="E20" i="107"/>
  <c r="E19" i="107"/>
  <c r="E18" i="107"/>
  <c r="E17" i="107"/>
  <c r="E16" i="107"/>
  <c r="E14" i="107"/>
  <c r="E40" i="106"/>
  <c r="E41" i="106"/>
  <c r="E42" i="106"/>
  <c r="E43" i="106"/>
  <c r="E44" i="106"/>
  <c r="E45" i="106"/>
  <c r="E46" i="106"/>
  <c r="E47" i="106"/>
  <c r="E48" i="106"/>
  <c r="E49" i="106"/>
  <c r="E50" i="106"/>
  <c r="E51" i="106"/>
  <c r="E52" i="106"/>
  <c r="E53" i="106"/>
  <c r="E29" i="106"/>
  <c r="E30" i="106"/>
  <c r="E31" i="106"/>
  <c r="E32" i="106"/>
  <c r="E33" i="106"/>
  <c r="E34" i="106"/>
  <c r="E35" i="106"/>
  <c r="E36" i="106"/>
  <c r="E37" i="106"/>
  <c r="E27" i="106"/>
  <c r="E16" i="82"/>
  <c r="E15" i="82"/>
  <c r="E14" i="82"/>
  <c r="E25" i="106"/>
  <c r="E23" i="106"/>
  <c r="E22" i="106"/>
  <c r="E21" i="106"/>
  <c r="E20" i="106"/>
  <c r="E19" i="106"/>
  <c r="E18" i="106"/>
  <c r="E17" i="106"/>
  <c r="E16" i="106"/>
  <c r="E15" i="106"/>
  <c r="E14" i="106"/>
  <c r="E28" i="126" l="1"/>
  <c r="E29" i="126"/>
  <c r="E30" i="126"/>
  <c r="E31" i="126"/>
  <c r="E32" i="126"/>
  <c r="E26" i="126"/>
  <c r="E25" i="126"/>
  <c r="E19" i="124"/>
  <c r="E20" i="124"/>
  <c r="E13" i="124"/>
  <c r="E14" i="124"/>
  <c r="E15" i="124"/>
  <c r="E16" i="124"/>
  <c r="E17" i="124"/>
  <c r="E12" i="123"/>
  <c r="E13" i="123"/>
  <c r="E14" i="123"/>
  <c r="E15" i="123"/>
  <c r="E16" i="123"/>
  <c r="E17" i="123"/>
  <c r="E18" i="123"/>
  <c r="E19" i="123"/>
  <c r="E41" i="122"/>
  <c r="E42" i="122"/>
  <c r="E43" i="122"/>
  <c r="E44" i="122"/>
  <c r="E45" i="122"/>
  <c r="E46" i="122"/>
  <c r="E47" i="122"/>
  <c r="E48" i="122"/>
  <c r="E49" i="122"/>
  <c r="E50" i="122"/>
  <c r="E39" i="122"/>
  <c r="E33" i="122"/>
  <c r="E25" i="122"/>
  <c r="E26" i="122"/>
  <c r="E27" i="122"/>
  <c r="E22" i="122"/>
  <c r="E23" i="122"/>
  <c r="E15" i="122"/>
  <c r="E16" i="122"/>
  <c r="E17" i="122"/>
  <c r="E18" i="122"/>
  <c r="E21" i="126"/>
  <c r="E22" i="126"/>
  <c r="E23" i="126"/>
  <c r="E19" i="126"/>
  <c r="E15" i="126"/>
  <c r="E16" i="126"/>
  <c r="E16" i="113"/>
  <c r="E17" i="113"/>
  <c r="E20" i="112"/>
  <c r="E16" i="111" l="1"/>
  <c r="E21" i="104"/>
  <c r="E22" i="104"/>
  <c r="E23" i="104"/>
  <c r="E14" i="104"/>
  <c r="E15" i="104"/>
  <c r="E16" i="104"/>
  <c r="E17" i="104"/>
  <c r="E18" i="104"/>
  <c r="E21" i="113" l="1"/>
  <c r="E15" i="110"/>
  <c r="E16" i="110"/>
  <c r="E17" i="110"/>
  <c r="E18" i="110"/>
  <c r="E19" i="110"/>
  <c r="E20" i="110"/>
  <c r="E21" i="110"/>
  <c r="E22" i="110"/>
  <c r="E23" i="110"/>
  <c r="E24" i="110"/>
  <c r="E26" i="110"/>
  <c r="E27" i="110"/>
  <c r="E28" i="110"/>
  <c r="E29" i="110"/>
  <c r="E30" i="110"/>
  <c r="E31" i="110"/>
  <c r="E32" i="110"/>
  <c r="E33" i="110"/>
  <c r="E34" i="110"/>
  <c r="E35" i="110"/>
  <c r="E36" i="110"/>
  <c r="E37" i="110"/>
  <c r="E38" i="110"/>
  <c r="E39" i="110"/>
  <c r="E40" i="110"/>
  <c r="E41" i="110"/>
  <c r="E42" i="110"/>
  <c r="E43" i="110"/>
  <c r="E44" i="110"/>
  <c r="E45" i="110"/>
  <c r="E46" i="110"/>
  <c r="E47" i="110"/>
  <c r="E48" i="110"/>
  <c r="E49" i="110"/>
  <c r="E50" i="110"/>
  <c r="E51" i="110"/>
  <c r="E52" i="110"/>
  <c r="E53" i="110"/>
  <c r="E54" i="110"/>
  <c r="E55" i="110"/>
  <c r="E56" i="110"/>
  <c r="E57" i="110"/>
  <c r="E58" i="110"/>
  <c r="E59" i="110"/>
  <c r="E60" i="110"/>
  <c r="E61" i="110"/>
  <c r="E63" i="110"/>
  <c r="E64" i="110"/>
  <c r="E65" i="110"/>
  <c r="E66" i="110"/>
  <c r="E68" i="110"/>
  <c r="E67" i="110"/>
  <c r="E47" i="103"/>
  <c r="E48" i="103"/>
  <c r="E49" i="103"/>
  <c r="E50" i="103"/>
  <c r="E39" i="103"/>
  <c r="E40" i="103"/>
  <c r="E41" i="103"/>
  <c r="E42" i="103"/>
  <c r="E43" i="103"/>
  <c r="E31" i="103"/>
  <c r="E32" i="103"/>
  <c r="E33" i="103"/>
  <c r="E34" i="103"/>
  <c r="E35" i="103"/>
  <c r="E36" i="103"/>
  <c r="E37" i="103"/>
  <c r="E18" i="103"/>
  <c r="E19" i="103"/>
  <c r="E20" i="103"/>
  <c r="E21" i="103"/>
  <c r="E22" i="103"/>
  <c r="E23" i="103"/>
  <c r="E24" i="103"/>
  <c r="E14" i="102"/>
  <c r="E15" i="102"/>
  <c r="E16" i="102"/>
  <c r="E17" i="102"/>
  <c r="E18" i="102"/>
  <c r="E19" i="102"/>
  <c r="E20" i="102"/>
  <c r="E21" i="102"/>
  <c r="E22" i="102"/>
  <c r="E23" i="102"/>
  <c r="E24" i="102"/>
  <c r="E25" i="102"/>
  <c r="E26" i="102"/>
  <c r="E27" i="102"/>
  <c r="E28" i="102"/>
  <c r="E14" i="99"/>
  <c r="E15" i="99"/>
  <c r="E16" i="99"/>
  <c r="E17" i="99"/>
  <c r="E25" i="79"/>
  <c r="E26" i="79"/>
  <c r="E27" i="79"/>
  <c r="E28" i="79"/>
  <c r="E14" i="96"/>
  <c r="E15" i="96"/>
  <c r="E16" i="96"/>
  <c r="E17" i="96"/>
  <c r="E18" i="96"/>
  <c r="E19" i="96"/>
  <c r="E14" i="95"/>
  <c r="E15" i="95"/>
  <c r="E16" i="95"/>
  <c r="E17" i="95"/>
  <c r="E18" i="95"/>
  <c r="E16" i="93" l="1"/>
  <c r="E17" i="93"/>
  <c r="E18" i="93"/>
  <c r="E19" i="93"/>
  <c r="E20" i="93"/>
  <c r="E21" i="93"/>
  <c r="E22" i="93"/>
  <c r="E23" i="93"/>
  <c r="E16" i="92"/>
  <c r="E17" i="92"/>
  <c r="E18" i="92"/>
  <c r="E19" i="92"/>
  <c r="E20" i="92"/>
  <c r="E21" i="92"/>
  <c r="E22" i="92"/>
  <c r="E23" i="92"/>
  <c r="E24" i="92"/>
  <c r="E25" i="92"/>
  <c r="E26" i="92"/>
  <c r="E27" i="92"/>
  <c r="E28" i="92"/>
  <c r="E29" i="92"/>
  <c r="E30" i="92"/>
  <c r="E31" i="92"/>
  <c r="E32" i="92"/>
  <c r="E33" i="92"/>
  <c r="E34" i="92"/>
  <c r="E35" i="92"/>
  <c r="E36" i="92"/>
  <c r="E37" i="92"/>
  <c r="E38" i="92"/>
  <c r="E39" i="92"/>
  <c r="E40" i="92"/>
  <c r="F53" i="91"/>
  <c r="D25" i="69" s="1"/>
  <c r="G53" i="91"/>
  <c r="E25" i="69" s="1"/>
  <c r="H53" i="91"/>
  <c r="F25" i="69" s="1"/>
  <c r="I53" i="91"/>
  <c r="G25" i="69" s="1"/>
  <c r="E50" i="91"/>
  <c r="E51" i="91"/>
  <c r="E52" i="91"/>
  <c r="E42" i="91"/>
  <c r="E43" i="91"/>
  <c r="E44" i="91"/>
  <c r="E36" i="91"/>
  <c r="E37" i="91"/>
  <c r="E38" i="91"/>
  <c r="E39" i="91"/>
  <c r="E17" i="91"/>
  <c r="E18" i="91"/>
  <c r="E19" i="91"/>
  <c r="E20" i="91"/>
  <c r="E21" i="91"/>
  <c r="E22" i="91"/>
  <c r="E23" i="91"/>
  <c r="E24" i="91"/>
  <c r="E25" i="91"/>
  <c r="E26" i="91"/>
  <c r="E12" i="89"/>
  <c r="E13" i="89"/>
  <c r="E14" i="89"/>
  <c r="E15" i="89"/>
  <c r="E16" i="89"/>
  <c r="E17" i="89"/>
  <c r="E18" i="89"/>
  <c r="E19" i="89"/>
  <c r="E20" i="89"/>
  <c r="E21" i="89"/>
  <c r="E22" i="89"/>
  <c r="E23" i="89"/>
  <c r="E24" i="89"/>
  <c r="E25" i="89"/>
  <c r="E26" i="89"/>
  <c r="E27" i="89"/>
  <c r="E28" i="89"/>
  <c r="E29" i="89"/>
  <c r="E15" i="88"/>
  <c r="E16" i="88"/>
  <c r="E17" i="88"/>
  <c r="E18" i="88"/>
  <c r="E19" i="88"/>
  <c r="E30" i="85"/>
  <c r="E31" i="85"/>
  <c r="E32" i="85"/>
  <c r="E33" i="85"/>
  <c r="E34" i="85"/>
  <c r="E35" i="85"/>
  <c r="E36" i="85"/>
  <c r="E37" i="85"/>
  <c r="E38" i="85"/>
  <c r="E39" i="85"/>
  <c r="E40" i="85"/>
  <c r="C25" i="69" l="1"/>
  <c r="E32" i="87"/>
  <c r="E33" i="87"/>
  <c r="E30" i="87"/>
  <c r="E22" i="87"/>
  <c r="E23" i="87"/>
  <c r="E24" i="87"/>
  <c r="E25" i="87"/>
  <c r="E26" i="87"/>
  <c r="E27" i="87"/>
  <c r="E28" i="87"/>
  <c r="E14" i="87"/>
  <c r="E15" i="87"/>
  <c r="E16" i="87"/>
  <c r="E17" i="87"/>
  <c r="E18" i="87"/>
  <c r="E19" i="87"/>
  <c r="E20" i="87"/>
  <c r="E53" i="85"/>
  <c r="E48" i="85"/>
  <c r="E49" i="85"/>
  <c r="E50" i="85"/>
  <c r="E51" i="85"/>
  <c r="E16" i="85"/>
  <c r="E17" i="85"/>
  <c r="E18" i="85"/>
  <c r="E19" i="85"/>
  <c r="E20" i="85"/>
  <c r="E21" i="85"/>
  <c r="E22" i="85"/>
  <c r="E23" i="85"/>
  <c r="E24" i="85"/>
  <c r="E25" i="85"/>
  <c r="E43" i="79"/>
  <c r="E44" i="79"/>
  <c r="E39" i="79"/>
  <c r="E40" i="71"/>
  <c r="E41" i="71"/>
  <c r="E42" i="71"/>
  <c r="E43" i="71"/>
  <c r="E21" i="74"/>
  <c r="E17" i="4"/>
  <c r="E18" i="4"/>
  <c r="E19" i="4"/>
  <c r="E2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13" i="119" l="1"/>
  <c r="E14" i="119"/>
  <c r="E15" i="119"/>
  <c r="E17" i="119"/>
  <c r="E18" i="119"/>
  <c r="E19" i="119"/>
  <c r="E23" i="119"/>
  <c r="E24" i="119"/>
  <c r="E25" i="119"/>
  <c r="E43" i="78"/>
  <c r="E44" i="78"/>
  <c r="E45" i="78"/>
  <c r="E46" i="78"/>
  <c r="E47" i="78"/>
  <c r="E48" i="78"/>
  <c r="E32" i="84"/>
  <c r="E33" i="84"/>
  <c r="E23" i="84"/>
  <c r="E24" i="84"/>
  <c r="E25" i="84"/>
  <c r="E26" i="84"/>
  <c r="E27" i="84"/>
  <c r="E28" i="84"/>
  <c r="E29" i="84"/>
  <c r="E30" i="84"/>
  <c r="E14" i="91"/>
  <c r="E15" i="91"/>
  <c r="E16" i="91"/>
  <c r="F48" i="71"/>
  <c r="D8" i="69" s="1"/>
  <c r="G48" i="71"/>
  <c r="E8" i="69" s="1"/>
  <c r="H48" i="71"/>
  <c r="F8" i="69" s="1"/>
  <c r="I48" i="71"/>
  <c r="G8" i="69" s="1"/>
  <c r="E19" i="71"/>
  <c r="E18" i="71"/>
  <c r="E17" i="71"/>
  <c r="E16" i="71"/>
  <c r="E15" i="71"/>
  <c r="E14" i="71"/>
  <c r="F43" i="117"/>
  <c r="G43" i="117"/>
  <c r="H43" i="117"/>
  <c r="I43" i="117"/>
  <c r="E42" i="117"/>
  <c r="E41" i="117"/>
  <c r="E40" i="117"/>
  <c r="E39" i="117"/>
  <c r="E38" i="117"/>
  <c r="E37" i="117"/>
  <c r="E36" i="117"/>
  <c r="E35" i="117"/>
  <c r="E34" i="117"/>
  <c r="E33" i="117"/>
  <c r="E32" i="117"/>
  <c r="E31" i="117"/>
  <c r="E30" i="117"/>
  <c r="E29" i="117"/>
  <c r="E28" i="117"/>
  <c r="E27" i="117"/>
  <c r="E26" i="117"/>
  <c r="E25" i="117"/>
  <c r="E24" i="117"/>
  <c r="E23" i="117"/>
  <c r="E22" i="117"/>
  <c r="E19" i="117"/>
  <c r="E18" i="117"/>
  <c r="E17" i="117"/>
  <c r="E16" i="117"/>
  <c r="E15" i="117"/>
  <c r="E43" i="117" l="1"/>
  <c r="J43" i="117"/>
  <c r="C8" i="69"/>
  <c r="E20" i="128"/>
  <c r="E21" i="128"/>
  <c r="E15" i="93"/>
  <c r="E14" i="93"/>
  <c r="E33" i="91"/>
  <c r="E34" i="91"/>
  <c r="E35" i="91"/>
  <c r="E28" i="90"/>
  <c r="E29" i="90"/>
  <c r="E23" i="90"/>
  <c r="E24" i="90"/>
  <c r="E25" i="90"/>
  <c r="E20" i="86"/>
  <c r="E21" i="86"/>
  <c r="F23" i="86"/>
  <c r="D20" i="69" s="1"/>
  <c r="G23" i="86"/>
  <c r="E20" i="69" s="1"/>
  <c r="H23" i="86"/>
  <c r="F20" i="69" s="1"/>
  <c r="I23" i="86"/>
  <c r="G20" i="69" s="1"/>
  <c r="E13" i="86"/>
  <c r="E14" i="86"/>
  <c r="E15" i="86"/>
  <c r="E16" i="86"/>
  <c r="E17" i="86"/>
  <c r="E18" i="86"/>
  <c r="E19" i="86"/>
  <c r="E12" i="86"/>
  <c r="E27" i="85"/>
  <c r="E28" i="85"/>
  <c r="E29" i="85"/>
  <c r="F32" i="81"/>
  <c r="D15" i="69" s="1"/>
  <c r="G32" i="81"/>
  <c r="E15" i="69" s="1"/>
  <c r="H32" i="81"/>
  <c r="F15" i="69" s="1"/>
  <c r="I32" i="81"/>
  <c r="G15" i="69" s="1"/>
  <c r="E15" i="81"/>
  <c r="E16" i="81"/>
  <c r="E17" i="81"/>
  <c r="E18" i="81"/>
  <c r="E19" i="81"/>
  <c r="E20" i="81"/>
  <c r="E21" i="81"/>
  <c r="E22" i="81"/>
  <c r="E23" i="81"/>
  <c r="E24" i="81"/>
  <c r="E25" i="81"/>
  <c r="E26" i="81"/>
  <c r="E27" i="81"/>
  <c r="E28" i="81"/>
  <c r="E29" i="81"/>
  <c r="E30" i="81"/>
  <c r="E31" i="81"/>
  <c r="E14" i="81"/>
  <c r="F36" i="80"/>
  <c r="G36" i="80"/>
  <c r="H36" i="80"/>
  <c r="I36" i="80"/>
  <c r="E16" i="80"/>
  <c r="E17" i="80"/>
  <c r="E18" i="80"/>
  <c r="E21" i="80"/>
  <c r="E22" i="80"/>
  <c r="E23" i="80"/>
  <c r="E24" i="80"/>
  <c r="E25" i="80"/>
  <c r="E26" i="80"/>
  <c r="E27" i="80"/>
  <c r="E28" i="80"/>
  <c r="E29" i="80"/>
  <c r="E30" i="80"/>
  <c r="E31" i="80"/>
  <c r="E32" i="81" l="1"/>
  <c r="E23" i="86"/>
  <c r="G11" i="22"/>
  <c r="G14" i="69"/>
  <c r="E11" i="22"/>
  <c r="E14" i="69"/>
  <c r="C15" i="69"/>
  <c r="F11" i="22"/>
  <c r="F14" i="69"/>
  <c r="D11" i="22"/>
  <c r="D14" i="69"/>
  <c r="C20" i="69"/>
  <c r="E13" i="128"/>
  <c r="E16" i="128"/>
  <c r="E31" i="48"/>
  <c r="E30" i="48"/>
  <c r="E29" i="48"/>
  <c r="E28" i="48"/>
  <c r="E27" i="48"/>
  <c r="E26" i="48"/>
  <c r="E25" i="48"/>
  <c r="E24" i="48"/>
  <c r="E23" i="48"/>
  <c r="E22" i="48"/>
  <c r="E21" i="48"/>
  <c r="E20" i="48"/>
  <c r="E19" i="48"/>
  <c r="D14" i="48"/>
  <c r="E12" i="48"/>
  <c r="E11" i="48"/>
  <c r="E10" i="48"/>
  <c r="E9" i="48"/>
  <c r="E8" i="48"/>
  <c r="E7" i="48"/>
  <c r="D18" i="48" l="1"/>
  <c r="E18" i="48" s="1"/>
  <c r="E14" i="48"/>
  <c r="C14" i="69"/>
  <c r="C11" i="22"/>
  <c r="F18" i="48"/>
  <c r="E6" i="48"/>
  <c r="F36" i="130" l="1"/>
  <c r="G36" i="130"/>
  <c r="H36" i="130"/>
  <c r="I36" i="130"/>
  <c r="E35" i="130"/>
  <c r="E34" i="130"/>
  <c r="E32" i="130"/>
  <c r="E30" i="130"/>
  <c r="E29" i="130"/>
  <c r="E28" i="130"/>
  <c r="E27" i="130"/>
  <c r="E16" i="130"/>
  <c r="E14" i="130"/>
  <c r="E12" i="130"/>
  <c r="F25" i="129"/>
  <c r="G25" i="129"/>
  <c r="H25" i="129"/>
  <c r="I25" i="129"/>
  <c r="E24" i="129"/>
  <c r="E22" i="129"/>
  <c r="E21" i="129"/>
  <c r="E20" i="129"/>
  <c r="E16" i="129"/>
  <c r="E15" i="129"/>
  <c r="E14" i="129"/>
  <c r="E13" i="129"/>
  <c r="E12" i="129"/>
  <c r="E25" i="129" s="1"/>
  <c r="F31" i="128"/>
  <c r="G31" i="128"/>
  <c r="H31" i="128"/>
  <c r="I31" i="128"/>
  <c r="E30" i="128"/>
  <c r="E29" i="128"/>
  <c r="E24" i="128"/>
  <c r="E23" i="128"/>
  <c r="E22" i="128"/>
  <c r="E19" i="128"/>
  <c r="E18" i="128"/>
  <c r="E12" i="128"/>
  <c r="E31" i="128" s="1"/>
  <c r="F21" i="127"/>
  <c r="G21" i="127"/>
  <c r="H21" i="127"/>
  <c r="I21" i="127"/>
  <c r="E20" i="127"/>
  <c r="E18" i="127"/>
  <c r="E17" i="127"/>
  <c r="E16" i="127"/>
  <c r="E15" i="127"/>
  <c r="E14" i="127"/>
  <c r="E13" i="127"/>
  <c r="F35" i="126"/>
  <c r="G35" i="126"/>
  <c r="H35" i="126"/>
  <c r="I35" i="126"/>
  <c r="E34" i="126"/>
  <c r="E33" i="126"/>
  <c r="E27" i="126"/>
  <c r="E24" i="126"/>
  <c r="E20" i="126"/>
  <c r="E18" i="126"/>
  <c r="E17" i="126"/>
  <c r="E14" i="126"/>
  <c r="F36" i="125"/>
  <c r="G36" i="125"/>
  <c r="H36" i="125"/>
  <c r="I36" i="125"/>
  <c r="E35" i="125"/>
  <c r="E26" i="125"/>
  <c r="E25" i="125"/>
  <c r="E24" i="125"/>
  <c r="E23" i="125"/>
  <c r="E22" i="125"/>
  <c r="E21" i="125"/>
  <c r="E20" i="125"/>
  <c r="E19" i="125"/>
  <c r="E18" i="125"/>
  <c r="E17" i="125"/>
  <c r="E16" i="125"/>
  <c r="E15" i="125"/>
  <c r="F22" i="124"/>
  <c r="G22" i="124"/>
  <c r="H22" i="124"/>
  <c r="I22" i="124"/>
  <c r="E21" i="124"/>
  <c r="E18" i="124"/>
  <c r="F24" i="123"/>
  <c r="G24" i="123"/>
  <c r="H24" i="123"/>
  <c r="I24" i="123"/>
  <c r="E23" i="123"/>
  <c r="E22" i="123"/>
  <c r="E21" i="123"/>
  <c r="E20" i="123"/>
  <c r="F55" i="122"/>
  <c r="G55" i="122"/>
  <c r="H55" i="122"/>
  <c r="I55" i="122"/>
  <c r="E54" i="122"/>
  <c r="E53" i="122"/>
  <c r="E40" i="122"/>
  <c r="E38" i="122"/>
  <c r="E35" i="122"/>
  <c r="E34" i="122"/>
  <c r="E32" i="122"/>
  <c r="E31" i="122"/>
  <c r="E30" i="122"/>
  <c r="E24" i="122"/>
  <c r="E21" i="122"/>
  <c r="E14" i="122"/>
  <c r="F35" i="121"/>
  <c r="G35" i="121"/>
  <c r="H35" i="121"/>
  <c r="I35" i="121"/>
  <c r="E34" i="121"/>
  <c r="E30" i="121"/>
  <c r="E28" i="121"/>
  <c r="E26" i="121"/>
  <c r="E14" i="121"/>
  <c r="F32" i="120"/>
  <c r="G32" i="120"/>
  <c r="H32" i="120"/>
  <c r="I32" i="120"/>
  <c r="E31" i="120"/>
  <c r="E30" i="120"/>
  <c r="E29" i="120"/>
  <c r="E28" i="120"/>
  <c r="E27" i="120"/>
  <c r="E26" i="120"/>
  <c r="E24" i="120"/>
  <c r="E23" i="120"/>
  <c r="E21" i="120"/>
  <c r="E20" i="120"/>
  <c r="E19" i="120"/>
  <c r="E18" i="120"/>
  <c r="E17" i="120"/>
  <c r="E16" i="120"/>
  <c r="E15" i="120"/>
  <c r="E14" i="120"/>
  <c r="E13" i="120"/>
  <c r="F44" i="119"/>
  <c r="G44" i="119"/>
  <c r="H44" i="119"/>
  <c r="I44" i="119"/>
  <c r="E43" i="119"/>
  <c r="E41" i="119"/>
  <c r="E40" i="119"/>
  <c r="E39" i="119"/>
  <c r="E38" i="119"/>
  <c r="E35" i="119"/>
  <c r="E34" i="119"/>
  <c r="E33" i="119"/>
  <c r="E32" i="119"/>
  <c r="E30" i="119"/>
  <c r="E29" i="119"/>
  <c r="E28" i="119"/>
  <c r="E27" i="119"/>
  <c r="F30" i="118"/>
  <c r="G30" i="118"/>
  <c r="H30" i="118"/>
  <c r="I30" i="118"/>
  <c r="E28" i="118"/>
  <c r="E26" i="118"/>
  <c r="E25" i="118"/>
  <c r="E23" i="118"/>
  <c r="E22" i="118"/>
  <c r="E21" i="118"/>
  <c r="E20" i="118"/>
  <c r="E19" i="118"/>
  <c r="E18" i="118"/>
  <c r="E17" i="118"/>
  <c r="E16" i="118"/>
  <c r="E15" i="118"/>
  <c r="E14" i="118"/>
  <c r="E13" i="118"/>
  <c r="E12" i="118"/>
  <c r="F22" i="116"/>
  <c r="D50" i="69" s="1"/>
  <c r="G22" i="116"/>
  <c r="E50" i="69" s="1"/>
  <c r="H22" i="116"/>
  <c r="F50" i="69" s="1"/>
  <c r="I22" i="116"/>
  <c r="G50" i="69" s="1"/>
  <c r="E21" i="116"/>
  <c r="E20" i="116"/>
  <c r="E19" i="116"/>
  <c r="E18" i="116"/>
  <c r="E17" i="116"/>
  <c r="E16" i="116"/>
  <c r="E15" i="116"/>
  <c r="F29" i="115"/>
  <c r="D49" i="69" s="1"/>
  <c r="G29" i="115"/>
  <c r="E49" i="69" s="1"/>
  <c r="H29" i="115"/>
  <c r="F49" i="69" s="1"/>
  <c r="I29" i="115"/>
  <c r="G49" i="69" s="1"/>
  <c r="E27" i="115"/>
  <c r="E17" i="115"/>
  <c r="E16" i="115"/>
  <c r="F23" i="114"/>
  <c r="D48" i="69" s="1"/>
  <c r="G23" i="114"/>
  <c r="E48" i="69" s="1"/>
  <c r="H23" i="114"/>
  <c r="F48" i="69" s="1"/>
  <c r="I23" i="114"/>
  <c r="G48" i="69" s="1"/>
  <c r="E22" i="114"/>
  <c r="E20" i="114"/>
  <c r="E18" i="114"/>
  <c r="E16" i="114"/>
  <c r="F23" i="113"/>
  <c r="D47" i="69" s="1"/>
  <c r="G23" i="113"/>
  <c r="E47" i="69" s="1"/>
  <c r="H23" i="113"/>
  <c r="F47" i="69" s="1"/>
  <c r="I23" i="113"/>
  <c r="G47" i="69" s="1"/>
  <c r="E22" i="113"/>
  <c r="E20" i="113"/>
  <c r="E19" i="113"/>
  <c r="E18" i="113"/>
  <c r="E15" i="113"/>
  <c r="E14" i="113"/>
  <c r="E13" i="113"/>
  <c r="E46" i="69"/>
  <c r="F46" i="69"/>
  <c r="G46" i="69"/>
  <c r="E22" i="112"/>
  <c r="E19" i="112"/>
  <c r="E17" i="112"/>
  <c r="E16" i="112"/>
  <c r="E23" i="112" s="1"/>
  <c r="F105" i="111"/>
  <c r="D45" i="69" s="1"/>
  <c r="G105" i="111"/>
  <c r="E45" i="69" s="1"/>
  <c r="H105" i="111"/>
  <c r="F45" i="69" s="1"/>
  <c r="I105" i="111"/>
  <c r="G45" i="69" s="1"/>
  <c r="F73" i="110"/>
  <c r="D44" i="69" s="1"/>
  <c r="G73" i="110"/>
  <c r="E44" i="69" s="1"/>
  <c r="H73" i="110"/>
  <c r="F44" i="69" s="1"/>
  <c r="I73" i="110"/>
  <c r="G44" i="69" s="1"/>
  <c r="E72" i="110"/>
  <c r="E73" i="110"/>
  <c r="F43" i="109"/>
  <c r="G43" i="109"/>
  <c r="H43" i="109"/>
  <c r="I43" i="109"/>
  <c r="E42" i="109"/>
  <c r="E40" i="109"/>
  <c r="E32" i="109"/>
  <c r="E22" i="109"/>
  <c r="F22" i="108"/>
  <c r="D42" i="69" s="1"/>
  <c r="G22" i="108"/>
  <c r="E42" i="69" s="1"/>
  <c r="H22" i="108"/>
  <c r="F42" i="69" s="1"/>
  <c r="I22" i="108"/>
  <c r="G42" i="69" s="1"/>
  <c r="E21" i="108"/>
  <c r="E20" i="108"/>
  <c r="E19" i="108"/>
  <c r="E17" i="108"/>
  <c r="E16" i="108"/>
  <c r="E15" i="108"/>
  <c r="E14" i="108"/>
  <c r="E13" i="108"/>
  <c r="E12" i="108"/>
  <c r="F23" i="107"/>
  <c r="D41" i="69" s="1"/>
  <c r="G23" i="107"/>
  <c r="E41" i="69" s="1"/>
  <c r="H23" i="107"/>
  <c r="F41" i="69" s="1"/>
  <c r="I23" i="107"/>
  <c r="G41" i="69" s="1"/>
  <c r="E15" i="107"/>
  <c r="E23" i="107" s="1"/>
  <c r="E58" i="106"/>
  <c r="E39" i="106"/>
  <c r="E38" i="106"/>
  <c r="E28" i="106"/>
  <c r="E26" i="106"/>
  <c r="D39" i="69"/>
  <c r="E39" i="69"/>
  <c r="F39" i="69"/>
  <c r="G39" i="69"/>
  <c r="E19" i="105"/>
  <c r="E18" i="105"/>
  <c r="E16" i="105"/>
  <c r="F28" i="104"/>
  <c r="D38" i="69" s="1"/>
  <c r="G28" i="104"/>
  <c r="E38" i="69" s="1"/>
  <c r="H28" i="104"/>
  <c r="F38" i="69" s="1"/>
  <c r="I28" i="104"/>
  <c r="G38" i="69" s="1"/>
  <c r="E27" i="104"/>
  <c r="E26" i="104"/>
  <c r="E20" i="104"/>
  <c r="E19" i="104"/>
  <c r="F52" i="103"/>
  <c r="D37" i="69" s="1"/>
  <c r="G52" i="103"/>
  <c r="E37" i="69" s="1"/>
  <c r="H52" i="103"/>
  <c r="F37" i="69" s="1"/>
  <c r="I52" i="103"/>
  <c r="G37" i="69" s="1"/>
  <c r="E51" i="103"/>
  <c r="E46" i="103"/>
  <c r="E45" i="103"/>
  <c r="E44" i="103"/>
  <c r="E38" i="103"/>
  <c r="E30" i="103"/>
  <c r="E17" i="103"/>
  <c r="E16" i="103"/>
  <c r="E15" i="103"/>
  <c r="E14" i="103"/>
  <c r="F30" i="102"/>
  <c r="D36" i="69" s="1"/>
  <c r="G30" i="102"/>
  <c r="E36" i="69" s="1"/>
  <c r="H30" i="102"/>
  <c r="F36" i="69" s="1"/>
  <c r="I30" i="102"/>
  <c r="G36" i="69" s="1"/>
  <c r="E29" i="102"/>
  <c r="E30" i="102" s="1"/>
  <c r="F18" i="101"/>
  <c r="D35" i="69" s="1"/>
  <c r="G18" i="101"/>
  <c r="E35" i="69" s="1"/>
  <c r="H18" i="101"/>
  <c r="F35" i="69" s="1"/>
  <c r="I18" i="101"/>
  <c r="G35" i="69" s="1"/>
  <c r="E17" i="101"/>
  <c r="E16" i="101"/>
  <c r="E15" i="101"/>
  <c r="E14" i="101"/>
  <c r="F17" i="100"/>
  <c r="G17" i="100"/>
  <c r="H17" i="100"/>
  <c r="I17" i="100"/>
  <c r="E16" i="100"/>
  <c r="E15" i="100"/>
  <c r="E14" i="100"/>
  <c r="E17" i="100" s="1"/>
  <c r="F19" i="99"/>
  <c r="D33" i="69" s="1"/>
  <c r="G19" i="99"/>
  <c r="E33" i="69" s="1"/>
  <c r="H19" i="99"/>
  <c r="F33" i="69" s="1"/>
  <c r="I19" i="99"/>
  <c r="G33" i="69" s="1"/>
  <c r="E18" i="99"/>
  <c r="E19" i="99" s="1"/>
  <c r="F34" i="98"/>
  <c r="D32" i="69" s="1"/>
  <c r="G34" i="98"/>
  <c r="E32" i="69" s="1"/>
  <c r="H34" i="98"/>
  <c r="F32" i="69" s="1"/>
  <c r="I34" i="98"/>
  <c r="G32" i="69" s="1"/>
  <c r="E32" i="98"/>
  <c r="E29" i="98"/>
  <c r="E26" i="98"/>
  <c r="E17" i="98"/>
  <c r="E14" i="98"/>
  <c r="F19" i="97"/>
  <c r="D31" i="69" s="1"/>
  <c r="G19" i="97"/>
  <c r="E31" i="69" s="1"/>
  <c r="H19" i="97"/>
  <c r="F31" i="69" s="1"/>
  <c r="I19" i="97"/>
  <c r="G31" i="69" s="1"/>
  <c r="E18" i="97"/>
  <c r="E17" i="97"/>
  <c r="E16" i="97"/>
  <c r="E15" i="97"/>
  <c r="E14" i="97"/>
  <c r="F21" i="96"/>
  <c r="D30" i="69" s="1"/>
  <c r="G21" i="96"/>
  <c r="E30" i="69" s="1"/>
  <c r="H21" i="96"/>
  <c r="F30" i="69" s="1"/>
  <c r="I21" i="96"/>
  <c r="G30" i="69" s="1"/>
  <c r="E13" i="96"/>
  <c r="E12" i="96"/>
  <c r="F20" i="95"/>
  <c r="D29" i="69" s="1"/>
  <c r="G20" i="95"/>
  <c r="E29" i="69" s="1"/>
  <c r="H20" i="95"/>
  <c r="F29" i="69" s="1"/>
  <c r="I20" i="95"/>
  <c r="G29" i="69" s="1"/>
  <c r="E19" i="95"/>
  <c r="E20" i="95" s="1"/>
  <c r="D28" i="69"/>
  <c r="E28" i="69"/>
  <c r="F28" i="69"/>
  <c r="G28" i="69"/>
  <c r="E20" i="94"/>
  <c r="E19" i="94"/>
  <c r="E18" i="94"/>
  <c r="E17" i="94"/>
  <c r="E16" i="94"/>
  <c r="E15" i="94"/>
  <c r="F25" i="93"/>
  <c r="D27" i="69" s="1"/>
  <c r="G25" i="93"/>
  <c r="E27" i="69" s="1"/>
  <c r="H25" i="93"/>
  <c r="F27" i="69" s="1"/>
  <c r="I25" i="93"/>
  <c r="G27" i="69" s="1"/>
  <c r="E24" i="93"/>
  <c r="E25" i="93" s="1"/>
  <c r="F42" i="92"/>
  <c r="D26" i="69" s="1"/>
  <c r="G42" i="92"/>
  <c r="E26" i="69" s="1"/>
  <c r="H42" i="92"/>
  <c r="F26" i="69" s="1"/>
  <c r="I42" i="92"/>
  <c r="G26" i="69" s="1"/>
  <c r="E41" i="92"/>
  <c r="E49" i="91"/>
  <c r="E47" i="91"/>
  <c r="E41" i="91"/>
  <c r="E40" i="91"/>
  <c r="E32" i="91"/>
  <c r="E31" i="91"/>
  <c r="E37" i="90"/>
  <c r="E35" i="90"/>
  <c r="E27" i="90"/>
  <c r="E22" i="90"/>
  <c r="F31" i="89"/>
  <c r="D23" i="69" s="1"/>
  <c r="G31" i="89"/>
  <c r="E23" i="69" s="1"/>
  <c r="H31" i="89"/>
  <c r="F23" i="69" s="1"/>
  <c r="I31" i="89"/>
  <c r="G23" i="69" s="1"/>
  <c r="E30" i="89"/>
  <c r="E31" i="89" s="1"/>
  <c r="F21" i="88"/>
  <c r="D22" i="69" s="1"/>
  <c r="G21" i="88"/>
  <c r="E22" i="69" s="1"/>
  <c r="H21" i="88"/>
  <c r="F22" i="69" s="1"/>
  <c r="I21" i="88"/>
  <c r="G22" i="69" s="1"/>
  <c r="E20" i="88"/>
  <c r="E14" i="88"/>
  <c r="F35" i="87"/>
  <c r="D21" i="69" s="1"/>
  <c r="G35" i="87"/>
  <c r="E21" i="69" s="1"/>
  <c r="H35" i="87"/>
  <c r="F21" i="69" s="1"/>
  <c r="I35" i="87"/>
  <c r="G21" i="69" s="1"/>
  <c r="E31" i="87"/>
  <c r="E29" i="87"/>
  <c r="E21" i="87"/>
  <c r="J23" i="86"/>
  <c r="F55" i="85"/>
  <c r="D19" i="69" s="1"/>
  <c r="G55" i="85"/>
  <c r="E19" i="69" s="1"/>
  <c r="H55" i="85"/>
  <c r="F19" i="69" s="1"/>
  <c r="I55" i="85"/>
  <c r="G19" i="69" s="1"/>
  <c r="E52" i="85"/>
  <c r="E47" i="85"/>
  <c r="E26" i="85"/>
  <c r="F37" i="84"/>
  <c r="D18" i="69" s="1"/>
  <c r="G37" i="84"/>
  <c r="E18" i="69" s="1"/>
  <c r="H37" i="84"/>
  <c r="F18" i="69" s="1"/>
  <c r="I37" i="84"/>
  <c r="G18" i="69" s="1"/>
  <c r="E36" i="84"/>
  <c r="E35" i="84"/>
  <c r="E31" i="84"/>
  <c r="E22" i="84"/>
  <c r="E21" i="84"/>
  <c r="E20" i="84"/>
  <c r="E19" i="84"/>
  <c r="E18" i="84"/>
  <c r="E17" i="84"/>
  <c r="E16" i="84"/>
  <c r="E15" i="84"/>
  <c r="E14" i="84"/>
  <c r="F27" i="83"/>
  <c r="D17" i="69" s="1"/>
  <c r="G27" i="83"/>
  <c r="E17" i="69" s="1"/>
  <c r="H27" i="83"/>
  <c r="F17" i="69" s="1"/>
  <c r="I27" i="83"/>
  <c r="G17" i="69" s="1"/>
  <c r="E26" i="83"/>
  <c r="E25" i="83"/>
  <c r="E24" i="83"/>
  <c r="E23" i="83"/>
  <c r="E22" i="83"/>
  <c r="E21" i="83"/>
  <c r="E20" i="83"/>
  <c r="E19" i="83"/>
  <c r="E18" i="83"/>
  <c r="E17" i="83"/>
  <c r="E14" i="83"/>
  <c r="F33" i="82"/>
  <c r="G33" i="82"/>
  <c r="E16" i="69" s="1"/>
  <c r="H33" i="82"/>
  <c r="F16" i="69" s="1"/>
  <c r="I33" i="82"/>
  <c r="G16" i="69" s="1"/>
  <c r="E32" i="82"/>
  <c r="E30" i="82"/>
  <c r="E28" i="82"/>
  <c r="E27" i="82"/>
  <c r="E26" i="82"/>
  <c r="E25" i="82"/>
  <c r="E24" i="82"/>
  <c r="E19" i="82"/>
  <c r="E18" i="82"/>
  <c r="E17" i="82"/>
  <c r="E15" i="80"/>
  <c r="E14" i="80"/>
  <c r="F51" i="79"/>
  <c r="D13" i="69" s="1"/>
  <c r="G51" i="79"/>
  <c r="E13" i="69" s="1"/>
  <c r="H51" i="79"/>
  <c r="F13" i="69" s="1"/>
  <c r="I51" i="79"/>
  <c r="G13" i="69" s="1"/>
  <c r="E50" i="79"/>
  <c r="E49" i="79"/>
  <c r="E45" i="79"/>
  <c r="E42" i="79"/>
  <c r="E41" i="79"/>
  <c r="E38" i="79"/>
  <c r="E37" i="79"/>
  <c r="E36" i="79"/>
  <c r="E35" i="79"/>
  <c r="E24" i="79"/>
  <c r="E23" i="79"/>
  <c r="E22" i="79"/>
  <c r="E21" i="79"/>
  <c r="E20" i="79"/>
  <c r="E19" i="79"/>
  <c r="E18" i="79"/>
  <c r="F50" i="78"/>
  <c r="G50" i="78"/>
  <c r="H50" i="78"/>
  <c r="I50" i="78"/>
  <c r="E49" i="78"/>
  <c r="E41" i="78"/>
  <c r="E40" i="78"/>
  <c r="E39" i="78"/>
  <c r="E38" i="78"/>
  <c r="E36" i="78"/>
  <c r="E35" i="78"/>
  <c r="E34" i="78"/>
  <c r="E33" i="78"/>
  <c r="E32" i="78"/>
  <c r="E30" i="78"/>
  <c r="E28" i="78"/>
  <c r="E27" i="78"/>
  <c r="E26" i="78"/>
  <c r="E25" i="78"/>
  <c r="E24" i="78"/>
  <c r="E23" i="78"/>
  <c r="E22" i="78"/>
  <c r="E21" i="78"/>
  <c r="E20" i="78"/>
  <c r="E19" i="78"/>
  <c r="E18" i="78"/>
  <c r="E17" i="78"/>
  <c r="E16" i="78"/>
  <c r="E15" i="78"/>
  <c r="E14" i="78"/>
  <c r="E20" i="77"/>
  <c r="F20" i="77"/>
  <c r="G20" i="77"/>
  <c r="H20" i="77"/>
  <c r="I20" i="77"/>
  <c r="D18" i="77"/>
  <c r="D16" i="77"/>
  <c r="F27" i="76"/>
  <c r="G27" i="76"/>
  <c r="H27" i="76"/>
  <c r="I27" i="76"/>
  <c r="E26" i="76"/>
  <c r="E25" i="76"/>
  <c r="E24" i="76"/>
  <c r="E23" i="76"/>
  <c r="E22" i="76"/>
  <c r="E21" i="76"/>
  <c r="E18" i="76"/>
  <c r="E17" i="76"/>
  <c r="E16" i="76"/>
  <c r="E15" i="76"/>
  <c r="E27" i="76" s="1"/>
  <c r="F38" i="75"/>
  <c r="D9" i="69" s="1"/>
  <c r="G38" i="75"/>
  <c r="E9" i="69" s="1"/>
  <c r="H38" i="75"/>
  <c r="F9" i="69" s="1"/>
  <c r="I38" i="75"/>
  <c r="G9" i="69" s="1"/>
  <c r="E37" i="75"/>
  <c r="E36" i="75"/>
  <c r="E35" i="75"/>
  <c r="E32" i="75"/>
  <c r="E31" i="75"/>
  <c r="E30" i="75"/>
  <c r="E29" i="75"/>
  <c r="E28" i="75"/>
  <c r="E27" i="75"/>
  <c r="E26" i="75"/>
  <c r="E20" i="75"/>
  <c r="E19" i="75"/>
  <c r="E18" i="75"/>
  <c r="E17" i="75"/>
  <c r="E16" i="75"/>
  <c r="E15" i="75"/>
  <c r="E14" i="75"/>
  <c r="J48" i="71"/>
  <c r="E47" i="71"/>
  <c r="E46" i="71"/>
  <c r="E44" i="71"/>
  <c r="E39" i="71"/>
  <c r="E38" i="71"/>
  <c r="E37" i="71"/>
  <c r="E32" i="71"/>
  <c r="E31" i="71"/>
  <c r="E30" i="71"/>
  <c r="E29" i="71"/>
  <c r="D7" i="69"/>
  <c r="E7" i="69"/>
  <c r="F7" i="69"/>
  <c r="G7" i="69"/>
  <c r="J47" i="74"/>
  <c r="E43" i="74"/>
  <c r="E42" i="74"/>
  <c r="E41" i="74"/>
  <c r="E40" i="74"/>
  <c r="E39" i="74"/>
  <c r="E38" i="74"/>
  <c r="E37" i="74"/>
  <c r="E36" i="74"/>
  <c r="E33" i="74"/>
  <c r="E32" i="74"/>
  <c r="E31" i="74"/>
  <c r="E30" i="74"/>
  <c r="E29" i="74"/>
  <c r="E28" i="74"/>
  <c r="E20" i="74"/>
  <c r="E19" i="74"/>
  <c r="E18" i="74"/>
  <c r="E47" i="74" s="1"/>
  <c r="E16" i="4"/>
  <c r="E61" i="4" s="1"/>
  <c r="D20" i="77" l="1"/>
  <c r="E21" i="88"/>
  <c r="E44" i="119"/>
  <c r="E35" i="126"/>
  <c r="E21" i="127"/>
  <c r="E30" i="118"/>
  <c r="E23" i="114"/>
  <c r="E27" i="105"/>
  <c r="F6" i="22"/>
  <c r="E37" i="84"/>
  <c r="E26" i="94"/>
  <c r="E59" i="106"/>
  <c r="D6" i="22"/>
  <c r="E22" i="108"/>
  <c r="E23" i="113"/>
  <c r="E22" i="116"/>
  <c r="E22" i="124"/>
  <c r="E36" i="125"/>
  <c r="E36" i="130"/>
  <c r="E29" i="115"/>
  <c r="E34" i="98"/>
  <c r="E33" i="82"/>
  <c r="E36" i="80"/>
  <c r="E50" i="78"/>
  <c r="J30" i="118"/>
  <c r="E27" i="83"/>
  <c r="E105" i="111"/>
  <c r="D9" i="22"/>
  <c r="D6" i="69"/>
  <c r="C7" i="69"/>
  <c r="F7" i="22"/>
  <c r="F10" i="69"/>
  <c r="D7" i="22"/>
  <c r="D10" i="69"/>
  <c r="F10" i="22"/>
  <c r="F11" i="69"/>
  <c r="D10" i="22"/>
  <c r="D11" i="69"/>
  <c r="J33" i="82"/>
  <c r="D16" i="69"/>
  <c r="C16" i="69" s="1"/>
  <c r="C17" i="69"/>
  <c r="C19" i="69"/>
  <c r="C23" i="69"/>
  <c r="C27" i="69"/>
  <c r="J26" i="94"/>
  <c r="C30" i="69"/>
  <c r="J17" i="100"/>
  <c r="J22" i="108"/>
  <c r="C47" i="69"/>
  <c r="J32" i="120"/>
  <c r="F9" i="22"/>
  <c r="F6" i="69"/>
  <c r="G9" i="22"/>
  <c r="G6" i="69"/>
  <c r="E9" i="22"/>
  <c r="E6" i="69"/>
  <c r="E48" i="71"/>
  <c r="E38" i="75"/>
  <c r="C9" i="69"/>
  <c r="G7" i="22"/>
  <c r="G10" i="69"/>
  <c r="E7" i="22"/>
  <c r="E10" i="69"/>
  <c r="J27" i="76"/>
  <c r="G10" i="22"/>
  <c r="G11" i="69"/>
  <c r="E10" i="22"/>
  <c r="E11" i="69"/>
  <c r="J20" i="77"/>
  <c r="E51" i="79"/>
  <c r="C13" i="69"/>
  <c r="J27" i="83"/>
  <c r="C18" i="69"/>
  <c r="C21" i="69"/>
  <c r="C22" i="69"/>
  <c r="E38" i="90"/>
  <c r="E53" i="91"/>
  <c r="C26" i="69"/>
  <c r="C28" i="69"/>
  <c r="C29" i="69"/>
  <c r="E21" i="96"/>
  <c r="E19" i="97"/>
  <c r="C33" i="69"/>
  <c r="E18" i="101"/>
  <c r="C37" i="69"/>
  <c r="C38" i="69"/>
  <c r="C39" i="69"/>
  <c r="G6" i="22"/>
  <c r="E6" i="22"/>
  <c r="C41" i="69"/>
  <c r="C42" i="69"/>
  <c r="C48" i="69"/>
  <c r="E32" i="120"/>
  <c r="E24" i="123"/>
  <c r="J21" i="127"/>
  <c r="C35" i="69"/>
  <c r="J18" i="101"/>
  <c r="G12" i="22"/>
  <c r="G34" i="69"/>
  <c r="E12" i="22"/>
  <c r="E34" i="69"/>
  <c r="F12" i="22"/>
  <c r="F34" i="69"/>
  <c r="D12" i="22"/>
  <c r="D34" i="69"/>
  <c r="C34" i="69" s="1"/>
  <c r="J34" i="98"/>
  <c r="C32" i="69"/>
  <c r="J22" i="116"/>
  <c r="C50" i="69"/>
  <c r="C49" i="69"/>
  <c r="F8" i="23"/>
  <c r="F40" i="69"/>
  <c r="D8" i="23"/>
  <c r="D40" i="69"/>
  <c r="G8" i="23"/>
  <c r="G40" i="69"/>
  <c r="E8" i="23"/>
  <c r="E40" i="69"/>
  <c r="C44" i="69"/>
  <c r="C36" i="69"/>
  <c r="J19" i="97"/>
  <c r="C31" i="69"/>
  <c r="G51" i="69"/>
  <c r="E51" i="69"/>
  <c r="F51" i="69"/>
  <c r="D51" i="69"/>
  <c r="G6" i="23"/>
  <c r="G12" i="69"/>
  <c r="E6" i="23"/>
  <c r="E12" i="69"/>
  <c r="F6" i="23"/>
  <c r="F12" i="69"/>
  <c r="J50" i="78"/>
  <c r="D6" i="23"/>
  <c r="D12" i="69"/>
  <c r="J36" i="125"/>
  <c r="G7" i="23"/>
  <c r="G24" i="69"/>
  <c r="E7" i="23"/>
  <c r="E24" i="69"/>
  <c r="F7" i="23"/>
  <c r="F24" i="69"/>
  <c r="D7" i="23"/>
  <c r="D24" i="69"/>
  <c r="C24" i="69" s="1"/>
  <c r="C45" i="69"/>
  <c r="J23" i="112"/>
  <c r="D46" i="69"/>
  <c r="C46" i="69" s="1"/>
  <c r="F9" i="23"/>
  <c r="F43" i="69"/>
  <c r="F53" i="69" s="1"/>
  <c r="D9" i="23"/>
  <c r="D43" i="69"/>
  <c r="G9" i="23"/>
  <c r="G43" i="69"/>
  <c r="G53" i="69" s="1"/>
  <c r="E9" i="23"/>
  <c r="E43" i="69"/>
  <c r="E35" i="121"/>
  <c r="J35" i="121"/>
  <c r="E43" i="109"/>
  <c r="J27" i="105"/>
  <c r="J36" i="130"/>
  <c r="J25" i="129"/>
  <c r="J23" i="114"/>
  <c r="J43" i="109"/>
  <c r="J23" i="107"/>
  <c r="J59" i="106"/>
  <c r="J22" i="124"/>
  <c r="J24" i="123"/>
  <c r="E55" i="122"/>
  <c r="J55" i="122"/>
  <c r="J35" i="126"/>
  <c r="J23" i="113"/>
  <c r="J105" i="111"/>
  <c r="E28" i="104"/>
  <c r="J28" i="104"/>
  <c r="J29" i="115"/>
  <c r="J73" i="110"/>
  <c r="E52" i="103"/>
  <c r="J52" i="103"/>
  <c r="J30" i="102"/>
  <c r="J19" i="99"/>
  <c r="J21" i="96"/>
  <c r="J20" i="95"/>
  <c r="J25" i="93"/>
  <c r="E42" i="92"/>
  <c r="J42" i="92"/>
  <c r="J31" i="89"/>
  <c r="J21" i="88"/>
  <c r="E35" i="87"/>
  <c r="J35" i="87"/>
  <c r="E55" i="85"/>
  <c r="J55" i="85"/>
  <c r="J51" i="79"/>
  <c r="J61" i="4"/>
  <c r="J44" i="119"/>
  <c r="J38" i="75"/>
  <c r="J37" i="84"/>
  <c r="J53" i="91"/>
  <c r="J31" i="128"/>
  <c r="J38" i="90"/>
  <c r="J32" i="81"/>
  <c r="J36" i="80"/>
  <c r="C12" i="69" l="1"/>
  <c r="C51" i="69"/>
  <c r="E53" i="69"/>
  <c r="C6" i="22"/>
  <c r="G15" i="22"/>
  <c r="E15" i="22"/>
  <c r="F15" i="22"/>
  <c r="E11" i="23"/>
  <c r="C10" i="22"/>
  <c r="C7" i="22"/>
  <c r="C6" i="69"/>
  <c r="D53" i="69"/>
  <c r="C11" i="69"/>
  <c r="C10" i="69"/>
  <c r="C9" i="22"/>
  <c r="D15" i="22"/>
  <c r="C12" i="22"/>
  <c r="C8" i="23"/>
  <c r="C40" i="69"/>
  <c r="C6" i="23"/>
  <c r="G11" i="23"/>
  <c r="C7" i="23"/>
  <c r="F11" i="23"/>
  <c r="C9" i="23"/>
  <c r="D11" i="23"/>
  <c r="C43" i="69"/>
  <c r="H53" i="69" l="1"/>
  <c r="C53" i="69"/>
  <c r="H11" i="23"/>
  <c r="C11" i="23"/>
  <c r="C15" i="22"/>
  <c r="C35" i="48"/>
  <c r="E34" i="48"/>
  <c r="E35" i="48" s="1"/>
</calcChain>
</file>

<file path=xl/comments1.xml><?xml version="1.0" encoding="utf-8"?>
<comments xmlns="http://schemas.openxmlformats.org/spreadsheetml/2006/main">
  <authors>
    <author>User</author>
  </authors>
  <commentList>
    <comment ref="G27" authorId="0">
      <text>
        <r>
          <rPr>
            <b/>
            <sz val="9"/>
            <color indexed="81"/>
            <rFont val="Tahoma"/>
            <charset val="222"/>
          </rPr>
          <t>User:</t>
        </r>
        <r>
          <rPr>
            <sz val="9"/>
            <color indexed="81"/>
            <rFont val="Tahoma"/>
            <charset val="222"/>
          </rPr>
          <t xml:space="preserve">
โยกไปเป็นโครงการประชุมเชิงปฏิบัติการมหกรรมทำความสะอาดในโรงพยาบาลโป่งน้ำร้อน Bic Cleaning Day 2018 ปี 2561 งบ 25,500 บาท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K16" authorId="0">
      <text>
        <r>
          <rPr>
            <b/>
            <sz val="9"/>
            <color indexed="81"/>
            <rFont val="Tahoma"/>
            <charset val="222"/>
          </rPr>
          <t>User:</t>
        </r>
        <r>
          <rPr>
            <sz val="9"/>
            <color indexed="81"/>
            <rFont val="Tahoma"/>
            <charset val="222"/>
          </rPr>
          <t xml:space="preserve">
Key ในโปรแกรมแผน ใช้คอลัมภ์นี้</t>
        </r>
      </text>
    </comment>
  </commentList>
</comments>
</file>

<file path=xl/comments3.xml><?xml version="1.0" encoding="utf-8"?>
<comments xmlns="http://schemas.openxmlformats.org/spreadsheetml/2006/main">
  <authors>
    <author>Private</author>
  </authors>
  <commentList>
    <comment ref="B11" authorId="0">
      <text>
        <r>
          <rPr>
            <b/>
            <sz val="10"/>
            <color indexed="81"/>
            <rFont val="Tahoma"/>
            <family val="2"/>
          </rPr>
          <t>Private: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10"/>
            <rFont val="Tahoma"/>
            <family val="2"/>
          </rPr>
          <t>-อายุรกรรม Sepsisมีอัตราการเสียชีวิตสูง
-ศัลยกรรมไม่มีการทำAppendectomyในรพ.ขนาดเล็ก
-กุมารฯ รพ.ขนาดเล็กไม่สามารถดูแลผู้ป่ วยใช้เคร􀀶ืองช่วย
หายใจได้
- สูตินรีเวชฯ มีการผ่าตัด C/S จำนวนมากในรพ.ขนาดใหญ่
- ออร์โธฯไม่มีความมัน􀀶 ใจในการดูแล Pt. Non displace
fracture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K2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Key ในโปรแกรมแผน ใช้คอลัมภ์นี้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K5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เขียนโครงการแค่นี้ 31,850 บาท แต่ทำงบไว้ 33,000 บาท เหลือ 1,150 บาท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K3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ทำโครงการ 19,500 บาท เกินที่ตั้งไป1,500 บาท</t>
        </r>
      </text>
    </comment>
    <comment ref="K6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รวมกลุ่มการพยาบาล1,104,610 บาท</t>
        </r>
      </text>
    </comment>
  </commentList>
</comments>
</file>

<file path=xl/comments7.xml><?xml version="1.0" encoding="utf-8"?>
<comments xmlns="http://schemas.openxmlformats.org/spreadsheetml/2006/main">
  <authors>
    <author>CCS</author>
  </authors>
  <commentList>
    <comment ref="B19" authorId="0">
      <text>
        <r>
          <rPr>
            <b/>
            <sz val="9"/>
            <color indexed="81"/>
            <rFont val="Tahoma"/>
            <family val="2"/>
          </rPr>
          <t>CCS:</t>
        </r>
        <r>
          <rPr>
            <sz val="9"/>
            <color indexed="81"/>
            <rFont val="Tahoma"/>
            <family val="2"/>
          </rPr>
          <t xml:space="preserve">
ผู้ป่วยวิกฤติมีอะไรบ้าง ดึงจาก Hosxp/ ดึงออกมาเป็นรายงาน/ รู้สถานการณ์/ ส่งต่อทีมที่จะลงบไปเยี่ยมติดตาม/ติดตามกลับมารักษา</t>
        </r>
      </text>
    </comment>
  </commentList>
</comments>
</file>

<file path=xl/comments8.xml><?xml version="1.0" encoding="utf-8"?>
<comments xmlns="http://schemas.openxmlformats.org/spreadsheetml/2006/main">
  <authors>
    <author>User</author>
  </authors>
  <commentList>
    <comment ref="K1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เขียนโครงการใช้งบ 9,350 บาท เหลือ 30,650 บาท</t>
        </r>
      </text>
    </comment>
    <comment ref="K2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เขียนโครงการใช้งบ 23,920 บาท gs]nv 11}080 บาท นำไปรวมกับ40,000 ข้างบน</t>
        </r>
      </text>
    </comment>
  </commentList>
</comments>
</file>

<file path=xl/comments9.xml><?xml version="1.0" encoding="utf-8"?>
<comments xmlns="http://schemas.openxmlformats.org/spreadsheetml/2006/main">
  <authors>
    <author>Private</author>
    <author>Windows User</author>
  </authors>
  <commentList>
    <comment ref="I16" authorId="0">
      <text>
        <r>
          <rPr>
            <b/>
            <sz val="10"/>
            <color indexed="81"/>
            <rFont val="Tahoma"/>
            <family val="2"/>
          </rPr>
          <t>Private:</t>
        </r>
        <r>
          <rPr>
            <sz val="10"/>
            <color indexed="81"/>
            <rFont val="Tahoma"/>
            <family val="2"/>
          </rPr>
          <t xml:space="preserve">
(PPA เขต)</t>
        </r>
      </text>
    </comment>
    <comment ref="I20" authorId="1">
      <text>
        <r>
          <rPr>
            <b/>
            <sz val="9"/>
            <color indexed="81"/>
            <rFont val="Tahoma"/>
            <family val="2"/>
          </rPr>
          <t>งบของ สปสช</t>
        </r>
      </text>
    </comment>
  </commentList>
</comments>
</file>

<file path=xl/comments10.xml><?xml version="1.0" encoding="utf-8"?>
<comments xmlns="http://schemas.openxmlformats.org/spreadsheetml/2006/main">
  <authors>
    <author>Windows User</author>
    <author>Private</author>
  </authors>
  <commentList>
    <comment ref="I27" authorId="0">
      <text>
        <r>
          <rPr>
            <sz val="9"/>
            <color indexed="81"/>
            <rFont val="Tahoma"/>
            <family val="2"/>
          </rPr>
          <t xml:space="preserve">งบจาก สสจ
</t>
        </r>
      </text>
    </comment>
    <comment ref="I29" authorId="1">
      <text>
        <r>
          <rPr>
            <b/>
            <sz val="10"/>
            <color indexed="81"/>
            <rFont val="Tahoma"/>
            <family val="2"/>
          </rPr>
          <t>Private:</t>
        </r>
        <r>
          <rPr>
            <sz val="10"/>
            <color indexed="81"/>
            <rFont val="Tahoma"/>
            <family val="2"/>
          </rPr>
          <t xml:space="preserve">
สสจ.</t>
        </r>
      </text>
    </comment>
    <comment ref="I36" authorId="0">
      <text>
        <r>
          <rPr>
            <sz val="9"/>
            <color indexed="81"/>
            <rFont val="Tahoma"/>
            <family val="2"/>
          </rPr>
          <t xml:space="preserve">งบจาก สสจ
</t>
        </r>
      </text>
    </comment>
    <comment ref="I37" authorId="1">
      <text>
        <r>
          <rPr>
            <b/>
            <sz val="10"/>
            <color indexed="81"/>
            <rFont val="Tahoma"/>
            <family val="2"/>
          </rPr>
          <t>Private:</t>
        </r>
        <r>
          <rPr>
            <sz val="10"/>
            <color indexed="81"/>
            <rFont val="Tahoma"/>
            <family val="2"/>
          </rPr>
          <t xml:space="preserve">
สสจ.</t>
        </r>
      </text>
    </comment>
  </commentList>
</comments>
</file>

<file path=xl/comments11.xml><?xml version="1.0" encoding="utf-8"?>
<comments xmlns="http://schemas.openxmlformats.org/spreadsheetml/2006/main">
  <authors>
    <author>Windows 8.1</author>
  </authors>
  <commentList>
    <comment ref="F19" authorId="0">
      <text>
        <r>
          <rPr>
            <b/>
            <sz val="9"/>
            <color indexed="81"/>
            <rFont val="Tahoma"/>
            <family val="2"/>
          </rPr>
          <t>Windows 8.1:</t>
        </r>
        <r>
          <rPr>
            <sz val="9"/>
            <color indexed="81"/>
            <rFont val="Tahoma"/>
            <family val="2"/>
          </rPr>
          <t xml:space="preserve">
1. X-ray 60 บาท/case = 720,000 บาท
2. เบี้ยเลี้ยง จนท. 120 บาท/คน/วัน x 25 คน/วัน x 60 วัน = 180,000 บาท
3. ค่าตอบแทนแพทย์ 40 บาท/case  = 480,000 บาท
4. ค่าวัสดุสำนักงาน = 50,000 บาท
     - กระดาษ A4 จำนวน 100 รีม x 120 = 12,000 บาท
     - กระโปสเตอร์แข็ง A4 จำนวน 50 รีม x 110 = 5,500 บาท
     - ปากกาเคมี จำนวน 10 โหล x 144 = 1,440 บาท
     - กระดาษ Copy จำนวน 30 กล่อง x 120 = 3,600 บาท
     - MAX เบอร์ 10 จำนวน 10 ตัว x 70 = 700 บาท
     - ลูก MAX เบอร์ 10 จำนวน 10 โหล x 7 = 70 บาท
     - ลวดหนีบกระดาษใหญ่ จำนวน 20 กล่อง x 10 = 200 บาท
     - ลวดหนีบกระดาษเล็ก  จำนวน 20 กล่อง x 8 = 160 บาท
     - หมึกเติมจานปั้ม จำนวน 2 ขวด x 9 = 18 บาท
     - จานหมึกปั้ม จำนวน 3 จาน x 35 = 105 บาท
     - ถ้วยตรวจปัสสาวะ จำนวน 240 แถว x 13 = 3,120 บาท
     - แก้วน้ำ จำนวน 240 แถว x 17 = 4,080 บาท
     - กล่องใส่เข็มติดเชื้อ จำนวน 10 กล่อง x 64.20 = 642 บาท
     - คลิปหูขาวเบอร์ 110 จำนวน 2 โหล x 54 = 108 บาท
     - ใบเสร็จรับเงิน จำนวน 120 เล่ม x 65 = 7,800 บาท
     - ปากกาน้ำเงิน จำนวน 1 กล่อง x 200 = 200 บาท
     - กระดาษกาว จำนวน 5 ม้วน x 20 = 100 บาท 
     - หมึกปริ้นท์สี จำนวน 3 แท็งค์ x 1,000 = 3,000 บาท
     - กรรไกรขนาด 9 นิ้ว จำนวน 3 อัน x 95 = 285 บาท
     - มีดคัตเตอร์ใหญ่ จำนวน 3 อัน x 45 = 135 บาท
     - ใบมีดคัตเตอร์ใหญ่ จำนวน 5 กล่อง x 20 = 100 บาท 
     - Flip chart จำนวน 3 อัน x 45 = 135 บาท
     - แฟ้มห่วงสัน 2 นิ้ว จำนวน 2 แฟ้ม x 70 = 140 บาท 
     - อื่นๆ = 6,362 บาท</t>
        </r>
      </text>
    </comment>
  </commentList>
</comments>
</file>

<file path=xl/sharedStrings.xml><?xml version="1.0" encoding="utf-8"?>
<sst xmlns="http://schemas.openxmlformats.org/spreadsheetml/2006/main" count="8678" uniqueCount="3440">
  <si>
    <t>ลำดับ</t>
  </si>
  <si>
    <t>งบประมาณ</t>
  </si>
  <si>
    <t>กลุ่มวัย</t>
  </si>
  <si>
    <t>บันทึกข้อความ</t>
  </si>
  <si>
    <t>เรียน  นายแพทย์สาธารณสุขจังหวัดจันทบุรี</t>
  </si>
  <si>
    <t>รวม</t>
  </si>
  <si>
    <t>เงินบำรุง</t>
  </si>
  <si>
    <t>(บาท)</t>
  </si>
  <si>
    <t>อปท./กองทุนตำบล</t>
  </si>
  <si>
    <t>แหล่งอื่น ๆ (ระบุ...)</t>
  </si>
  <si>
    <t>ขนาดของ
ปัญหา
(5)</t>
  </si>
  <si>
    <t>ความเป็นไปได้ในการแก้ไขปัญหา
(5)</t>
  </si>
  <si>
    <t>ความร่วมมือของชุมชน
(5)</t>
  </si>
  <si>
    <t>ผู้รับผิดชอบ</t>
  </si>
  <si>
    <t>แหล่งงบประมาณ</t>
  </si>
  <si>
    <t>เกณฑ์การจัดลำดับความสำคัญ</t>
  </si>
  <si>
    <t>แผนภูมิ :</t>
  </si>
  <si>
    <t>รวมงบประมาณ</t>
  </si>
  <si>
    <t>ยุทธศาสตร์ (E : 4)</t>
  </si>
  <si>
    <t>จำแนกตามยุทธศาสตร์  4 Excellence</t>
  </si>
  <si>
    <t>จำแนกตามภารกิจพื้นฐาน</t>
  </si>
  <si>
    <t>ภารกิจพื้นฐาน</t>
  </si>
  <si>
    <t>บริการ</t>
  </si>
  <si>
    <t>เป้าหมาย / จำนวน</t>
  </si>
  <si>
    <t>ระยะเวลาดำเนินการ</t>
  </si>
  <si>
    <t>(ระบุเดือน)</t>
  </si>
  <si>
    <t>อปท. /กองทุน</t>
  </si>
  <si>
    <t>แหล่งอื่นๆ(ระบุ)</t>
  </si>
  <si>
    <t>ยุทธศาสตร์ 4  Excellence</t>
  </si>
  <si>
    <t>(     ) 4.Govermance Excellence</t>
  </si>
  <si>
    <t>(     ) 1.บริหารจัดการ</t>
  </si>
  <si>
    <t xml:space="preserve">                   (     ) 2.Service Excellence</t>
  </si>
  <si>
    <t xml:space="preserve">                (     ) 3.Peole Excellence</t>
  </si>
  <si>
    <t>กิจกรรมหลักโครงการ (B)</t>
  </si>
  <si>
    <t>K1………………………………………………………………………………………..</t>
  </si>
  <si>
    <t>K2………………………………………………………………………………………..</t>
  </si>
  <si>
    <t>วัตถุประสงค์/ผลสัมฤทธิ์รวมของโครงการ  (   )</t>
  </si>
  <si>
    <t>เกณฑ์ชี้วัดความสำเร็จของโครงการ (   )</t>
  </si>
  <si>
    <t xml:space="preserve">  UC 61 </t>
  </si>
  <si>
    <t xml:space="preserve">    ประจำปีงบประมาณ  2561</t>
  </si>
  <si>
    <t>(     ) 1.P P&amp;P Excellence</t>
  </si>
  <si>
    <t>วิสัยทัศน์</t>
  </si>
  <si>
    <t>:</t>
  </si>
  <si>
    <t>เข็มมุ่ง</t>
  </si>
  <si>
    <t>ค่านิยม</t>
  </si>
  <si>
    <t>แผนประมาณการรายได้และค่าใช้จ่าย ปีงบประมาณ 2561 (Planfin 2561)</t>
  </si>
  <si>
    <t>2) กลุ่มโรคติดต่อ</t>
  </si>
  <si>
    <t>3)กลุ่มโรคไม่ติดต่อ</t>
  </si>
  <si>
    <t>3.5 บริการฟื้นฟูสภาพ</t>
  </si>
  <si>
    <t>จำแนกตามโครงการ</t>
  </si>
  <si>
    <t>โครงการ (A)</t>
  </si>
  <si>
    <t>รวม 46 โครงการ</t>
  </si>
  <si>
    <t>1)  15 แผนงาน  45  โครงการ</t>
  </si>
  <si>
    <t>แผนงาน (15)</t>
  </si>
  <si>
    <t>(     ) 2. วิชาการ/พัฒนาศักยภาพบุคลากร</t>
  </si>
  <si>
    <t>(     ) 3.1บริการส่งเสริมป้องกัน</t>
  </si>
  <si>
    <t>(     ) 3.2บริการควบคุมป้องกันโรค</t>
  </si>
  <si>
    <t>(     ) 3.4บริการรักษาพยาบาล</t>
  </si>
  <si>
    <t>(     ) 3.5บริการฟื้นฟูสภาพ</t>
  </si>
  <si>
    <t>(     ) 3.3บริการคุ้มครองผู้บริโภค</t>
  </si>
  <si>
    <t xml:space="preserve"> แผนปฏิบัติการพัฒนาสุขภาพ ของเครือข่ายบริการสุขภาพจังหวัดจันทบุรี</t>
  </si>
  <si>
    <t>A1</t>
  </si>
  <si>
    <t>โครงการพัฒนาและสร้างเสริมศักยภาพคนไทยกลุ่มสตรีและเด็กปฐมวัย</t>
  </si>
  <si>
    <t>A2</t>
  </si>
  <si>
    <t>A3</t>
  </si>
  <si>
    <t>A4</t>
  </si>
  <si>
    <t>A5</t>
  </si>
  <si>
    <t>โครงการพัฒนาคุณภาพชีวิตระดับอำเภอ(พชอ.)</t>
  </si>
  <si>
    <t>A6</t>
  </si>
  <si>
    <t>โครงการพัฒนาระบบการตอบโต้ภาวะฉุกเฉินและภัยสุขภาพ</t>
  </si>
  <si>
    <t>A7</t>
  </si>
  <si>
    <t>โครงการควบคุมโรคติดต่อ</t>
  </si>
  <si>
    <t>A8</t>
  </si>
  <si>
    <t>โครงการควบคุมโรคไม่ติดต่อและภัยสุขภาพ</t>
  </si>
  <si>
    <t>A9</t>
  </si>
  <si>
    <t>โครงการส่งเสริมและพัฒนาความปลอดภัยด้านอาหาร</t>
  </si>
  <si>
    <t>A10</t>
  </si>
  <si>
    <t>โครงการคุ้มครองผู้บริโภคด้านผลิตภัณฑ์สุขภาพและบริการสุขภาพ</t>
  </si>
  <si>
    <t>A11</t>
  </si>
  <si>
    <t>โครงการบริหารจัดการสิ่งแวดล้อม</t>
  </si>
  <si>
    <t>A12</t>
  </si>
  <si>
    <t>A13</t>
  </si>
  <si>
    <t>โครงการพัฒนาระบบการแพทย์ปฐมภูมิ</t>
  </si>
  <si>
    <t>A14</t>
  </si>
  <si>
    <t>โครงการพัฒนาระบบบริการสุขภาพ สาขาโรคไม่ติดต่อเรื้อรัง</t>
  </si>
  <si>
    <t>A15</t>
  </si>
  <si>
    <t>โครงการป้องกันและควบคุมการดื้อยาต้านจุลชีพ และการใช้ยาอย่างสมเหตุสมผล</t>
  </si>
  <si>
    <t>A16</t>
  </si>
  <si>
    <t>โครงการพัฒนาศูนย์ความเป็นเลิศทางการแพทย์</t>
  </si>
  <si>
    <t>A17</t>
  </si>
  <si>
    <t>โครงการพัฒนาระบบบริการสุขภาพสาขาทารกแรกเกิด</t>
  </si>
  <si>
    <t>A18</t>
  </si>
  <si>
    <t>โครงการพัฒนาระบบการดูแลแบบประคับประคอง (Palliative Care)</t>
  </si>
  <si>
    <t>A19</t>
  </si>
  <si>
    <t>โครงการพัฒนาระบบบริการการแพทย์แผนไทยฯ</t>
  </si>
  <si>
    <t>A20</t>
  </si>
  <si>
    <t>โครงการพัฒนาระบบบริการสุขภาพสาขาสุขภาพจิตและจิตเวช</t>
  </si>
  <si>
    <t>A21</t>
  </si>
  <si>
    <t>โครงการพัฒนาระบบบริการการสุขภาพ 5 สาขาหลัก</t>
  </si>
  <si>
    <t>A22</t>
  </si>
  <si>
    <t>โครงการพัฒนาระบบบริการสุขภาพ สาขาโรคหัวใจ</t>
  </si>
  <si>
    <t>A23</t>
  </si>
  <si>
    <t>โครงการพัฒนาระบบบริการสุขภาพ สาขาโรคมะเร็ง</t>
  </si>
  <si>
    <t>A24</t>
  </si>
  <si>
    <t>โครงการพัฒนาระบบบริการสุขภาพ สาขาโรคไต</t>
  </si>
  <si>
    <t>A25</t>
  </si>
  <si>
    <t>โครงการพัฒนาระบบบริการสุขภาพ สาขาจักษุวิทยา</t>
  </si>
  <si>
    <t>A26</t>
  </si>
  <si>
    <t>โครงการพัฒนาระบบบริการสุขภาพ สาขาปลูกถ่ายอวัยวะ</t>
  </si>
  <si>
    <t>A27</t>
  </si>
  <si>
    <t>โครงการพัฒนาระบบบริการบำบัดรักษาผู้ป่วยยาเสพติด</t>
  </si>
  <si>
    <t>A28</t>
  </si>
  <si>
    <t>โครงการพัฒนาระบบบริการดูแลระยะกลาง(Intermediate Care)</t>
  </si>
  <si>
    <t>A29</t>
  </si>
  <si>
    <t xml:space="preserve"> โครงการพัฒนาระบบบริการ One day surgery</t>
  </si>
  <si>
    <t>A30</t>
  </si>
  <si>
    <t>โครงการพัฒนาระบบบริการ Minimally  Invasive Surgery</t>
  </si>
  <si>
    <t>A31</t>
  </si>
  <si>
    <t>โครงการพัฒนาระบบการแพทย์ฉุกเฉินครบวงจรและระบบการส่งต่อ</t>
  </si>
  <si>
    <t>A32</t>
  </si>
  <si>
    <t xml:space="preserve">โครงการเฉลิมพระเกียรติ </t>
  </si>
  <si>
    <t>A33</t>
  </si>
  <si>
    <t>โครงการพัฒนาพื้นที่พิเศษ</t>
  </si>
  <si>
    <t>A34</t>
  </si>
  <si>
    <t>โครงการพัฒนาการท่องเที่ยวเชิงสุขภาพและการแพทย์</t>
  </si>
  <si>
    <t>A35</t>
  </si>
  <si>
    <t>โครงการผลิตและพัฒนากำลังคนด้านสุขภาพสู่ความเป็นมืออาชีพ</t>
  </si>
  <si>
    <t>A36</t>
  </si>
  <si>
    <t>2.โครงการ Happy MOPHกระทรวงสาธารณสุข กระทรวงแห่งความสุข</t>
  </si>
  <si>
    <t>A37</t>
  </si>
  <si>
    <t>โครงการพัฒนาเครือข่ายกำลังคนด้านสุขภาพ</t>
  </si>
  <si>
    <t>A38</t>
  </si>
  <si>
    <t>โครงการประเมินคุณธรรม ความโปร่งใสและบริหารความเสี่ยง</t>
  </si>
  <si>
    <t>A39</t>
  </si>
  <si>
    <t>โครงการพัฒนาองค์กรคุณภาพ</t>
  </si>
  <si>
    <t>A40</t>
  </si>
  <si>
    <t>โครงการพัฒนาระบบข้อมูลข่าวสารเทคโนโลยีสุขภาพแห่งชาติ (NHIS)</t>
  </si>
  <si>
    <t>A41</t>
  </si>
  <si>
    <t>โครงการพัฒนาสุขภาพด้วยเศรษฐกิจดิจิจทัล(Digtal Economy)</t>
  </si>
  <si>
    <t>A42</t>
  </si>
  <si>
    <t>โครงการลดความเหลื่อมล้ำของ 3 กองทุน</t>
  </si>
  <si>
    <t>A43</t>
  </si>
  <si>
    <t>โครงการบริหารจัดการด้านการเงินการคลัง</t>
  </si>
  <si>
    <t>A44</t>
  </si>
  <si>
    <t>โครงการพัฒนางานวิจัยผลิตภัณฑ์สุขภาพและเทคโนโลยีทางการแพทย์</t>
  </si>
  <si>
    <t>A45</t>
  </si>
  <si>
    <t>โครงการปรับโครงสร้างและพัฒนากฎหมายสุขภาพ</t>
  </si>
  <si>
    <t>โครงการพัฒนาและสร้างเสริมศักยภาพคนไทยกลุ่มวัยเรียนและวัยรุ่น</t>
  </si>
  <si>
    <t>โครงการพัฒนาและสร้างเสริมศักยภาพคนไทยกลุ่มวัยทำงาน</t>
  </si>
  <si>
    <t>โครงการพัฒนาและสร้างเสริมศักยภาพคนไทยกลุ่มวัยผู้สูงอายุ</t>
  </si>
  <si>
    <t>โครงการคุ้มครองสุขภาพประชาชนจากมลพิษสิ่งแวดล้อมในพื้นที่เสี่ยง (Hot Zone)</t>
  </si>
  <si>
    <t>A46</t>
  </si>
  <si>
    <t>โครงการขับเคลื่อนยุทธศาสตร์การพัฒนาสุขภาพ จังหวัดจันทบุรี</t>
  </si>
  <si>
    <t>โรค/ประเด็นปัญหา</t>
  </si>
  <si>
    <t>ข้อมูลสนับสนุน / สถานการณ์</t>
  </si>
  <si>
    <t xml:space="preserve">ขนาดของปัญหา         </t>
  </si>
  <si>
    <t>ความรุนแรงของปัญหา</t>
  </si>
  <si>
    <t>การสูญเสียทางเศรษฐกิจ</t>
  </si>
  <si>
    <t>ความเป็นไปได้ในการแก้ไขปัญหา</t>
  </si>
  <si>
    <t>ความร่วมมือของชุมชน</t>
  </si>
  <si>
    <t>คะแนนรวม</t>
  </si>
  <si>
    <t>1.กลุ่มสตรีและเด็กปฐมวัย</t>
  </si>
  <si>
    <t>1.1 การเข้าถึงบริการของหญิงตั้งครรภ์</t>
  </si>
  <si>
    <t>2.กลุ่มเด็กวัยเรียนและวัยรุ่น</t>
  </si>
  <si>
    <t>3.กลุ่มวัยทำงาน</t>
  </si>
  <si>
    <t>3.2อัตราการฆ่าตัวตายสำเร็จ</t>
  </si>
  <si>
    <t>โรค</t>
  </si>
  <si>
    <t>ประเด็นปัญหา</t>
  </si>
  <si>
    <t>ความ
รุนแรงของปัญหา
(5)</t>
  </si>
  <si>
    <t>การสูญเสียทางเศรษฐกิจ(5)</t>
  </si>
  <si>
    <t>โรควัณโรค</t>
  </si>
  <si>
    <t>โรคไข้เลือดออก</t>
  </si>
  <si>
    <t xml:space="preserve">เป็นพื้นที่เสี่ยงการระบาดโรคไข้เลือดออก และมีปัจจัยเอื้อต่อการแพร่กระจายโรคสูง </t>
  </si>
  <si>
    <t>โรคมือ เท้า ปาก</t>
  </si>
  <si>
    <t>โรคไข้หวัดใหญ่</t>
  </si>
  <si>
    <t>เบาหวาน</t>
  </si>
  <si>
    <t>ความดันโลหิตสูง</t>
  </si>
  <si>
    <t>หัวใจและหลอดเลือด และโรคหลอดเลือดสมอง</t>
  </si>
  <si>
    <t>แผนปฏิบัติการฯ ปี2561</t>
  </si>
  <si>
    <t>UC 61</t>
  </si>
  <si>
    <t>A 1 โครงการพัฒนาและสร้างเสริมศักยภาพคนไทยกลุ่มวัยเรียนและวัยรุ่น</t>
  </si>
  <si>
    <t xml:space="preserve">K1ร้อยละ 100 สถานบริการสุขภาพที่มีการคลอดมาตรฐาน </t>
  </si>
  <si>
    <t>K3ร้อยละ 80 ของเด็กอายุ 0-5 ปี มีพัฒนาการสมวัย</t>
  </si>
  <si>
    <t>จัดบริการ/สนับสนุนการสร้างเสริมสุขภาพกลุ่มสตรีและเด็กปฐมวัย</t>
  </si>
  <si>
    <t>พัฒนาคุณภาพและรูปแบบบริการกลุ่มสตรีและเด็กปฐมวัย</t>
  </si>
  <si>
    <t>พัฒนาศักยภาพบุคลากรและทีมงาน</t>
  </si>
  <si>
    <t>พัฒนากลไกการบริหารจัดการกลุ่มสตรีและเด็กปฐมวัย เสริมสร้างความเข้มแข็ง  และการมีส่วนร่วมของภาคีเครือข่าย</t>
  </si>
  <si>
    <t>A 2โครงการพัฒนาและสร้างเสริมศักยภาพคนไทยกลุ่มวัยเรียนและวัยรุ่น</t>
  </si>
  <si>
    <t>จัดบริการ/สนับสนุนสร้างเสริมสุขภาพกลุ่มเด็กวัยเรียนและวัยรุ่น</t>
  </si>
  <si>
    <t>พัฒนาคุณภาพและรูปแบบบริการกลุ่มวัยเรียนและวัยรุ่น</t>
  </si>
  <si>
    <t>พัฒนากลไกการบริหารจัดการกลุ่มวัยเรียนและวัยรุ่น เสริมสร้างความเข้มแข็ง  และการมีส่วนร่วมของภาคีเครือข่าย</t>
  </si>
  <si>
    <t xml:space="preserve">K2ร้อยละ66 ของเด็กวัยเรียนอายุ 6-14 ปี สูงดีสมส่วน   </t>
  </si>
  <si>
    <t xml:space="preserve">K3ร้อยละ70ของเด็กไทยมีความฉลาดทางอารมณ์ (EQ)อยู่ในเกณฑ์ปกติขึ้นไป </t>
  </si>
  <si>
    <t>K4ร้อยละ54ของเด็กกลุ่มอายุ 0-12 ปีฟันดีไม่มีผุ (cavity free)</t>
  </si>
  <si>
    <t>A 3โครงการพัฒนาและสร้างเสริมศักยภาพคนไทยกลุ่มวัยทำงาน</t>
  </si>
  <si>
    <t>พัฒนาระบบกลไกการบริหารจัดการกลุ่มวัยทำงานเสริมสร้างความเข้มแข็ง  และการมีส่วนร่วมของภาคีเครือข่าย</t>
  </si>
  <si>
    <t>K1ร้อยละ55 ของวัยทำงานอายุ 30-44 ปี มีค่าดัชนีมวลกายปกติ</t>
  </si>
  <si>
    <t>A 4 โครงการพัฒนาและสร้างเสริมศักยภาพคนไทยกลุ่มวัยผู้สูงอายุ</t>
  </si>
  <si>
    <t>K1ร้อยละ 60 ของตำบลที่มีระบบการส่งเสริมสุขภาพดูแลผู้สูงอายุระยะยาว  (Long Term Care) ในชุมชนผ่านเกณฑ์</t>
  </si>
  <si>
    <t>A 5 โครงการพัฒนาคุณภาพชีวิตระดับอำเภอ(พชอ.)</t>
  </si>
  <si>
    <t>เกณฑ์ชี้วัดความสำเร็จของโครงการ ( 1  )</t>
  </si>
  <si>
    <t>วัตถุประสงค์/ผลสัมฤทธิ์รวมของโครงการ  ( 1  )</t>
  </si>
  <si>
    <t>O3 : การป้องกันควบคุมโรคและลดปัจจัยเสี่ยงด้านสุขภาพ</t>
  </si>
  <si>
    <t>A6 โครงการพัฒนาระบบการตอบโต้ภาวะฉุกเฉินและภัยสุขภาพ</t>
  </si>
  <si>
    <t>A 7โครงการควบคุมโรคติดต่อ</t>
  </si>
  <si>
    <t xml:space="preserve">จัดบริการ/สนับสนุนการป้องกัน ควบคุมโรคติดต่อ </t>
  </si>
  <si>
    <t xml:space="preserve">พัฒนาคุณภาพและรูปแบบการป้องกัน ควบคุมโรคติดต่อ </t>
  </si>
  <si>
    <t>พัฒนาศักยภาพบุคลากร และทีมงาน</t>
  </si>
  <si>
    <t>A8 โครงการควบคุมโรคไม่ติดต่อและภัยสุขภาพ</t>
  </si>
  <si>
    <t>C3ระบบข้อมูลและเทคโนโลยีโรคไม่ติดต่อมีความเชื่อมโยงทุกระดับ (NCDs Data Center)</t>
  </si>
  <si>
    <t>A9 โครงการส่งเสริมและพัฒนาความปลอดภัยด้านอาหาร</t>
  </si>
  <si>
    <t>K1ร้อยละ 75 ของผลิตภัณฑ์อาหารสดและอาหารแปรรูปมีความปลอดภัย</t>
  </si>
  <si>
    <t>A 10 โครงการคุ้มครองผู้บริโภคด้านผลิตภัณฑ์สุขภาพและบริการสุขภาพ</t>
  </si>
  <si>
    <t>A 11 โครงการบริหารจัดการสิ่งแวดล้อม</t>
  </si>
  <si>
    <t>K1ร้อยละของโรงพยาบาลที่พัฒนาอนามัยสิ่งแวดล้อมได้ตามเกณฑ์ GREEN &amp; CLEAN Hospital (สตป)</t>
  </si>
  <si>
    <t xml:space="preserve">A 12 โครงการคุ้มครองสุขภาพประชาชนจากมลพิษสิ่งแวดล้อมในพื้นที่เสี่ยง(Hot Zone) </t>
  </si>
  <si>
    <t>A 13 โครงการพัฒนาระบบการแพทย์ปฐมภูมิ</t>
  </si>
  <si>
    <t>A 14 โครงการพัฒนาระบบบริการสุขภาพ สาขาโรคไม่ติดต่อเรื้อรัง</t>
  </si>
  <si>
    <t>A15 โครงการป้องกันและควบคุมการดื้อยาต้านจุลชีพ และการใช้ยาอย่างสมเหตุสมผล</t>
  </si>
  <si>
    <t>A 16 โครงการพัฒนาศูนย์ความเป็นเลิศทางการแพทย์</t>
  </si>
  <si>
    <t>A 17โครงการพัฒนาระบบบริการสุขภาพสาขาทารกแรกเกิด</t>
  </si>
  <si>
    <t>A18 โครงการพัฒนาระบบการดูแลแบบประคับประคอง (Palliative Care)</t>
  </si>
  <si>
    <t>A 19 โครงการพัฒนาระบบบริการการแพทย์แผนไทยฯ</t>
  </si>
  <si>
    <t>K1ร้อยละ 20 ของผู้ป่วยนอกได้รับบริการการแพทย์แผนไทยและการแพทย์ทางเลือกที่ได้มาตรฐาน</t>
  </si>
  <si>
    <t>A20 โครงการพัฒนาระบบบริการสุขภาพสาขาสุขภาพจิตและจิตเวช</t>
  </si>
  <si>
    <t>K2อัตราการฆ่าตัวตายสำเร็จ  &lt; 6.3 ต่อประชากรแสนคน</t>
  </si>
  <si>
    <t>A 21 โครงการพัฒนาระบบบริการการสุขภาพ 5 สาขาหลัก</t>
  </si>
  <si>
    <t>K2ร้อยละของโรงพยาบาลที่มีทีม Capture the fracture</t>
  </si>
  <si>
    <t>A22 โครงการพัฒนาระบบบริการสุขภาพ สาขาโรคหัวใจ</t>
  </si>
  <si>
    <t>A 23 โครงการพัฒนาระบบบริการสุขภาพ สาขาโรคมะเร็ง</t>
  </si>
  <si>
    <t>K1ร้อยละ80ของผู้ป่วยมะเร็ง 5 อันดับแรก ได้รับการรักษาภายในระยะเวลาที่กำหนด</t>
  </si>
  <si>
    <t>A 24โครงการพัฒนาระบบบริการสุขภาพ สาขาโรคไต</t>
  </si>
  <si>
    <t>A 25 โครงการพัฒนาระบบบริการสุขภาพ สาขาจักษุวิทยา</t>
  </si>
  <si>
    <t xml:space="preserve">K1ร้อยละ80ของผู้ป่วยตาบอดจากต้อกระจก (Blinding Cataract) ได้รับการผ่าตัดภายใน 30 วัน </t>
  </si>
  <si>
    <t>A26 โครงการพัฒนาระบบบริการสุขภาพ สาขาปลูกถ่ายอวัยวะ</t>
  </si>
  <si>
    <t>K1อัตราส่วนของจำนวนผู้ยินยอมบริจาคอวัยวะจากผู้ป่วยสมองตายต่อจำนวนผู้ป่วยเสียชีวิตโรงพยาบาล 0.4:100</t>
  </si>
  <si>
    <t>A 27 โครงการพัฒนาระบบบริการบำบัดรักษาผู้ป่วยยาเสพติด</t>
  </si>
  <si>
    <t>K1ร้อยละ70ของผู้ป่วยยาเสพติดได้รับการบำบัดรักษา และหยุดเสพต่อเนื่อง ( remission)</t>
  </si>
  <si>
    <t>A 28 โครงการพัฒนาระบบบริการดูแลระยะกลาง(Intermediate Care)</t>
  </si>
  <si>
    <t>K1ร้อยละ 15ของผู้ป่วยที่เข้ารับการผ่าตัดแบบOne day surgery (สตป.)</t>
  </si>
  <si>
    <t>A 30 โครงการพัฒนาระบบบริการ Minimally  Invasive Surgery</t>
  </si>
  <si>
    <t>K1ร้อยละ 10 ของผู้ป่วยที่เข้ารับการผ่าตัดแบบMinimally  Invasive Surgery</t>
  </si>
  <si>
    <t>A 31 โครงการพัฒนาระบบการแพทย์ฉุกเฉินครบวงจรและระบบการส่งต่อ</t>
  </si>
  <si>
    <t xml:space="preserve">A32 โครงการเฉลิมพระเกียรติ </t>
  </si>
  <si>
    <t>A 33 โครงการพัฒนาพื้นที่พิเศษ</t>
  </si>
  <si>
    <t>A 35 โครงการผลิตและพัฒนากำลังคนด้านสุขภาพสู่ความเป็นมืออาชีพ</t>
  </si>
  <si>
    <t>A 36 โครงการ Happy MOPHกระทรวงสาธารณสุข กระทรวงแห่งความสุข</t>
  </si>
  <si>
    <t>A 37 โครงการพัฒนาเครือข่ายกำลังคนด้านสุขภาพ</t>
  </si>
  <si>
    <t>K1ร้อยละ55ของครอบครัวที่มีศักยภาพในการดูแลสุขภาพตนเองได้ตามเกณฑ์ที่กำหนด</t>
  </si>
  <si>
    <t>A38 โครงการประเมินคุณธรรม ความโปร่งใสและบริหารความเสี่ยง</t>
  </si>
  <si>
    <t>K1ร้อยละ90ของหน่วยงานในสังกัดกระทรวงสาธารณสุขผ่านเกณฑ์ ITA</t>
  </si>
  <si>
    <t>A 39 โครงการพัฒนาองค์กรคุณภาพ</t>
  </si>
  <si>
    <t>A 40 โครงการพัฒนาระบบข้อมูลข่าวสารเทคโนโลยีสุขภาพแห่งชาติ (NHIS)</t>
  </si>
  <si>
    <t>A 41 โครงการพัฒนาสุขภาพด้วยเศรษฐกิจดิจิจทัล(Digtal Economy)</t>
  </si>
  <si>
    <t xml:space="preserve">K2ร้อยละ5ของประชาชนเข้าถึงข้อมูลสุขภาพตนเองได้ (Personal Health Record) </t>
  </si>
  <si>
    <t>A42 โครงการลดความเหลื่อมล้ำของ 3 กองทุน</t>
  </si>
  <si>
    <t>A 43 โครงการบริหารจัดการด้านการเงินการคลัง</t>
  </si>
  <si>
    <t>A44 โครงการพัฒนางานวิจัยผลิตภัณฑ์สุขภาพและเทคโนโลยีทางการแพทย์</t>
  </si>
  <si>
    <t>A 45 โครงการปรับโครงสร้างและพัฒนากฎหมายสุขภาพ</t>
  </si>
  <si>
    <t>K1ร้อยละของกฎหมายที่ควรปรับปรุงได้รับการแก้ไขและบังคับใช้</t>
  </si>
  <si>
    <t>พัฒนาระบบกลไกการบริหารจัดการสิ่งแวดล้อม เสริมสร้างความเข้มแข็ง  และการมีส่วนร่วมของภาคีเครือข่าย</t>
  </si>
  <si>
    <t xml:space="preserve">พัฒนาศักยภาพบุคลากรและทีมงาน   </t>
  </si>
  <si>
    <t>งบสำรองเพื่อบริหารจัดการ/แก้ไขปัญหาและสนับสนุนนโยบาย</t>
  </si>
  <si>
    <t>..</t>
  </si>
  <si>
    <t>1 : การพัฒนาคุณภาพชีวิตคนไทยทุกกลุ่มวัย(ด้านสุขภาพ)</t>
  </si>
  <si>
    <t>โครงการ (45+1)</t>
  </si>
  <si>
    <t xml:space="preserve">2:  การพัฒนาคุณภาพชีวิตระดับอำเภอ </t>
  </si>
  <si>
    <t>3 : การป้องกันควบคุมโรคและลดปัจจัยเสี่ยงด้านสุขภาพ</t>
  </si>
  <si>
    <t>4 : การบริหารจัดการสิ่งแวดล้อม</t>
  </si>
  <si>
    <t>5 : การพัฒนาระบบการแพทย์ปฐมภูมิ</t>
  </si>
  <si>
    <t>6 : การพัฒนาระบบบริการสุขภาพ (Service Plan)</t>
  </si>
  <si>
    <t>7 : การพัฒนาระบบบริการแพทย์ฉุกเฉินครบวงจรและระบบการส่งต่อ</t>
  </si>
  <si>
    <t>8 : การพัฒนาตามโครงการเฉลิมพรเกียรติและพื้นที่เฉพาะ</t>
  </si>
  <si>
    <t>9 :  อุตสาหกรรมทางการแพทย์</t>
  </si>
  <si>
    <t>10  : การพัฒนาระบบบริหารจัดการกำลังคนด้านสุขภาพ</t>
  </si>
  <si>
    <t>11 : การพัฒนาระบบธรรมาภิบาลและองค์กรคุณภาพ</t>
  </si>
  <si>
    <t>12 : การพัฒนาระบบข้อมูลสารสนเทศด้านสุขภาพ</t>
  </si>
  <si>
    <t>13 : การบริหารจัดการด้านการเงินการคลังสุขภาพ</t>
  </si>
  <si>
    <t>14 : การพัฒนางานวิจัย และนวัตกรรมด้านสุขภาพ</t>
  </si>
  <si>
    <t>15 : การปรับโครงสร้างฯ</t>
  </si>
  <si>
    <t>A 34 โครงการพัฒนาการท่องเที่ยวเชิงสุขภาพและการแพทย์</t>
  </si>
  <si>
    <t>พัฒนาระบบบริหารจัดการกองทุนสุขภาพ</t>
  </si>
  <si>
    <t>C1ระบบบริการของสถานบริการสาธารณสุขทุกระดับได้มาตรฐานอนามัยแม่และเด็กคุณภาพ  กลุ่มสตรีและเด็กปฐมวัยได้รับการดูแลที่ครบถ้วน และต่อเนื่อง</t>
  </si>
  <si>
    <t xml:space="preserve">K2อัตราส่วนการตายมารดาไทยไม่เกิน 20 ต่อการเกิดมีชีพแสนคน </t>
  </si>
  <si>
    <t>Kร้อยละ 54 ของเด็กอายุ 0-5 ปี สูงดีสมส่วน และมีส่วนสูงเฉลี่ยที่อายุ 5 ปีของเด็กชาย 113 ซม.เด็กหญิง 112 ซม.</t>
  </si>
  <si>
    <t>C1เด็กวัยเรียนแข็งแรงและฉลาด</t>
  </si>
  <si>
    <t>C2การสูญเสียฟันแท้ในเด็กอายุ 0-12 ปี ลดลง</t>
  </si>
  <si>
    <t>C3ปัญหาการตั้งครรภ์ในวัยรุ่น ลดลง</t>
  </si>
  <si>
    <t>K1ร้อยละ 60 ของเด็กกลุ่มเสี่ยง ได้รับการกระตุ้นพัฒนาการและดูแลอย่างต่อเนื่องด้วยเครื่องมือมาตรฐาน ( เด็กไทยมีระดับสติปัญญาเฉลี่ยไม่ต่ำกว่า100)</t>
  </si>
  <si>
    <t>K5อัตราการคลอดมีชีพในหญิงอายุ 15 - 19 ปี น้อยกว่า 40 ต่อพันประชาการหญิงอายุ 15-19 ปี</t>
  </si>
  <si>
    <t>จัดบริการ/สนับสนุนสร้างเสริมสุขภาพกลุ่มวัยทำงาน</t>
  </si>
  <si>
    <t>พัฒนาคุณภาพและรูปแบบบริการกลุ่มวัยทำงาน</t>
  </si>
  <si>
    <t>C1กลุ่มวัยทำงานมีสุขภาพดี</t>
  </si>
  <si>
    <t>Cผู้สูงอายุมีคุณภาพชีวิตที่ดี  ได้รับบริการสุขภาพและการดูแลที่เหมาะสมและตรงกับสภาพปัญหา โดยการมีส่วนร่วมของครอบครัว  ชุมชนและท้องถิ่น</t>
  </si>
  <si>
    <t xml:space="preserve">K2ร้อยละของ Healthy Ageing เพิ่มขึ้น (ผู้สูงอายุมีศักยภาพในการดำรงชีวิตตามปกติ) </t>
  </si>
  <si>
    <t>แต่งตั้ง/ประชุมคณะกรรมการพชอ.</t>
  </si>
  <si>
    <t>จัดทำแผนและคัดเลือกประเด็นสำคัญอย่างน้อย 2 เรื่องต่ออำเภอ</t>
  </si>
  <si>
    <t>ดำเนินการตามแผน</t>
  </si>
  <si>
    <t>ประเมินประเด็นปัญหาคุณภาพชีวิตและผลลัพธ์การพัฒนาตามกรอบUCCARE</t>
  </si>
  <si>
    <t>C1พัฒนาคุณภาพชีวิตของประชาชนในพื้นที่ให้ดีขึ้น โดยหลักการ "พื้นที่เป็นฐาน  ประชาชนเป็นศูนย์กลาง"</t>
  </si>
  <si>
    <t>K1ร้อยละ50ของคณะกรรมการพัฒนาคุณภาพชีวิตระดับอำเภอ (พชอ.)   ที่มีคุณภาพ (PA/สตป.)</t>
  </si>
  <si>
    <t xml:space="preserve">จัดตั้งและดำเนินการตามภารกิจของทีมปฏิบัติการชุดต่างๆ </t>
  </si>
  <si>
    <t>พัฒนาระบบกลไก การบริหารจัดการ</t>
  </si>
  <si>
    <t>C1มีระบบปฏิบัติการภาวะฉุกเฉินที่สามารถรับมือภาวะฉุกเฉินทางสาธารณสุขที่เกิดจากโรคและภัยสุขภาพได้</t>
  </si>
  <si>
    <t>พัฒนาระบบกลไกการบริหารจัดการควบคุมโรคติดต่อ และเสริมสร้างความเข้มแข็ง  การมีส่วนร่วมของภาคีเครือข่าย</t>
  </si>
  <si>
    <t>Cมีระบบเครือข่ายเฝ้าระวังควบคุมป้องกันโรคที่มีคุณภาพมาตรฐาน</t>
  </si>
  <si>
    <t>K1ร้อยละของอำเภอผ่านเกณฑ์อำเภอควบคุมโรคเข้มแข็ง  และมีทีมSRRT ระดับดีขึ้นไป</t>
  </si>
  <si>
    <t xml:space="preserve">จัดบริการ/สนับสนุนการป้องกัน ควบคุมโรคไม่ติดต่อ </t>
  </si>
  <si>
    <t xml:space="preserve">พัฒนาคุณภาพและรูปแบบการป้องกัน ควบคุมโรคไม่ติดต่อ </t>
  </si>
  <si>
    <t>พัฒนาระบบกลไกการบริหารจัดการควบคุมโรคไม่ติดต่อ และเสริมสร้างความเข้มแข็ง  การมีส่วนร่วมของภาคีเครือข่าย</t>
  </si>
  <si>
    <t xml:space="preserve">C1การเสียชีวิตจากการจมน้ำของเด็กไทยลดลง  </t>
  </si>
  <si>
    <t>C2การตายจากการบาดเจ็บทางถนนลดลง</t>
  </si>
  <si>
    <t>C4ผู้ป่วยเบาหวานรายใหม่จากกลุ่มเสี่ยงเบาหวานลดลง</t>
  </si>
  <si>
    <t>C5ผู้ป่วยความดันโลหิตสูงรายใหม่จากกลุ่มเสี่ยงผู้ป่วยความดันโลหิตสูงลดลง</t>
  </si>
  <si>
    <t>K1อัตราการเสียชีวิตจากการจมน้ำของเด็กอายุน้อยกว่า 15 ปี    ไม่เกิน4.5 ต่อประชากรเด็กอายุต่ำกว่า 15 ปีแสนคน</t>
  </si>
  <si>
    <t>K2อัตราการเสียชีวิตจากการบาดเจ็บทางถนน ไม่เกิน 16ต่อแสนประชากร</t>
  </si>
  <si>
    <t xml:space="preserve">K3.1อัตราผู้ป่วยเบาหวานรายใหม่จากPre-DM ไม่เกินร้อยละ 2.4 </t>
  </si>
  <si>
    <t>K3.2อัตราประชากรกลุ่มเสี่ยงและสงสัยป่วยความดันโลหิตสูงในพื้นที่รับผิดชอบได้รับการวัดความดันโลหิตที่บ้าน มากกว่าร้อยละ 10</t>
  </si>
  <si>
    <t>จัดบริการและสนับสนุนการดำเนินงานด้านอาหารปลอดภัย</t>
  </si>
  <si>
    <t>พัฒนาคุณภาพและรูปแบบการจัดการด้านอาหารปลอดภัย</t>
  </si>
  <si>
    <t>พัฒนาระบบกลไกการส่งเสริมและเสริมสร้างความเข้มแข็งและการมีส่วนร่วมของภาคีเครือข่าย</t>
  </si>
  <si>
    <t>C1ผู้บริโภคได้รับอาหารที่มีความปลอดภัย</t>
  </si>
  <si>
    <t>จัดบริการและสนับสนุนการดำเนินงานคุ้มครองผู้บริโภคด้านผลิตภัณฑ์สุขภาพและบริการสุขภาพ</t>
  </si>
  <si>
    <t>พัฒนาคุณภาพและรูปแบบการจัดการด้านคุ้มครองผู้บริโภคฯ</t>
  </si>
  <si>
    <t>พัฒนากลไกการบริหารจัดการส่งเสริมและเสริมสร้างความเข้มแข็งและการมีส่วนร่วมของภาคีเครือข่าย</t>
  </si>
  <si>
    <t>C1ผู้บริโภคได้บริโภคผลิตภัณฑ์สุขภาพที่มีคุณภาพ ปลอดภัย</t>
  </si>
  <si>
    <t>C2สถานพยาบาลและสถานประกอบการเพื่อสุขภาพมีคุณภาพตามมาตรฐานและประชาชนได้รับบริการสุขภาพที่มีคุณภาพมาตรฐาน</t>
  </si>
  <si>
    <t xml:space="preserve">K1ร้อยละ 96 ของผลิตภัณฑ์สุขภาพที่ได้รับการตรวจสอบได้มาตรฐานตามเกณฑ์ที่กำหนด </t>
  </si>
  <si>
    <t>K2ร้อยละ 82.5 ของสถานพยาบาลและสถานประกอบการเพื่อสุขภาพผ่านเกณฑ์มาตรฐานตามเกณฑ์ที่กฏหมายกำหนด</t>
  </si>
  <si>
    <t>ส่งเสริมให้สถานบริการสุขภาพ/หน่วยงาน/ชุมชน มีการพัฒนาอนามัยสิ่งแวดล้อมตามเกณฑ์มาตรฐาน  GREEN &amp; CLEAN Hospital</t>
  </si>
  <si>
    <t>พัฒนาคุณภาพและรูปแบบการจัดการสิ่งแวดล้อม</t>
  </si>
  <si>
    <t>C1ร้อยละของโรงพยาบาลที่พัฒนาอนามัยสิ่งแวดล้อมได้ตามเกณฑ์ GREEN &amp; CLEAN Hospital (สตป)</t>
  </si>
  <si>
    <t xml:space="preserve">  - มากกว่าร้อยละ 20 ของรพ.ผ่านเกณฑ์ระดับดีมาก</t>
  </si>
  <si>
    <t>พัฒนาระบบฐานข้อมูล</t>
  </si>
  <si>
    <t>พัฒนากลไกการจัดการปัจจัยเสี่ยงจากมลพิษสิ่งแวดล้อมอย่างบูรณาการ</t>
  </si>
  <si>
    <t>พัฒนาระบบและกลไกการสนับสนุนการจัดการมูลฝอยติดเฃื้อของสถานบริการสุขภาพ</t>
  </si>
  <si>
    <t>ส่งเสริมให้ชุมชน / ท้องถิ่นมีการจัดบริการอยนามัยสิ่งแวดล้อมที่ได้มาตรฐาน</t>
  </si>
  <si>
    <t>C1ประชาชนได้รับการป้องกัน  ดูแลสุขภาพจากปัจจัยเสี่ยงมลพิษด้านสิ่งแวดล้อม</t>
  </si>
  <si>
    <t>K1ร้อยละ100ของจังหวัด/อำเภอมีระบบจัดการปัจจัยเสี่ยงจากสิ่งแวดล้อมและสุขภาพอย่างบูรณาการ มีประสิทธิภาพ และยั่งยืน ผ่านเกณฑ์ระดับพื้นฐาน</t>
  </si>
  <si>
    <t>จัดบริการ/สนับสนุนการดำเนินงานคลินิคหมอครอบครัว</t>
  </si>
  <si>
    <t>พัฒนาคุณภาพและรูปแบบการจัดบริการระดับปฐมภูมิ</t>
  </si>
  <si>
    <t>พัฒนาระบบกลไกการบริหารจัดการสร้างเสริมความร่วมมือกับภาคีเครือข่าย</t>
  </si>
  <si>
    <t>C1ประชาชนทุกครได้รับบริการทุกที่ทั้งในหน่วยบริการและในชุมชนโดยทีมหมอครอบครัว  เพื่อให้มีสุขภาพแข็งแรง  สามารถดูแลตนเองและครอบครัวเบื้องต้นเมื่อมีอาการเจ็บป่วยได้อย่างเหมาะสม</t>
  </si>
  <si>
    <t>K1ร้อยละ100ของคลินิกหมอครอบครัวตามแผนการจัดตั้ง                 ที่เปิดดำเนินการได้ (Primary  Care  Cluster) (PA/สตป.)</t>
  </si>
  <si>
    <t>จัดบริการ/สนับสนุนพัฒนาระบบบริการสุขภาพ สาขาโรคไม่ติดต่อเรื้อรัง</t>
  </si>
  <si>
    <t>พัฒนาคุณภาพและรูปแบบการจัดบริการสุขภาพ สาขาโรคไม่ติดต่อเรื้อรัง</t>
  </si>
  <si>
    <t>C2ผู้ป่วยโรคความดันโลหิตสูงสามารถควบคุมความดันโลหิตได้ดี</t>
  </si>
  <si>
    <t xml:space="preserve">K1.1 ร้อยละ40ของผู้ป่วยโรคเบาหวานที่สามารถควบคุมระดับน้ำตาลได้ดี     </t>
  </si>
  <si>
    <t xml:space="preserve">K2มากกว่าร้อยละ82.5  ของผู้ป่วยเบาหวาน และความดันโลหิตสูงที่ขึ้นทะเบียนได้รับการประเมินโอกาสเสี่ยงต่อโรคหัวใจและหลอดเลือด (CVD Risk) </t>
  </si>
  <si>
    <t>K3อัตราตายของผู้ป่วยโรคหลอดเลือดสมอง น้อยกว่าร้อยละ 7</t>
  </si>
  <si>
    <t xml:space="preserve">K1.2 ร้อยละ 50  ของผู้ป่วยความดันโลหิตสูงที่สามารถควบคุมความดันโลหิตได้ดี  </t>
  </si>
  <si>
    <t>จัดตั้งและดำเนินการคณะกรรมการขับเคลื่อนRDU</t>
  </si>
  <si>
    <t>พัฒนาระบบสารสนเทศการจัดเก็บข้อมูล</t>
  </si>
  <si>
    <t>C1มีความคุ้มค่าและความปลอดภัยในการใช้ยา  การเกิดเชื้อดื้อยาลดลง</t>
  </si>
  <si>
    <t>K1ร้อยละ 80 ของโรงพยาบาลแม่ข่ายผ่านเงื่อนไขการใช้ยาอย่างสมเหตุสมผลที่กำหนด  (RDU)(สตป)</t>
  </si>
  <si>
    <t xml:space="preserve"> -ร้อยละ20  ของรพสต. ผ่านเงื่อนไขการใช้ยาอย่างสมเหตุสมผลที่กำหนด</t>
  </si>
  <si>
    <t xml:space="preserve">พัฒนาศูนย์ประสานการส่งต่อ </t>
  </si>
  <si>
    <t>พัฒนาระบบเทคโนโลยีสารสนเทศในการส่งต่อ</t>
  </si>
  <si>
    <t>จัดทำเครือข่ายผู้เชี่ยวชาญและระบบการส่งต่อ</t>
  </si>
  <si>
    <t>พัฒนาระบบกลไกการบริหารจัดการระบบส่งต่อ</t>
  </si>
  <si>
    <t>C1ประชาชนได้รับการดูแลรักษาพยาบาลและการส่งต่อที่เหมาะสม</t>
  </si>
  <si>
    <t>K1การส่งต่อผู้ป่วย 4 สาขา (สาขาโรคหัวใจ  มะเร็ง  อุบัติเหตุฉุกเฉิน และทารกแรกเกิด )นอกจังหวัด/นอกเขตสุขภาพ  ลดลง ร้อยละ 10</t>
  </si>
  <si>
    <t>พัฒนาระบบบริการสุขภาพตาม SERVICE  PLAN และเกณฑ์การประเมิน</t>
  </si>
  <si>
    <t>C1เพิ่มประสิทธิภาพการดูแลสาขาทารกแรกเกิดให้ทั่วถึงและครอบคลุม</t>
  </si>
  <si>
    <t>K1อัตราตายทารกแรกเกิด (อายุ 0- 28 วัน)  น้อยกว่า 3.4 ต่อ1,000การเกิดมีชีพ</t>
  </si>
  <si>
    <t>C1ผู้ป่วยระยะสุดท้ายได้รับการดูแลแบบประคับประคองตามมาตรฐานจนถึงวาระสุดท้าย</t>
  </si>
  <si>
    <t>จัดบริการ/สนับสนุนการจัดบริการการแพทย์แผนไทยฯ</t>
  </si>
  <si>
    <t>พัฒนาคุณภาพและรูปแบบการจัดบริการการแพทย์แผนไทยฯ</t>
  </si>
  <si>
    <t>C1ประชาชนเข้าถึงบริการด้านการแพทย์แผนไทยและการแพทย์ทางเลือกเพิ่มขึ้น</t>
  </si>
  <si>
    <t>จัดบริการ/สนับสนุนการจัดระบบบริการสุขภาพสาขาสุขภาพจิตและจิตเวช</t>
  </si>
  <si>
    <t>พัฒนาคุณภาพและรูปแบบการจัดบริการสาขาสุขภาพจิตและจิตเวช</t>
  </si>
  <si>
    <t>C1ผู้ป่วยโรคซึมเศร้าได้รับการดูแลรักษาที่ทันท่วงทีมีมาตรฐารและต่อเนื่อง</t>
  </si>
  <si>
    <t xml:space="preserve">K1มากกว่าร้อยละ 55 ของผู้ป่วยโรคซึมเศร้าเข้าถึงบริการสุขภาพจิต </t>
  </si>
  <si>
    <t>C1อัตราตายเสียชีวิตจากภาวะการติดเชื้อในกระแสเลือดแบบรุนแรงของผู้ป่วยที่เข้ามารับการรักษาในโรงพยาบาลลดลง</t>
  </si>
  <si>
    <t>C2อัตราตายของผู้ป่วยอายุ 50 ปีขึ้นไปที่ป่วยด้วยโรคกระดูกพรุนลดลง</t>
  </si>
  <si>
    <t>K1อัตราตายผู้ป่วยติดเชื้อในกระแสเลือดแบบรุนแรงชนิด community - acquired น้อยกว่า ร้อยละ 30</t>
  </si>
  <si>
    <t xml:space="preserve">  1) ผู้ป่วยCapture the fractureที่มีภาวะกระดูกหักซ้ำ(Refracture) น้อยกว่าร้อยละ30</t>
  </si>
  <si>
    <t xml:space="preserve">  2) ผู้ป่วยCapture the fractureที่มีได้รับการผ่าตัดภายใน 72 ชม.หลังจากได้รับการรักษาในโรงพยาบาล(Early surgery) มากกว่าร้อยละ50</t>
  </si>
  <si>
    <t xml:space="preserve">C1โรงพยาบาลระดับF2ขึ้นไป ได้รับการเพิ่มศักยภาพเพื่อให้ผู้ป่วยStemi เข้าถึงบริการ  </t>
  </si>
  <si>
    <t>C2อัตราตายจากโรคหลอดเลือดหัวใจลดลง</t>
  </si>
  <si>
    <t>K1ร้อยละ100ของโรงพยาบาลระดับ F2 ขึ้นไปสามารถให้ยาละลายลิ่มเลือด (Fibrinolytic drug) ในผู้ป่วย STEMI ได้</t>
  </si>
  <si>
    <t>K2อัตราตายจากโรคหลอดเลือดหัวใจ น้อยกว่า 27ต่อแสนประชากร</t>
  </si>
  <si>
    <t>C1ลดระยะเวลารอคอยของมะเร็ง 5 ลำดับแรก ( มะเร็งตับ  ปอด  เต้านม  ลำใส้ใหญ่และทวารหนักและมะเร็งปากมดลูก)</t>
  </si>
  <si>
    <t>C2อัตราตายจากโรคมะเร็ง 5 ลำดับแรกลดลง</t>
  </si>
  <si>
    <t>K2อัตราตายจากโรคมะเร็งตับ น้อยกว่า 24.6ต่อแสนประชากร</t>
  </si>
  <si>
    <t>K3อัตราตายจากมะเร็งปอด น้อยกว่า 19.8ต่อแสนประชากร</t>
  </si>
  <si>
    <t xml:space="preserve">C1ผลสำเร็จของการชะลอความเสื่อมของไตในผู้ป่วยโรคไตเรื้อรัง (CKD) </t>
  </si>
  <si>
    <t xml:space="preserve">K1ร้อยละ66ของผู้ป่วย CKD ที่มีอัตราการลดลงของ eGFR&lt;4 ml/min/1.73m2/yr </t>
  </si>
  <si>
    <t xml:space="preserve">C1เพิ่มคุณภาพบริการสุขภาพสาขาจักษุวิทยา   ลดระยะเวลารอคอยของผู้ป่วยโรคตาบอดจากต้อกระจก  </t>
  </si>
  <si>
    <t>C1ผู้บริจาคอวัยวะจากผู้ป่วยสมองตายเพิ่มขึ้น</t>
  </si>
  <si>
    <t>ส่งเสริม  ป้องกันและลดปัญหายาเสพติดตามโครงการ To Be Number  One</t>
  </si>
  <si>
    <t>พัฒนาคุณภาพและรูปแบบบริการบำบัดรักษาผู้ป่วยยาเสพติด</t>
  </si>
  <si>
    <t>พัฒนาระบบข้อมูล/กลไกการบริหารจัดการระบบบริการบำบัดรักษาผู้ป่วยยาเสพติด</t>
  </si>
  <si>
    <t>C1ผู้เสพ  ผู้ติดยาเสพติดได้รับการบำบัดรักษาและสามารถหยุดเสพยาได้อย่างต่อเนื่องหลังการจำหน่าย</t>
  </si>
  <si>
    <t>C1พัฒนาระบบบริการดูแลระยะเปลี่ยนผ่านระหว่างหลังภาวะวิกฤตและการดูแลที่บ้านหรือชุมชนให้มีความเชื่อมโยงและต่อเนื่อง</t>
  </si>
  <si>
    <t>K1 ร้อยละ10ของโรงพยาบาลให้บริการการดูแลระยะกลาง Intermediate Care (1แห่ง)</t>
  </si>
  <si>
    <t>C1ลดความแออัดและระยะเวลารอคอยการผ่าตัดของผู้ป่วยกลุ่มเป้าหมาย</t>
  </si>
  <si>
    <t>C1…ลดความแออัดและระยะเวลารอคอยการผ่าตัดของผู้ป่วยกลุ่มเป้าหมาย</t>
  </si>
  <si>
    <t>C1ผู้ป่วยฉุกเฉินได้รับการดูแลรักษาที่มีคุณภาพและป้องกันภาวะทุพพลภาพที่อาจเกิดขึ้นทั้งในภาวะปกติและภาวะภัยพิบัติ</t>
  </si>
  <si>
    <t>K1อัตราการเสียชีวิตของผู้เจ็บป่วยวิกฤตฉุกเฉิน ภายใน 24 ชั่วโมง  ในโรงพยาบาล(ทั้งERและADMIT) น้อยกว่าร้อยละ12(สตป.)</t>
  </si>
  <si>
    <t>จัดบริการ/สนับสนุนการจัดบริการรักษาผู้ป่วยวัณโรคแบบครบวงจร</t>
  </si>
  <si>
    <t>พัฒนาคุณภาพและรูปแบบบริการให้สอดคล้องกับกลุ่มเป้าหมาย</t>
  </si>
  <si>
    <t>C1ผู้ติดเชื้อวัณโรคและผู้ป่วยได้รับการรักษาตามมาตรฐาน</t>
  </si>
  <si>
    <t>K1อัตราความสำเร็จการรักษาผู้ป่วยวัณโรครายใหม่ ร้อยละ85 (PA/สตป.)</t>
  </si>
  <si>
    <t>การขับเคลื่องเมืองบริการสุขภาพอาเซียน</t>
  </si>
  <si>
    <t>การขับเคลื่อนงานสาธารณสุขชายทะเล</t>
  </si>
  <si>
    <t xml:space="preserve">การขับเคลื่อนงานสาธารณสุขชายแดน/ แรงงานต่างด้าว  </t>
  </si>
  <si>
    <t>การขับเคลื่อนงานโครงการพระราชดำเริ/เฉลิมพระเกียรติ</t>
  </si>
  <si>
    <t>C1โครงการบรรลุผลสัมฤทธิ์ของการดำเนินงานตามวัตถุประสงค์และเป้าหมายของโครงการ</t>
  </si>
  <si>
    <t>สร้างความเข้มแข็งของการบริหารและนโยบายของรัฐเพื่อการขับเคลื่อนพื้นที่ฐานรากอย่างยั่งยืน</t>
  </si>
  <si>
    <t>พัฒนาวัตถุดิบสมุนไพรยกระดับมูลค่าผลผลิตให้กับเกษตรกร</t>
  </si>
  <si>
    <t>ขยายช่องทางการใช้ประโยชน์ เพิ่มมูลค่าและการตลาด</t>
  </si>
  <si>
    <t>ส่งเสริมการใช้สมุนไพร่ในระบบบริการ</t>
  </si>
  <si>
    <t>C1การพัฒนาสมุนไพรให้เข้าสู่ระบบสุขภาพและระบบเศรษฐกิจแบบครบวงจร  ตั้งแต่ต้นทาง กลางทาง และปลายทาง ตามแนวทางประรัฐ</t>
  </si>
  <si>
    <t>K1จังหวัดจันทบุรีมีผลการดำเนินการขับเคลื่อนเมืองสมุนไพรผ่านเกณฑ์ที่กำหนด(สตป.)</t>
  </si>
  <si>
    <t xml:space="preserve"> - มูลค่าการตลาดของผลิตภัณฑ์สมุนไพรรวมเพิ่มขึ้น ไม่น้อยกว่าร้อยละ 10</t>
  </si>
  <si>
    <t xml:space="preserve"> - มูลค่าของการใช้สมุนไพรในสถานบริการสาธารณสุขเพิ่มขึ้นร้อยละ 20</t>
  </si>
  <si>
    <t xml:space="preserve"> - ผู้ป่วยนอกได้รับบริการด้านการแพทย์แผนไทยและการแพทย์ทางเลือกที่ได้มาตรฐาน ร้อยละ 20</t>
  </si>
  <si>
    <t>การวางแผนการผลิตและพัฒนากำลังคน</t>
  </si>
  <si>
    <t>การสร้างความร่วมมือด้านการผลิตและการพัฒนากำลังคน</t>
  </si>
  <si>
    <t>การบริหารงบประมาณด้านการผลิตและการพัฒนากำลังคน</t>
  </si>
  <si>
    <t>การบริหารจัดการด้านการผลิตและการพัฒนากำลังคน</t>
  </si>
  <si>
    <t>การประเมินผลกระทบระบบบริหารจัดการการผลิตและพัฒนากำลังคน</t>
  </si>
  <si>
    <t>การพัฒนาบุคลากรตามแผนบริหารทรัพยากรบุคคล</t>
  </si>
  <si>
    <t>C1การบริหารจัดการการผลิตและพัฒนากำลังคนมีประสิทธิภาพ</t>
  </si>
  <si>
    <t>C2บุคลากรได้รับการพัฒนาให้มีขีดสมรรถนะสูงอย่างมืออาชีพเพื่อตอบสนองยุทธศาสตร์ ประเทศ</t>
  </si>
  <si>
    <t>K1ระดับความสำเร็จในการดำเนินงานด้านการบริหารจัดการระบบการผลิตและพัฒนากำลังคน ผ่านเกณฑ์ ระดับ4ทั้ง5องค์ประกอบ</t>
  </si>
  <si>
    <t>K2ร้อยละ85ของบุคลากรกลุ่มเป้าหมายที่ได้รับการพัฒนาตามเกณฑ์การบริหารกิจการบ้านเมืองที่ดี</t>
  </si>
  <si>
    <t>ชี้แจงแนวทางการวัดดัชนีความสุขและนำไปใช้</t>
  </si>
  <si>
    <t>การสำรวจข้อมูล</t>
  </si>
  <si>
    <t>การวิเคราะห์  สังเคราะห์ข้อมูล และนำเสนอต่อผู้บริหาร</t>
  </si>
  <si>
    <t>การทำแผนพัฒนาความสุขคนทำงาน</t>
  </si>
  <si>
    <t>การใช้แผนพัฒนาความสุขคนทำงาน</t>
  </si>
  <si>
    <t>C1มีการนำผลกระเมินดัชนีความสุขของคนทำงานมาใช้เพื่อส่งเสริมความสุขในการทำงานอย่างตรงประเด็น</t>
  </si>
  <si>
    <t>C2หน่วยงานมีกำลังคนด้านสุขภาพเพียงพอมีการกระจายที่เหมาะสม</t>
  </si>
  <si>
    <t>K2อัตราการคงอยู่ของบุคลากรด้านสุขภาพ (Retention Rate)ไม่น้อยกว่า ร้อยละ 85 (PA/สตป.)</t>
  </si>
  <si>
    <t xml:space="preserve">K3หน่วยงานสาธารณสุขมีบุคลากรเพียงพอไม่น้อยกว่าร้อยละ 60 </t>
  </si>
  <si>
    <t>คัดเลือกและพัฒนาอาสาสมัครประจำครัวเรือน</t>
  </si>
  <si>
    <t>การขึ้นทะเบียนอสค.</t>
  </si>
  <si>
    <t>สนับสนุนและส่งเสริมให้อสค.แสดงบทบาทและทำหน้าที่ดูแลสุขภาพของสมาชิกในครอบครัว</t>
  </si>
  <si>
    <t>การประเมินศักยภาพครอบครัวอสค.</t>
  </si>
  <si>
    <t>C1คนในครอบครัวมีความรู้และทำหน้าที่ดูแลสุขภาพครอบครัวของตนเองได้อย่างเหมาะสม</t>
  </si>
  <si>
    <t>การประเมินตนเอง และปรับปรุง พัฒนากระบวนการปฏิบัติตามเกณฑ์</t>
  </si>
  <si>
    <t xml:space="preserve">พัฒนาระบบบริหารจัดการด้านยาและเวชภัณฑ์ที่มิใช่ยา </t>
  </si>
  <si>
    <t xml:space="preserve">การจัดซื้อยารวม / สนับสนุนยาและเวชภัณฑ์ที่มิใช่ยา </t>
  </si>
  <si>
    <t>จัดวางระบบการควบคุมภายใน  พัฒนาและประเมินผลการควบคุมภายในตามเกณฑ์ที่สตง.กำหนด 5 ระดับ</t>
  </si>
  <si>
    <t>C1หน่วยงานสาธารณสุขปรับปรุงและพัฒนาในเรื่องคุณธรรมและความโปร่งใสในการดำเนินงาน</t>
  </si>
  <si>
    <t>C2การจัดซื้อยาและเวชภัณฑ์ที่มิใช่ยามีการดำเนินการด้วยความโปร่งใสและมีประสิทธิภาพ</t>
  </si>
  <si>
    <t>C3มีระบบควบคุมภายในที่ได้มาตรฐานตามที่สำนักงานการตรวจเงินแผ่นดินกำหนด</t>
  </si>
  <si>
    <t xml:space="preserve">K2ร้อยละ20ของการจัดซื้อร่วม ของยา เวชภัณฑ์ที่มิใช่ยา วัสดุวิทยาศาสตร์ และวัสดุทันตกรรม </t>
  </si>
  <si>
    <t>K3ร้อยละ8ของหน่วยงานผ่านเกณฑ์การประเมินระบบควบคุมภายใน</t>
  </si>
  <si>
    <t>พัฒนาคุณภาพการบริหารจัดการของหน่วยงานตามกระบวนการและเกณฑ์ที่กำหนด</t>
  </si>
  <si>
    <t>C1หน่วยบริหารพัฒนาคุณภาพการบริหารจัดการองค์กรตามเกณฑ์คุณภาพการบริหารจัดการภาครัญพ.ศ.2558</t>
  </si>
  <si>
    <t>C2หน่วยบริการพัฒนาคุณภาพมาตรฐานตามเกณฑ์ที่กำหนด</t>
  </si>
  <si>
    <t>K1สสจ./สสอ.ดำเนินการพัฒนาคุณภาพการบริหารจัดการภาครัฐ ผ่านเกณฑ์ที่กำหนด (สตป.)</t>
  </si>
  <si>
    <t>K2โรงพยาบาลผ่านการรับรอง HA ชั้น 3 ร้อยละ 100(สตป.)</t>
  </si>
  <si>
    <t>K3รพ.สต. ที่ผ่านเกณฑ์การพัฒนาคุณภาพ รพ.สต.ติดดาว มากกว่าร้อยละ25(สตป.)</t>
  </si>
  <si>
    <t>พัฒนานโยบายและยุทธศาสตร์สุขภาพ</t>
  </si>
  <si>
    <t>การพัฒนาระบบข้อมูลและเทคโนโลยีสารสนเทศ</t>
  </si>
  <si>
    <t xml:space="preserve">พัฒนาระบบควบคุมกำกับติดตามประเมินผล </t>
  </si>
  <si>
    <t xml:space="preserve">พัฒนาระบบบริหารจัดการทรัพยากรด้านสุขภาพ และบริหารทั่วไป </t>
  </si>
  <si>
    <t>C1ข้อมูลมีคุณภาพ  และมีการนำข้อมูลไปใช้ประโยชน์เพื่อการกำหนดนโยบายและยุทธศาสตร์การบริหารจัดการทรัพยากรด้านสุขภาพ</t>
  </si>
  <si>
    <t xml:space="preserve">C2มีการประชุมผ่านระบบ Web  conference </t>
  </si>
  <si>
    <t xml:space="preserve">K1ร้อยละของจังหวัดและหน่วยบริการที่ผ่านเกณฑ์คุณภาพข้อมูล   </t>
  </si>
  <si>
    <t>1.1ข้อมูลสาเหตุการตายที่ไม่ทราบสาเหตุ ไม่เกินร้อยละ 25</t>
  </si>
  <si>
    <t>1.2ข้อมูลเวชระเบียนและการให้รหัสโรค ถูกต้อง ครบถ้วน ไม่น้อยกว่าร้อยละ 50</t>
  </si>
  <si>
    <t>K1/1จำนวนครั้งของการประชุมผ่านระบบ Web  conference ของกลุ่มงาน/หน่วยงานในสังกัดกระทรวงสาธารณสุข (จังหวัด)</t>
  </si>
  <si>
    <t xml:space="preserve">การจัดเก็บและส่งข้อมูลในระบบ HDC  SERVICE </t>
  </si>
  <si>
    <t xml:space="preserve">การพัฒนาศูนย์ข้อมูลกลาง   </t>
  </si>
  <si>
    <t xml:space="preserve">การเผยแพร่ข้อมูลข่าวสารและองค์ความรู้ด้านสุขภาพผ่านระบบเทคโนโลยีดิจิทัล </t>
  </si>
  <si>
    <t xml:space="preserve">C1มีการแลกเปลี่ยนข้อมูลสุขภาพของผู้ป่วยระหว่างโรงพยาบาลเพื่อการดูแลผู้ป่วยและจัดการระบบบสุขภาพ   แพทย์ใช้ข้อมูลประวัติสุขภาพของผู้ป่วยชุดเดียวกัน   </t>
  </si>
  <si>
    <t>K1ร้อยละ 60 ของหน่วยบริการระดับทุติยภูมิและตติยภูมิสามารถแลกเปลี่ยนข้อมูลสุขภาพได้ (Health Informaition Exchange (HIE))&gt;ร้อยละ60</t>
  </si>
  <si>
    <t>พัฒนาระบบบริหารจัดการข้อมูลผู้มีสิทธิ การคุ้มครองสิทธิ์และรับเรื่องร้องเรียน</t>
  </si>
  <si>
    <t>พัฒนาระบบบริหารการชดเชยและตรวจสอบเวชระเบียน</t>
  </si>
  <si>
    <t>เพิ่มประสิทธิภาพระบบข้อมูลการบริการผู้ป่วยฉุกเฉินวิกฤต</t>
  </si>
  <si>
    <t>C1การจ่ายเงินในแก่สถานพยาบาลของแต่ระบบหลักประกันสุขภาพภาครัฐมีความเป็นธรรม</t>
  </si>
  <si>
    <t>C2ลดความเหลื่อมล้ำด้านคุณภาพบริการทางการแพทย์ฉุกเฉินประชาชนเจ็บป่วยฉุกฉินวิกฤตสามารถเข้าถึงบริการการแพทย์ฉุกเฉินได้ครอบคลุมทุกพื้นที่</t>
  </si>
  <si>
    <t xml:space="preserve">K1กำหนดให้มีมาตรฐานการจ่ายเงินของแต่ละระบบหลักประกันสุขภาพภาครัฐให้แก่สถานพยาบาลเป็นราคาเดียวกันในทุกประเภทและระดับการบริการ </t>
  </si>
  <si>
    <t xml:space="preserve">K2ร้อยละ20ของประชากรเข้าถึงบริการการแพทย์ฉุกเฉิน     </t>
  </si>
  <si>
    <t>เพิ่มศักยภาพกลไกการบริหารจัดการด้านการเงินการคลัง</t>
  </si>
  <si>
    <t>การบริการและกำกับแผนการเงิน (Planfin)</t>
  </si>
  <si>
    <t>พัฒนาระบบบัญชี</t>
  </si>
  <si>
    <t>พัฒนาเครือข่ายและศักยภาพบุคลากรด้านการเงินการคลัง</t>
  </si>
  <si>
    <t>C1มีมาตรการเพื่อขับเคลื่อนนโยบายและแผนทางการเงิน</t>
  </si>
  <si>
    <t>C2มีหลักเกณฑ์/แนวทางในการปรับเกลี่ยวงเงินจัดสรรและการช่วยเหลือหน่วยบริการ</t>
  </si>
  <si>
    <t>K1หน่วยบริการประสบภาวะวิกฤตทางการเงินไม่เกินร้อยละ 6 (PA/สตป)</t>
  </si>
  <si>
    <t>เพิ่มประสิทธิภาพกลไกการพัฒนางานวิจัย และองค์ความรู้ด้านสุขภาพ</t>
  </si>
  <si>
    <t>การสร้างเครือข่ายนักวิจัยและทีมนำด้านงานวิจัยและการจัดการความรู้</t>
  </si>
  <si>
    <t>การสนับสนุนให้เกิดผลงานวิจัยและการนำผลงานวิจัยไปใช้ประโยชน์</t>
  </si>
  <si>
    <t>การพัฒนาระบบฐานข้อมูลงานวิจัยและการเผยแพร่ผลงานผ่านระบบดิจิทัล</t>
  </si>
  <si>
    <t>C1มีการนำองค์ความรู้และผลงานวิจัยไปใช้ประโยชน์ในการแก้ปัญหาและกำหนดนโยบายด้านสุขภาพ</t>
  </si>
  <si>
    <t>K1ผลงานวิจัย/ R2R ด้านสุขภาพที่ให้หน่วยงานต่างๆนำไปใช้ประโยชน์ ไม่น้อยกว่าร้อยละ 25</t>
  </si>
  <si>
    <t>K2งบประมาณด้านวิจัยและพัฒนาไม่น้อยกว่าร้อยละ1.5 ของงบประมาณทั้งหมด</t>
  </si>
  <si>
    <t>วางแผนการบังคับใช้กฏหมาย</t>
  </si>
  <si>
    <t>การพัฒนาความรู้ในการบังคับใช้กฏหมาย</t>
  </si>
  <si>
    <t>การสร้างเครือข่ายการบังคับใช้กฏหมาย</t>
  </si>
  <si>
    <t>การบังคับใช้กฏหมาย</t>
  </si>
  <si>
    <t>C1การบังคับใช้กฏหมายที่อยู่ในอำนาจของกระทรวงสาธารณสุขมีประสิทธิภาพยิ่งขึ้น</t>
  </si>
  <si>
    <t xml:space="preserve">  - ระดับความสำเร็จของการบังคับใช้กฏหมายที่อยู่ในอำนาจหน้าที่ของกระทรวงสาธารณสุข</t>
  </si>
  <si>
    <t>การสร้างเสริมสุขภาพกลุ่มสตรีและเด็กปฐมวัย</t>
  </si>
  <si>
    <t>การสร้างเสริมสุขภาพกลุ่มเด็กวัยเรียนและวัยรุ่น</t>
  </si>
  <si>
    <t>PCU/LR/ทันตะ</t>
  </si>
  <si>
    <t>PCU</t>
  </si>
  <si>
    <t>(Emergency Operations Center, EOC) หมายถึงสถานที่ที่ใช้ในการปฏิบัติงานร่วมกันของกลุ่มภารกิจต่างๆภายใต้ระบบบัญชาการเหตุการณ์เพื่อสนับสนุนการบริหารสั่งการประสานงานแลกเปลี่ยนข้อมูลและทรัพยากรให้เกิดขึ้นอย่างสะดวกรวดเร็วในภาวะฉุกเฉินในที่นี้นอกเหนือจากจะหมายถึงห้องท่างานและอุปกรณ์ที่ใช้ในการทำงานแล้วยังหมายรวมถึงระบบงานและบุคลากรที่ร่วมปฏิบัติงานในการตอบโต้ภาวะฉุกเฉินด้วย</t>
  </si>
  <si>
    <t>กลุ่มการ /ER/คลินิก/Ward</t>
  </si>
  <si>
    <t>PCU/งานคุ้มครอง</t>
  </si>
  <si>
    <t>งานคุ้มครอง</t>
  </si>
  <si>
    <t>สมบัติ/บริหาร/PCU/โรงครัว</t>
  </si>
  <si>
    <t>สมบัติ/PCU - สนับสนุนชุมชน/ท้องถิ่น</t>
  </si>
  <si>
    <t>คลินิก(DM,HT,Stroke)</t>
  </si>
  <si>
    <t>กลุ่มงานเภสัชฯ</t>
  </si>
  <si>
    <t>Service Plan/ระบบส่งต่อทั้ง 4 สาขา</t>
  </si>
  <si>
    <t>Service Plan ทารกแรกเกิด /LR/PCU</t>
  </si>
  <si>
    <t>กลุ่มการพยาบาล W1/W2</t>
  </si>
  <si>
    <t>แพทย์แผนไทย</t>
  </si>
  <si>
    <t>รพศ.</t>
  </si>
  <si>
    <t>กลุ่มการ ER/Ward/Refer/PCU</t>
  </si>
  <si>
    <t>A 29  โครงการพัฒนาระบบบริการ One day surgery</t>
  </si>
  <si>
    <t>OR</t>
  </si>
  <si>
    <t>รพศ</t>
  </si>
  <si>
    <t>ER</t>
  </si>
  <si>
    <t>เอนก</t>
  </si>
  <si>
    <t>แพทย์แผนไทย/เภสัช</t>
  </si>
  <si>
    <t>บริหาร/HRD</t>
  </si>
  <si>
    <t>บริหาร</t>
  </si>
  <si>
    <t>พัฒนาคุณภาพ HA</t>
  </si>
  <si>
    <t>ยุทธศาสตร์/คอมฯ</t>
  </si>
  <si>
    <t>(ER/EMS)</t>
  </si>
  <si>
    <t>บริหาร/CFO รพ.</t>
  </si>
  <si>
    <t>บริหาร(สสจ.จบ.)</t>
  </si>
  <si>
    <t>ยุทธศษสตร์/PCU(ER/EMS)</t>
  </si>
  <si>
    <t>การสร้างเสริมสุขภาพกลุ่มวัยทำงาน  PCU/ทันตะ/กายภาพ</t>
  </si>
  <si>
    <t>การสร้างเสริมสุขภาพกลุ่มผู้สูงอายุ ผู้พิการ  ผู้ด้อยโอกาส PCU/ทันตะ/กายภาพ</t>
  </si>
  <si>
    <t>C1ผู้ป่วยเบาหวานสามารถควบคุมระดับน้ำตาลได้ดี</t>
  </si>
  <si>
    <t>งานสุขภาพจิต อรัญญา/PCU</t>
  </si>
  <si>
    <t>กลุ่มการ/Ward/LR</t>
  </si>
  <si>
    <t>กลุ่มการ/เภสัช/ER</t>
  </si>
  <si>
    <t>กลุ่มการ/PCU</t>
  </si>
  <si>
    <t>กลุ่มการ/คลินิก</t>
  </si>
  <si>
    <t>กลุ่มการ/คลินิก/PCU</t>
  </si>
  <si>
    <t>วัชรี/PCU</t>
  </si>
  <si>
    <t>อรัญญา/PCU</t>
  </si>
  <si>
    <t>กลุ่มการ/บงกต</t>
  </si>
  <si>
    <t>ยุทธศาสตร์/บริหาร</t>
  </si>
  <si>
    <t xml:space="preserve">  -จัดอบรมให้ความรู้เรื่องอนามัยสิ่งแวดล้อมตามมาตราฐาน GREEN&amp;CLEAN ในชุมชน</t>
  </si>
  <si>
    <t xml:space="preserve"> -ประชาชน /อสม. ทั้ง 9  ชุมชน</t>
  </si>
  <si>
    <t xml:space="preserve"> -อบรมให้ความรู้ อสม.ในการเป็นพี่เลี้ยงกำกับการกินยารักษาวัณโรค</t>
  </si>
  <si>
    <t>-ระยะต่อต่อเนื่องเดือนละ 1 ครั้ง</t>
  </si>
  <si>
    <t xml:space="preserve"> -ให้บริการเยี่ยมบ้านผู้ป่วยวัณโรคในพื้นที่ </t>
  </si>
  <si>
    <t>ทุกวันอังคาร</t>
  </si>
  <si>
    <t>อสม.ตำบลทับไทร  1 ครั้ง/จำนวน 160 คน</t>
  </si>
  <si>
    <t xml:space="preserve"> -ค้นหาผู้ป่วยที่มีอาการสงสัยวัณโรคในชุมชนและประชาสัมพันธ์ให้ประชาชน เข้ารับการตรวจเมื่อมีอาการสงสัย</t>
  </si>
  <si>
    <t xml:space="preserve"> -ให้คำแนะนำผู้สัมผัสใกล้ชิดผู้เป่วยวัณโรคเข้ารับการตรวจร่างกาย</t>
  </si>
  <si>
    <t>เกษตรกร 360 คน</t>
  </si>
  <si>
    <t xml:space="preserve"> - ดำเนินการตรวจหาสารเคมีตกค้าง และปรับเปลี่ยนพฤติกรรมเกษตรกรกลุ่มเสี่ยง</t>
  </si>
  <si>
    <t xml:space="preserve"> 9 หมู่บ้าน</t>
  </si>
  <si>
    <t xml:space="preserve"> -สำรวจและจัดทำฐานข้อมูลมลพิษด้านสิ่งแวดล้อมในชุมชน </t>
  </si>
  <si>
    <t xml:space="preserve"> -คืนข้อมูลให้กับผู้นำชุมชนแจ้งให้กับประชาชนกลุ่มเสี่ยง</t>
  </si>
  <si>
    <t xml:space="preserve"> - ตรวจสารเคมีตกค้างในเลือดของเกษตรกรกลุ่มเสี่ยง</t>
  </si>
  <si>
    <t>ตุลาคม-ธันวาคม 2560</t>
  </si>
  <si>
    <t xml:space="preserve"> มีนาคม 2560</t>
  </si>
  <si>
    <t xml:space="preserve"> -ระยะ เข้มข้ม 2 เดือนแรกสัปดาห์ละ 1ครั้ง</t>
  </si>
  <si>
    <t xml:space="preserve"> ก.พ.61</t>
  </si>
  <si>
    <t>เม.ย.-พ.ค.61</t>
  </si>
  <si>
    <t xml:space="preserve"> -ประชุมสรุปผลการตรวจสุขภาพและสิ่งแวดล้อมให้ผู้ที่เกี่ยวข้อง และแจ้งผู้บริหารสถานประกอบการและลูกจ้าง รับทราบปัจจัยภัยคุกคามสุขภาพเพื่อวางแผนดูแลสุขภาพ</t>
  </si>
  <si>
    <t xml:space="preserve">  -สำรวจข้อมูลเบื้องต้นของแหล่งน้ำปะปาหมู่บ้าน</t>
  </si>
  <si>
    <t>47 หมู่บ้าน</t>
  </si>
  <si>
    <t xml:space="preserve"> ต.ค.60</t>
  </si>
  <si>
    <t xml:space="preserve"> -สำรวจการปนเปื้อนของน้ำปะปาโดยใช้ อ.11</t>
  </si>
  <si>
    <t xml:space="preserve"> ธ.ค.60</t>
  </si>
  <si>
    <t xml:space="preserve"> -นำเสนอข้อมูลให้นายอำเภอทราบสถานการณ์ โรคอุจจาระร่วงพร้อมการตรวจน้ำปะปา</t>
  </si>
  <si>
    <t xml:space="preserve"> ม.ค.61</t>
  </si>
  <si>
    <t xml:space="preserve"> -นำเสนอแนวทางการแก้ไขปัญหา โดยการเติมคลอรีนในน้ำปะปา ให้ได้ตามเกณฑ์มาตราฐาน และมีการตรวจติดตามทุกเดือนโดยเจ้าหน้าที่สาธารณสุข</t>
  </si>
  <si>
    <t xml:space="preserve"> -ให้บริการฉีดวัคชีนในกลุ่มเสี่ยง</t>
  </si>
  <si>
    <t>1700 คน</t>
  </si>
  <si>
    <t>พ.ค.-ส.ค.61</t>
  </si>
  <si>
    <t xml:space="preserve"> -จัดซื้อ อ.11 เพื่อใช้ในการสำรวจและตรวจติดตาม ขวดละ 15บ.*500ขวด</t>
  </si>
  <si>
    <t xml:space="preserve"> -อบรมเชิงปฏิบัติการซ้อมแผนรับมือโรคอุบัติใหม่-อุบัติซ้ำ</t>
  </si>
  <si>
    <t xml:space="preserve"> -จัดให้ รพ.สต.ทุกแห่ง มีชุดPPE พร้อมสำหรับการปฏิบัติงานจำนวน 3 ชุด/แห่ง</t>
  </si>
  <si>
    <t xml:space="preserve"> รพ.สต. 8 แห่ง</t>
  </si>
  <si>
    <t>9หมู่บ้าน 5,500หลังคาเรือน</t>
  </si>
  <si>
    <t>ต.ค60-ก.ย.61</t>
  </si>
  <si>
    <t xml:space="preserve"> -ประชาชน 120 คน</t>
  </si>
  <si>
    <t xml:space="preserve"> -โครงการลดขยะ ลดโรคม.3บ้านพังงอน ม.บ้านมาบคล้า ต.ทับไทร </t>
  </si>
  <si>
    <t>ต.ค.60-ก.ย.62</t>
  </si>
  <si>
    <t xml:space="preserve"> -จัดให้มีเจ้าหน้าที่สำหรับสอบสวนและควบคุมโรคติดต่อในวันหยุดราชการ</t>
  </si>
  <si>
    <t xml:space="preserve"> -โครงการประชุมเชิงปฏิบัติการพัฒนาเครือข่ายสุขภาพชายแดน(คสช.)</t>
  </si>
  <si>
    <t xml:space="preserve"> -ติดตามผลการปฎิบัติงานเครือข่ายสุขภาพชายแดน(คสช.)</t>
  </si>
  <si>
    <t xml:space="preserve"> -แกนนำคสช.หมู่บ้านละ 2 คน จำนวน 94 คน</t>
  </si>
  <si>
    <t>มี.ค61</t>
  </si>
  <si>
    <t xml:space="preserve">  -คสช.รุ่นแรก 47 คน</t>
  </si>
  <si>
    <t xml:space="preserve"> -โครงการประชุมเชิงปฎิบัติการพัฒนาทีมSRRTและงานระบาดวิทยา</t>
  </si>
  <si>
    <t xml:space="preserve"> - จนท. รพ. สสอ. รพ.สต. ครู แกนนำ/ประชาชน จำนวน 70 คน</t>
  </si>
  <si>
    <t xml:space="preserve">   -ฝึกปฎิบัติการซ้อมแผนโรคติดต่อชายแดน</t>
  </si>
  <si>
    <t>ก.พ 61</t>
  </si>
  <si>
    <t xml:space="preserve"> -เข้าร่วมประชุมระบาดวิทยาประจำปี</t>
  </si>
  <si>
    <t>ส.ค-ต.ค.61</t>
  </si>
  <si>
    <t xml:space="preserve"> -ประชุมวิชาการโรคอุบัติใหม่-อุบัติซ้ำ ประจำปี 2561</t>
  </si>
  <si>
    <t>IC</t>
  </si>
  <si>
    <t xml:space="preserve">    -กล่องเก็บอุปกรณ์ PPE กล่องละ 200*8กล่อง</t>
  </si>
  <si>
    <t>1 คน/1คน</t>
  </si>
  <si>
    <t>จนท.ควบคุมโรค 1คน /IC1คน /ER 1 คน /OPD 1 1 คน  ..1 ครั้ง</t>
  </si>
  <si>
    <t>งานเวชฯ /อปท.</t>
  </si>
  <si>
    <t>โครงการ GREEN &amp; CLEAN ในชุมชน</t>
  </si>
  <si>
    <t xml:space="preserve"> -อปท.ทั้ง 6 แห่ง  /เจ้าหน้าที่ สาธารณสุข รวม 50 คน</t>
  </si>
  <si>
    <t xml:space="preserve"> สิงหาคม 2561</t>
  </si>
  <si>
    <t xml:space="preserve">  -ประกวดหมู่บ้าน GREEN &amp; CLEAN</t>
  </si>
  <si>
    <t xml:space="preserve">  พ.ค.-ก.ค. 2561</t>
  </si>
  <si>
    <t xml:space="preserve"> - จัดประชุมแลกเปลี่ยนการดำเนินงาน GREEN &amp; CLEAN แต่ละชุมชน ที่เข้าร่วมโครงการ</t>
  </si>
  <si>
    <t>สตรีและเด็ก 0-5 ปี / 2,000 คน</t>
  </si>
  <si>
    <t>ทุกวันจันทร์</t>
  </si>
  <si>
    <t>กลุ่มงานเวชฯ</t>
  </si>
  <si>
    <t>200คน</t>
  </si>
  <si>
    <t>เด็ก 500 คน / พ่อแม่ 500 คน</t>
  </si>
  <si>
    <t xml:space="preserve">  - ประเมินภาวะโภชนาการและพัฒนาการ</t>
  </si>
  <si>
    <t>1 เครื่อง</t>
  </si>
  <si>
    <t>ผู้รับผิดชอบงานของรพ.</t>
  </si>
  <si>
    <t>กรรมการ MCH Board</t>
  </si>
  <si>
    <t xml:space="preserve"> -ประชุมแกนนำแม่และเด็ก ทุก 4 เดือน</t>
  </si>
  <si>
    <t xml:space="preserve">แกนนำแม่และเด็ก / 9 คน </t>
  </si>
  <si>
    <t>เดือนมกราคม/พฤษภาคม/กันยายน</t>
  </si>
  <si>
    <t>4 แห่ง</t>
  </si>
  <si>
    <t>1แห่ง</t>
  </si>
  <si>
    <t>นักเรียนชั้น ป1-6และม.1-6 / 1500 คน</t>
  </si>
  <si>
    <t>พย.60-กย.61</t>
  </si>
  <si>
    <t>นักเรียนและผู้ปกครอง 50คน</t>
  </si>
  <si>
    <t>ส.ค 61</t>
  </si>
  <si>
    <t xml:space="preserve"> - พัฒนาคลินิคเพื่อนใจวัยใส</t>
  </si>
  <si>
    <t>รร.โป่งน้ำร้อนวิทยาคม</t>
  </si>
  <si>
    <t>มีค.61</t>
  </si>
  <si>
    <t xml:space="preserve">  -พัฒนาศักยภาพภาคีเครือข่ายอนามัย</t>
  </si>
  <si>
    <t>คณะทำงานบริการที่เป็นมิตร</t>
  </si>
  <si>
    <t>กับวัยรุ่นในโรงพยาบาล</t>
  </si>
  <si>
    <t xml:space="preserve"> -ประชุมคณะทำงานบริการที่เป็นมิตรกับวัยรุ่น</t>
  </si>
  <si>
    <t xml:space="preserve">    1 ครั้ง</t>
  </si>
  <si>
    <t>โรงพยาบาลโป่งน้ำร้อน</t>
  </si>
  <si>
    <t>อายุ 15 ปีขึ้นไป</t>
  </si>
  <si>
    <t>ตค. - ธค. 60</t>
  </si>
  <si>
    <t xml:space="preserve"> - บริการตรวจคัดกรองมะเร็งปากมดลูก</t>
  </si>
  <si>
    <t>สตรีอายุ 30-60 ปี/2554คน</t>
  </si>
  <si>
    <t>พย.60- กย.61</t>
  </si>
  <si>
    <t>มค61</t>
  </si>
  <si>
    <t>กลุ่มเสี่ยง 60 คน</t>
  </si>
  <si>
    <t>ม.ค - พ.ค. 61</t>
  </si>
  <si>
    <t>จัดบริการ/สนับสนุนส่งเสริมสุขภาพผู้สูงอายุกลุ่มActive Aging</t>
  </si>
  <si>
    <t>1566 คน</t>
  </si>
  <si>
    <t>มค.61</t>
  </si>
  <si>
    <t xml:space="preserve"> - คัดกรองภาวะสุขภาพ / Geriatric Syndrome</t>
  </si>
  <si>
    <t xml:space="preserve">  - สนับสนุนให้เข้าร่วมกิจกรรมชมรมผู้สูงอายุ</t>
  </si>
  <si>
    <t>ผู้พิการทุกประเภทในอำเภอโป่งน้ำร้อนจำนวน 997 คน</t>
  </si>
  <si>
    <t>ตุลาคม-กันยายน 2561</t>
  </si>
  <si>
    <t>พัฒนาคุณภาพและรูปแบบบริการกลุ่มผู้สูงอายุ  ผู้พิการ  ผู้ด้อยโอกาสในชุมชน</t>
  </si>
  <si>
    <t xml:space="preserve"> - สำรวจข้อมูลและภาวะสุขภาพผู้สูงอายุ/ผู้พิการ/ผู้มีภาวะพึ่งพิง/ผู้ด้อยโอกาส</t>
  </si>
  <si>
    <t xml:space="preserve"> -ประชุมคณะทำงาน</t>
  </si>
  <si>
    <t>ทีมหมอครอบครัว</t>
  </si>
  <si>
    <t>พัฒนาระบบกลไกการบริหารจัดการกลุ่มผู้สูงอายุ  ผู้พิการ  ผู้ด้อยโอกาสเสริมสร้างความเข้มแข็ง  และการมีส่วนร่วมของภาคีเครือข่าย</t>
  </si>
  <si>
    <t>1 ตำบล</t>
  </si>
  <si>
    <t>เมย.61</t>
  </si>
  <si>
    <t>4 ครั้ง</t>
  </si>
  <si>
    <t>แกนนำ/ผู้ดูแล  10 คน</t>
  </si>
  <si>
    <t>พย.2560</t>
  </si>
  <si>
    <t xml:space="preserve"> - แต่งตั้งคณะกรรมการ พชอ.ระดับอำเภอ</t>
  </si>
  <si>
    <t>คณะกรรมการพชอ./กลุ่มงานเวชฯ</t>
  </si>
  <si>
    <t xml:space="preserve"> - ประชุมคณะกรรมการ</t>
  </si>
  <si>
    <t xml:space="preserve"> 3ครั้ง</t>
  </si>
  <si>
    <t xml:space="preserve"> - สำรวจข้อมูลกลุ่มเป้าหมาย</t>
  </si>
  <si>
    <t xml:space="preserve"> - คัดเลือกประเด็นสำคัญ 2 ประเด็น</t>
  </si>
  <si>
    <t xml:space="preserve"> - จัดทำแผนการดำเนินงานและกำหนดผู้รับผิดชอบ</t>
  </si>
  <si>
    <t>ก.พ61</t>
  </si>
  <si>
    <t xml:space="preserve"> - ทีมประเมินผลลัพธ์การดำเนินงาน</t>
  </si>
  <si>
    <t>กย61</t>
  </si>
  <si>
    <t xml:space="preserve"> -  โครงการคัดกรองสุขภาพเชิงรุกในชุมชน โรงพยาบาลโป่งน้ำร้อน ปี 2561ตำบลทับไทร</t>
  </si>
  <si>
    <t>ตำบลทับไทร</t>
  </si>
  <si>
    <t>ต.ค.-ธ.ค. 60</t>
  </si>
  <si>
    <t xml:space="preserve"> - ประชุมทีมเพื่อวางแผนตามโอกาสพัฒนา</t>
  </si>
  <si>
    <t xml:space="preserve">  - ดำเนินการตามมาตรฐาน</t>
  </si>
  <si>
    <t>1 เรื่อง</t>
  </si>
  <si>
    <t>อมรมปรับเปลี่ยนพฤติกรรมเจ้าหน้าที่กลุ่มเสี่ยง</t>
  </si>
  <si>
    <t>50 คน</t>
  </si>
  <si>
    <t>ก.ค.- ก.ย. 61</t>
  </si>
  <si>
    <t>2โรงเรียน</t>
  </si>
  <si>
    <t>เมย61</t>
  </si>
  <si>
    <t>เทศบาลตำบลทับไทร</t>
  </si>
  <si>
    <t xml:space="preserve">  - สนับสนุนให้ชุมชนสำรวจแหล่งเสี่ยง</t>
  </si>
  <si>
    <t xml:space="preserve">  - จัดทำสื่อและอุปกรณ์ให้ความรู้</t>
  </si>
  <si>
    <t xml:space="preserve">9 อัน </t>
  </si>
  <si>
    <t xml:space="preserve"> โครงการอบรมหลักสูตรการจัดการสุขภาพชุมชน</t>
  </si>
  <si>
    <t xml:space="preserve">  -โครงการพัฒนาระบบข้อมูลและเทคโนโลยีโรคไม่ติดต่อ</t>
  </si>
  <si>
    <t>แกนนำชุมชนและครัวเรือน60คน</t>
  </si>
  <si>
    <t xml:space="preserve"> - การตรวจแนะนำตลาดประเภทต่างๆ และร้านชำ เพื่อป้องสารปนเปื้อนในอาหาร </t>
  </si>
  <si>
    <t>90 ร้าน</t>
  </si>
  <si>
    <t xml:space="preserve"> </t>
  </si>
  <si>
    <t xml:space="preserve"> - โครงการอาหารปลอดภัย</t>
  </si>
  <si>
    <t>100 คน</t>
  </si>
  <si>
    <t>6 โรงเรียน</t>
  </si>
  <si>
    <t>พย60-กย61</t>
  </si>
  <si>
    <t xml:space="preserve">  - สนับสนุนเวชภัณฑ์และอุปกรณ์ทางการแพทย์ในการดูแล</t>
  </si>
  <si>
    <t xml:space="preserve">  - วางระบบให้คำปรึกษาแก่หมอครอบครัวในรพ.สต.และผู้ดูแลผู้ป่วยที่บ้าน</t>
  </si>
  <si>
    <t xml:space="preserve">  - สนับสนุนวิชาการและแนวทางการปฏิบัติงานร่วมกันในเครือข่าย</t>
  </si>
  <si>
    <t xml:space="preserve">  - ให้บริการต่อเนื่องทั้งรับและส่งต่อ</t>
  </si>
  <si>
    <t xml:space="preserve">  - เยี่ยมบ้านโดยทีมหมอครอบครัว</t>
  </si>
  <si>
    <t xml:space="preserve">  - ประเมินผล/เสริมพลัง</t>
  </si>
  <si>
    <t xml:space="preserve">  - ประชุมติดตามการดำเนินงาน</t>
  </si>
  <si>
    <t xml:space="preserve"> 1 คน</t>
  </si>
  <si>
    <t>พย.60 - กย.61</t>
  </si>
  <si>
    <t xml:space="preserve">  - ทบทวนการจัดกลุ่มเครือข่ายเกณฑ์ System</t>
  </si>
  <si>
    <t xml:space="preserve"> - พัฒนาระบบบริการ  จัดตั้งไลน์กลุ่มหมอครอบครัวบริการต่อเนื่องที่บ้าน</t>
  </si>
  <si>
    <t xml:space="preserve"> - พัฒนาระบบส่งต่อ</t>
  </si>
  <si>
    <t xml:space="preserve"> - พัฒนาระบบข้อมูล เกณฑ์Structure</t>
  </si>
  <si>
    <t xml:space="preserve"> -พัฒนาอาคารสถานที่ </t>
  </si>
  <si>
    <t xml:space="preserve"> -จัดหาวัสดุครุภัณฑ์และอุปกรณ์</t>
  </si>
  <si>
    <t xml:space="preserve">  - โครงการพัฒนาศักยภาพทีมชุมชนในการดำเนินการดูแลผู้ป่วยระยะยาว</t>
  </si>
  <si>
    <t>40 คน</t>
  </si>
  <si>
    <t>กพ61</t>
  </si>
  <si>
    <t>ประชาชนตำบลทับไทร</t>
  </si>
  <si>
    <t>พย.60-กย61</t>
  </si>
  <si>
    <t>120 คน</t>
  </si>
  <si>
    <t>เมย.61 กย.61</t>
  </si>
  <si>
    <t>400 คน</t>
  </si>
  <si>
    <t>ทุกวันจันทร์ที่4 ของเดือน</t>
  </si>
  <si>
    <t xml:space="preserve"> -พัฒนาระบบ การติดตามเยี่ยมอย่างต่อเนื่อง</t>
  </si>
  <si>
    <t>30 คน</t>
  </si>
  <si>
    <t xml:space="preserve"> - ส่งเสริมให้สตรีตรวจเต้านมด้วยตนเองทุกเดือน</t>
  </si>
  <si>
    <t xml:space="preserve"> - บันทึกผลการตรวจในโปรแกรม</t>
  </si>
  <si>
    <t xml:space="preserve"> - ส่งต่อผู้ที่มีภาวะเสี่ยงเข้ารับการตรวจเต้านมด้วยเครื่องเอ็กซเรย์เต้านมเคลื่อนที่</t>
  </si>
  <si>
    <t xml:space="preserve"> - พัฒนาศักยภาพอสม. ในการคัดกรองตาต้อกระจก</t>
  </si>
  <si>
    <t>อสม. 176 คน</t>
  </si>
  <si>
    <t>พย.60- ธค.60</t>
  </si>
  <si>
    <t xml:space="preserve"> - คัดกรองผู้สูงอายุและส่งต่อเข้ารับการรักษา</t>
  </si>
  <si>
    <t>1565 คน</t>
  </si>
  <si>
    <t>ต.ค. - ธ.ค 60</t>
  </si>
  <si>
    <t>สนับสนุนการดำเนินงานโครงการ To Be Number  One ในโรงเรียนและชุมชน</t>
  </si>
  <si>
    <t>โรงเรียนมัธยม 1แห่ง        หมู่บ้าน 9 หมู่</t>
  </si>
  <si>
    <t>พย.60 -กย.61</t>
  </si>
  <si>
    <t>สำรวจและคัดเลือกอสค.ตามกลุ่มเป้าหมาย</t>
  </si>
  <si>
    <t xml:space="preserve">   - โครงการพัฒนาศักยภาพอาสาสมัครครัวเรือน</t>
  </si>
  <si>
    <t>กพ.61</t>
  </si>
  <si>
    <t xml:space="preserve">  -ดำเนินการขึ้นทะเบียนอสค.ที่ผ่านการพัฒนาศักยภาพ</t>
  </si>
  <si>
    <t xml:space="preserve"> -ส่งเสริมให้อสค.ร่วมกิจกรรมในชุมชนโดยวางแผนการดำเนินงานร่วมกับอสม.</t>
  </si>
  <si>
    <t xml:space="preserve"> - ประเมินศักยภาพโดยใช้แบบสอบถามและการประเมินจากจนท</t>
  </si>
  <si>
    <t>มีค61</t>
  </si>
  <si>
    <t xml:space="preserve"> - ประเมินภาวะสุขภาพคนในครอบครัว</t>
  </si>
  <si>
    <t xml:space="preserve"> - ประชุมคณะกรรมการกองทุน เพื่อหาแนวทางพัฒนากองทุนหลักประกัน</t>
  </si>
  <si>
    <t>ทุกวันพุธ</t>
  </si>
  <si>
    <t xml:space="preserve"> - บริการตรวจคัดกรองภาวะสุขภาพ งบประมาณอยู่ในโครงการคัดกรองอยู่A2</t>
  </si>
  <si>
    <t>หมู่4 , หมู่ 1 (บางส่วน)</t>
  </si>
  <si>
    <t>ม.ค.-ก.ย.61</t>
  </si>
  <si>
    <t>- พัฒนาศักยภาพพ่อแม่เด็กอายุ 0-5ปีตามกระบวนการ กิน กอด เล่น เล่า</t>
  </si>
  <si>
    <t>- ส่งเสริมการเลี้ยงลูกด้วยนมแม่อย่างเดียวอย่างน้อย 6 เดือน</t>
  </si>
  <si>
    <t>- โครงการพัฒนามาตรฐาน ANC คุณภาพ</t>
  </si>
  <si>
    <t xml:space="preserve"> - โครงการพัฒนาศักยภาพบุคลากรตามหลักการ “การเรียนรู้โดยใช้บริบทเป็นฐาน” (Context Base Learning: CBL) </t>
  </si>
  <si>
    <t xml:space="preserve"> - อบรมเรื่องนมแม่</t>
  </si>
  <si>
    <t xml:space="preserve"> -ทักษะการตรวจครรภ์และการดำเนินงาน</t>
  </si>
  <si>
    <t xml:space="preserve"> - ANC แนวใหม่</t>
  </si>
  <si>
    <t xml:space="preserve"> - การประเมินพัฒนาการเด็ก</t>
  </si>
  <si>
    <t xml:space="preserve"> - อบรมการประเมินอนามัยแม่และเด็ก</t>
  </si>
  <si>
    <t xml:space="preserve"> - สนับสนุนการดำเนินงานของภาคีเครือข่าย</t>
  </si>
  <si>
    <t xml:space="preserve"> - พัฒนาศูนย์เด็กเล็กแห่งชาติ</t>
  </si>
  <si>
    <t xml:space="preserve"> - โครงการพัฒนางานตำบลพัฒนาการดีเริ่มที่นมแม่</t>
  </si>
  <si>
    <t xml:space="preserve"> - อบรมเทคนิคการตรวจมะเร็งปากมดลูก</t>
  </si>
  <si>
    <t xml:space="preserve"> - โครงการปรับเปลียนพฤติกรรมโดยภาคีเครือข่ายมีส่วนร่วม</t>
  </si>
  <si>
    <t>-โครงการสืบสานพระราชปณิธานสมเด็จย่าต้านภัยมะเร็งเต้านม มูลนิธิถันยรักษ์</t>
  </si>
  <si>
    <t>- ติดตามเยี่ยมบ้าน ผู้ป่วยมะเร็ง</t>
  </si>
  <si>
    <t>- โครงการพัฒนาศักยภาพคลินิก ANC คุณภาพ บูรณาการร่วมกับ A1</t>
  </si>
  <si>
    <t>กลุ่มงานเวชฯ / จารวี</t>
  </si>
  <si>
    <t>กลุ่มงานเวชฯ / สุวรรดี</t>
  </si>
  <si>
    <t xml:space="preserve"> - โครงการมมาตรฐาน  WBC คุณภาพ</t>
  </si>
  <si>
    <t xml:space="preserve"> - ประชุมคณะกรรมการ MCH CUPทุก 3 เดือน   (ร่วมกับห้องคลอด)</t>
  </si>
  <si>
    <t>พ.ค61</t>
  </si>
  <si>
    <t>กลุ่มงานเวชฯ / จุติพร</t>
  </si>
  <si>
    <t xml:space="preserve"> - โครงการเสริมสร้างกระบวนการเรียนรู้เพื่อลดปัจจัยเสี่ยง (เหล้า บุหรี่ เพศสัมพันธ์) ร่วมกับคุณวัชรี</t>
  </si>
  <si>
    <t>ม.1 - ม.6 400 คน</t>
  </si>
  <si>
    <t>พ. ค.61</t>
  </si>
  <si>
    <t xml:space="preserve"> -  โครงการแก้ไขปัญหาภาวะโภชนาการเกิน</t>
  </si>
  <si>
    <t xml:space="preserve"> - การเจริญพันธ์ในคลินิกวัยรุ่นบูรณาการร่วมกับคุณวัชรี</t>
  </si>
  <si>
    <t xml:space="preserve"> -สนับสนุนการดำเนินงานของภาคีเครือข่าย</t>
  </si>
  <si>
    <t>- โรงเรียนส่งเสริมสุขภาพ</t>
  </si>
  <si>
    <t>- โรงเรียน OHOS (สุขภาพจิตในนักเรียน)</t>
  </si>
  <si>
    <t xml:space="preserve"> - โรงเรียนสุขบัญญัติ</t>
  </si>
  <si>
    <t xml:space="preserve"> - การดำเนินงาน Friend Conner ในโรงเรียน</t>
  </si>
  <si>
    <t xml:space="preserve"> - ชุมชนใส่ใจอนามัยเจริญพันธ์</t>
  </si>
  <si>
    <t>งานเวชฯ /  วลัยมาศ คงหอม</t>
  </si>
  <si>
    <t>งานเวชฯ /    วลัยมาศ คงหอม</t>
  </si>
  <si>
    <t xml:space="preserve">  - โครงการคัดกรองและเฝ้าระวังภาวะสุขภาพ30-44 ปี</t>
  </si>
  <si>
    <t xml:space="preserve">   -  โครงการรักษ์สุขภาพตำบลทับไทร(ปรับเปลี่ยน)</t>
  </si>
  <si>
    <t xml:space="preserve"> - โครงการพัฒนาคุณภาพชีวิตผู้พิการอำเภอโป่งน้ำร้อน</t>
  </si>
  <si>
    <t xml:space="preserve">ชมรมคนพิการอำเภอโป่งน้ำร้อน </t>
  </si>
  <si>
    <t>- จัดประชุมผู้พิการทุก สองเดือน</t>
  </si>
  <si>
    <t xml:space="preserve">- แจกถุงยังชีพผู้พิการ 25 ราย </t>
  </si>
  <si>
    <t>- สนับสนุนอาหารเหลวสำหรับผู้พิการจำนวน 3รายๆละ1ถุง/เดือน1.4 เยี่ยมบ้านผู้พิการทุกวันศุกร์</t>
  </si>
  <si>
    <t xml:space="preserve">กลุ่มงานเวชฯ /รัตนาพร  </t>
  </si>
  <si>
    <t xml:space="preserve"> - โครงการพัฒนารูปแบบบริการ Long Term Care และ Home Health Care </t>
  </si>
  <si>
    <t>-โครงการพัฒนาการใช้โปรแกรมเยี่ยมบ้าน</t>
  </si>
  <si>
    <t xml:space="preserve"> - โครงการส่งเสริมและสนับสนุนการดำเนินงานตำบลดูแลผู้สูงอายุระยะยาว</t>
  </si>
  <si>
    <t xml:space="preserve"> - โครงการพัฒนาคุณภาพชีวิตระดับอำเภอ</t>
  </si>
  <si>
    <t xml:space="preserve">กลุ่มงานเวชฯ /วลัยมาศ </t>
  </si>
  <si>
    <t xml:space="preserve"> - โครงการป้องกันโรคอุจจาระร่วง</t>
  </si>
  <si>
    <t xml:space="preserve"> - โครงการป้องกันโรคไข้หวัดใหญ่</t>
  </si>
  <si>
    <t xml:space="preserve"> - โครงการป้องกันโรคอุบัติใหม่-อุบัติซ้ำ </t>
  </si>
  <si>
    <t xml:space="preserve">  - จัดซื้ออุปกรณ์ PPE สำหรับใช้ในโรงพยาบาล และควบคุมโรค และ สำหรับ รพ.สต. ได้แก่</t>
  </si>
  <si>
    <t>กลุ่มงานเวชฯ / วันเพ็ญ</t>
  </si>
  <si>
    <t>กลุ่มงานเวชฯ / วลัยมาศ</t>
  </si>
  <si>
    <t>กลุ่มงานเวชฯ / วลัยมาศ / จารวี</t>
  </si>
  <si>
    <t>กลุ่มงานเวชฯ /จินตนา</t>
  </si>
  <si>
    <t>คณะกรรมการหมู่บ้านปรับเปลี่ยนสุขภาพ / ผู้ประกอบการ</t>
  </si>
  <si>
    <t xml:space="preserve">  - พัฒนา DPAC  Clinic ในชุมชน </t>
  </si>
  <si>
    <t xml:space="preserve">  - พัฒนามาตรฐานงานสุขศึกษา</t>
  </si>
  <si>
    <t xml:space="preserve"> - โครงการพัฒนาศักยภาพแกนนำโรคเรื้อรัง</t>
  </si>
  <si>
    <t xml:space="preserve"> - โครงการให้ความรู้ด้านอาหารปลอดภัยแก่ชุมชน</t>
  </si>
  <si>
    <t xml:space="preserve"> - โครงการพัฒนาศักยภาพผู้รับผิดชอบงานอาหาร</t>
  </si>
  <si>
    <t xml:space="preserve">  - พัฒนาคุณภาพร้านอาหาร/แผงลอย</t>
  </si>
  <si>
    <t xml:space="preserve">  2 คน </t>
  </si>
  <si>
    <t>กลุ่มงานเวชฯ /วลัยมาศ</t>
  </si>
  <si>
    <t xml:space="preserve"> - จัดการประชาสัมพันธ์ให้กลุ่มเกษตรกรทราบเพื่อกลุ่มเกษตรกรกลุ่มเป้าหมายและนัดวันเวลาและสถานที่ในการตรวจ</t>
  </si>
  <si>
    <t xml:space="preserve">  - การแก้ไขปัญหาการใช้สารเคมีทางการเกษตร</t>
  </si>
  <si>
    <t xml:space="preserve"> - การส่งเสริมให้โรงเรียนมีการจัดบริการน้ำดื่มที่สะอาด</t>
  </si>
  <si>
    <t xml:space="preserve"> - การส่งเสริมการคัดแยกและกำจัดขยะอย่างถูกวิธี</t>
  </si>
  <si>
    <t>กลุ่มงานเวชฯ/จินตนา</t>
  </si>
  <si>
    <t xml:space="preserve"> - โครงการจัดบริการเยี่ยมตามกลุ่มวัย/การดูแลต่อเนื่อง</t>
  </si>
  <si>
    <t>พ.ย 60 - ก.ย.61</t>
  </si>
  <si>
    <t xml:space="preserve"> - โครงการส่งเสริมสุขภาพจิตตามกลุ่มวัย</t>
  </si>
  <si>
    <t xml:space="preserve"> - ชมรมผู้สูงอายุ</t>
  </si>
  <si>
    <t xml:space="preserve"> - โรงเรียนพ่อแม่ในหญิงตั้งครรภ์</t>
  </si>
  <si>
    <t>กลุ่มงานเวชฯ / จินตนา</t>
  </si>
  <si>
    <t>กลุ่มงานเวชฯ / จันทิรา</t>
  </si>
  <si>
    <t>-จัดกิจกรรมแลกเปลี่ยนเรียนรู้และทบทวนเคส กลุ่มเสี่ยงในชุมชน (บูรณาการร่วมกับคุณอรัญญา)</t>
  </si>
  <si>
    <t>กลุ่มงานเวชฯ / รัตนาพร</t>
  </si>
  <si>
    <t>-โครงการพัฒนาระบบบริหารจัดการกองทุนสุขภาพ บูรณาการร่วมกับ อปท</t>
  </si>
  <si>
    <t xml:space="preserve">   มีนาคม 2560</t>
  </si>
  <si>
    <t xml:space="preserve"> - โครงการพัฒนาระบบการให้บริการอนามัยโรงเรียน</t>
  </si>
  <si>
    <t>ประชามากกว่า15ปีตำบลทับไทร/7436คน</t>
  </si>
  <si>
    <t>กลุ่มสิทธิประกันสังคมและข้าราชการ/150คน</t>
  </si>
  <si>
    <t>กลุ่มงานเวช/จารวี</t>
  </si>
  <si>
    <t>งานเวชฯ /   สุวรรณดี ศรีนวล</t>
  </si>
  <si>
    <t xml:space="preserve"> -โครงการเสริมสร้างความรู้พฤติกรรมสุขภาพที่เหมาะสมในผู้สูงอายุ</t>
  </si>
  <si>
    <t>9หมู่ ต.ทับไทร</t>
  </si>
  <si>
    <t>พ.ย.60-ก.ย.61</t>
  </si>
  <si>
    <t>ต.ทับไทน</t>
  </si>
  <si>
    <t>โครงการพัฒนาศักยภาพเจ้าหน้าที่ในการควบคุมโรค</t>
  </si>
  <si>
    <t>ต.ค.60-ก.ย.61</t>
  </si>
  <si>
    <t>ต.ค.60-ก.ย.63</t>
  </si>
  <si>
    <t xml:space="preserve">งานเวช/วลัยมาศ </t>
  </si>
  <si>
    <t>กลุ่มงานเวชฯ/จุติพร</t>
  </si>
  <si>
    <t>ผู้สัมผัสผุ้ป่วยวัณโรค</t>
  </si>
  <si>
    <t>มค-กย61</t>
  </si>
  <si>
    <t xml:space="preserve"> - โครงการอบรมพัฒนาศักยภาพมาตรฐานงานสุขศึกษา</t>
  </si>
  <si>
    <t>กลุ่มงานเวชฯ /จุติพร</t>
  </si>
  <si>
    <t>กลุ่มงานเวชฯ / สุวรรณดี</t>
  </si>
  <si>
    <t>ฟื้นฟูการตรวจรักษาเบื้องต้นพยาบาล</t>
  </si>
  <si>
    <t>กลุ่มงานเวชฯ /    จารวี</t>
  </si>
  <si>
    <t>-โครงการอบรมพยาบาลดูแลผู้สูงอายุระยะยาว</t>
  </si>
  <si>
    <t>โครงการขับเคลื่อนยุทธศาสตร์การพัฒนาสุขภาพจังหวัดจันทบุรี ปีงบประมาณ 2561</t>
  </si>
  <si>
    <t>กลยุทธ</t>
  </si>
  <si>
    <t>1. เพิ่มประสิทธิภาพและพัฒนารูปแบบการจัดการปัญหาสุขภาพของพื้นที่ให้สอดคล้องกับบริบทและประชาชนทุกกลุ่มวัย</t>
  </si>
  <si>
    <t>โครงการ 46(1-14)</t>
  </si>
  <si>
    <t>UC 60</t>
  </si>
  <si>
    <t xml:space="preserve">2.โครงการเมืองสุขภาพผู้สูงอายุ(Healthy Agint) </t>
  </si>
  <si>
    <t>1.ผู้สูงอายุมีคุณภาพชีวิตที่ดี  ได้รับบริการสุขภาพและการดูแลที่เหมาะสมและตรงกับสภาพปัญหา โดยการมีส่วนร่วมของครอบครัว  ชุมชนและท้องถิ่น</t>
  </si>
  <si>
    <t>1..ร้อยละ 60 ของตำบลที่มีระบบการส่งเสริมสุขภาพดูแลผู้สูงอายุระยะยาว  (Long Term Care) ในชุมชนผ่านเกณฑ์</t>
  </si>
  <si>
    <t xml:space="preserve">2.ร้อยละของ Healthy Ageing เพิ่มขึ้น (ผู้สูงอายุมีศักยภาพในการดำรงชีวิตตามปกติ)  </t>
  </si>
  <si>
    <t>ขับเคลื่อนการดำเนินงานระบบการดูแลผู้สูงอายุระยะยาว (Long Term Care)ในชุมชน โดยกลไก DHS/พชอ</t>
  </si>
  <si>
    <t xml:space="preserve"> - สำรวจข้อมูลและภาวะสุขภาพผู้สูงอายุ</t>
  </si>
  <si>
    <t xml:space="preserve"> - จัดทำทะเบียนกลุ่มผู้มีภาวะพึ่งพิง</t>
  </si>
  <si>
    <t xml:space="preserve"> - นำเสนอข้อูลคณะกรรมการพชอ.อำเภอ</t>
  </si>
  <si>
    <t xml:space="preserve"> -ส่งเสริมและสนับสนุนการดำเนินงาน</t>
  </si>
  <si>
    <t>1 ตำบล (ทับไทร)</t>
  </si>
  <si>
    <t>ตำบลดูแลผู้สูงอายุระยะยาว</t>
  </si>
  <si>
    <t xml:space="preserve"> -พัฒนาระบบการดูแลบ้านโดยทีมหมอ</t>
  </si>
  <si>
    <t>ครอบครัว</t>
  </si>
  <si>
    <t xml:space="preserve"> -พัฒนาศักยภาพบุคลากรและทีมงาน</t>
  </si>
  <si>
    <t xml:space="preserve">  อบรมการใช้โปรแกรมเยี่ยมบ้าน</t>
  </si>
  <si>
    <t>พย.60</t>
  </si>
  <si>
    <t>พัฒนาระบบกลไกการบริหารจัดการกลุ่มผู้สูงอายุ  เสริมสร้างความเข้มแข็ง  และการมีส่วนร่วมของภาคีเครือข่าย</t>
  </si>
  <si>
    <t>อบรมผู้ดูแลผู้สูงอายุ (Care giver)</t>
  </si>
  <si>
    <t xml:space="preserve"> - ทบทวนความรู้ให้แก่ผู้ดูแลผู้สูงอายุ</t>
  </si>
  <si>
    <t>อบรมเตรียมพร้อมก่อนสูงวัย (Pre Aging)</t>
  </si>
  <si>
    <t xml:space="preserve">2. สร้างเสริมสุขภาพตามวิถีของชุมชน ด้วยวัฒนธรรม  และสิ่งแวดล้อมทางสุขภาพที่เอื้อต่อการมีสุขภาพดี  </t>
  </si>
  <si>
    <t>3.โครงการป้องกัน ควบคุมโรคติดต่อภายใต้ระบบสุขภาพหนึ่งเดียว (One Health)</t>
  </si>
  <si>
    <t>1.มีระบบเครือข่ายเฝ้าระวัง ป้องกันโรคและภัยสุขภาพ ที่มีคุณภาพและมาตราฐานโดยกระบวนการมีส่วนร่วมภายใต้ความคิดระบบสุขภาพหนึ่งเดี่ยว</t>
  </si>
  <si>
    <t>2.อัตราป่วยด้วยโรคติดต่อที่สำคัญของพื้นที่ลดลง</t>
  </si>
  <si>
    <t>1.อำเภอผ่านเกณฑ์มาตรฐานการจัดการเฝ้าระวังควบคุมโรคระหว่างประเทศ (IHR2005)* ไม่น้อยกว่าร้อยละ 80</t>
  </si>
  <si>
    <t>2.อัตราป่วยด้วยโรคที่สำคัญ 3 ลำดับแรกลดลงร้อยละ 5</t>
  </si>
  <si>
    <t xml:space="preserve"> - อัตราป่วยด้วยโรคไข้เลือดออก ลดลงจากค่าเฉลี่ย 5 ปีย้อนหลัง</t>
  </si>
  <si>
    <t>งานเวช/อปท2แห่ง</t>
  </si>
  <si>
    <t>งานเวช/อสม.</t>
  </si>
  <si>
    <t>วันเพ็ญ</t>
  </si>
  <si>
    <t>-จนทรพ./สสอ./.รพสต.       C1-เทศบาล</t>
  </si>
  <si>
    <t xml:space="preserve"> -ฝึกปฎิบัติการซ้อมแผนโรคติดต่อชายแดน</t>
  </si>
  <si>
    <t xml:space="preserve"> -ครู จำนวน70คน</t>
  </si>
  <si>
    <t xml:space="preserve">พัฒนาขีดความสามารถของอาสาสมัครหมู่บ้านและจิตอาสาชุมชนในการเป็นผู้เฝ้าระวังภัยคุกคามทางสุขภาพ      </t>
  </si>
  <si>
    <t xml:space="preserve"> -ประชุมเชิงปฏิบัติการพัฒนาศักยภาพ</t>
  </si>
  <si>
    <t xml:space="preserve"> -อาสาสมัครสาธารณสุขหมู่บ้านต.ทับไทร 176 คน</t>
  </si>
  <si>
    <t>อาสาสมัครสาธารณสุขประจำหมู่บ้าน</t>
  </si>
  <si>
    <t>ต.ทับไทรอ.โป่งน้ำร้อน จ.จันทบุรี ปีงบ2561</t>
  </si>
  <si>
    <t xml:space="preserve">พัฒนาระบบการสื่อสารความรู้ผ่านหอกระจายข่าว ในระดับหมู่บ้าน                                                     </t>
  </si>
  <si>
    <t xml:space="preserve"> -จัดอบรมการให้ความรู้/พัฒนาศักยภาพผู้ที่หอกระจายข่าว</t>
  </si>
  <si>
    <t xml:space="preserve"> -ผู้ดูแลหอกระจายข่าว9หมู่บ้าน</t>
  </si>
  <si>
    <t>ม.ค-ส.ค61</t>
  </si>
  <si>
    <t xml:space="preserve"> -มีการกำกับติดตามผลการดำเนินงาน</t>
  </si>
  <si>
    <t>ของผู้กระจายข่าว</t>
  </si>
  <si>
    <t xml:space="preserve">สนับสนุนการจัดทำวาระหมู่บ้านด้านการป้องกันควบคุมโรคและภัยสุขภาพ        </t>
  </si>
  <si>
    <t xml:space="preserve"> -เข้าร่วมประชุมประจำเดือนในหมู่บ้าน</t>
  </si>
  <si>
    <t>9 หมู่บ้าน</t>
  </si>
  <si>
    <t xml:space="preserve">เพื่อคืนข้อมูลด้านสุขภาพให้กับชุมชนผลักดัน </t>
  </si>
  <si>
    <t>ให้ชุมชนแก้ไขปัญหาด้วยตัวเอง</t>
  </si>
  <si>
    <t xml:space="preserve">4.โครงการสร้างวัฒนธรรมการจัดการสุขภาพโดยจิตอาสาชุมชน  </t>
  </si>
  <si>
    <t>1…ชุมชนมีระบบการจัดการสุขภาพ ที่สามารถจัดการสุขภาพของตนเองให้สำเร็จได้อย่างเป็นรูปธรรม</t>
  </si>
  <si>
    <t>1.ตำบลผ่านมาตรฐานตำบลจัดการคุณภาพชีวิต (QMT :Quality Management  of Life  Tambon)    ระดับดีมากขึ้นไป ร้อยละ 50</t>
  </si>
  <si>
    <t>2.ครอบครัวมีศักยภาพในการดูแลสุขภาพตนเองได้ตามเกณฑ์ที่กำหนด  ร้อยละ55</t>
  </si>
  <si>
    <t>4.1สร้างทักษะในการจัดการสุขภาพภาคประชาชน</t>
  </si>
  <si>
    <t xml:space="preserve"> -สำรวจและคัดเลือกอสค.ตามกลุ่มเป้าหมาย</t>
  </si>
  <si>
    <t>พัฒนาศักยภาพอาสาสมัครครัวเรือน</t>
  </si>
  <si>
    <t xml:space="preserve">  -ดำเนินการขึ้นทะเบียนอสค.ที่ผ่านการ</t>
  </si>
  <si>
    <t>พัฒนาศักยภาพ</t>
  </si>
  <si>
    <t xml:space="preserve"> -ส่งเสริมให้อสค.ร่วมกิจกรรมในชุมชน</t>
  </si>
  <si>
    <t>โดยวางแผนการดำเนินงานร่วมกับอสม.</t>
  </si>
  <si>
    <t xml:space="preserve"> - ประเมินศักยภาพโดยใช้แบบสอบถาม</t>
  </si>
  <si>
    <t>และการประเมินจากจนท.</t>
  </si>
  <si>
    <t>4.3 การพัฒนาวาระสุขภาพจิตอาสาเพื่อการดูแลสุขภาพผู้มีภาวะพึ่งพิง ทำดีด้วยหัวใจ   ด้วยกลไกประชารัฐ</t>
  </si>
  <si>
    <t xml:space="preserve">4.4สนับสนุนการจัดทำแผนชุมชน   และผลักดันให้บรรจุในแผนพัฒนาท้องถิ่น                                                        </t>
  </si>
  <si>
    <t xml:space="preserve">จัดตั้ง/ พัฒนาศูนย์เรียนรู้การจัดการสุขภาพชุมชนแบบครบวงจรโดยกระบวนการมีส่วนร่วม                                 </t>
  </si>
  <si>
    <t xml:space="preserve">สนับสนุนการจัดทำนโยบายสุขภาพในชุมชนด้วยธรรมนูญสุขภาพ </t>
  </si>
  <si>
    <t>สร้างค่านิยมและวัฒนธรรมทางสุขภาพในชุมชน</t>
  </si>
  <si>
    <t>5.โครงการจันทบุรีเมืองน่าอยู่ (GREEN &amp; CLEAN CITY)</t>
  </si>
  <si>
    <t>1…ทุกภาคส่วน ทั้งภาครัฐ ชุมชน ท้องถิ่น  และภาคประชาสังคม มีส่วนร่วมในการสร้างสภาพแวดล้อมที่เอื้อต่อการมีสุขภาพดี</t>
  </si>
  <si>
    <t>1. โรงพยาบาลในสังกัดกระทรวงสาธารณสุขได้มาตรฐาน GREEN &amp; CLEAN ร้อยละ 100</t>
  </si>
  <si>
    <t>2. โรงพยาบาลส่งเสริมสุขภาพตำบลได้มาตรฐาน GREEN &amp; CLEAN ร้อยละ 100</t>
  </si>
  <si>
    <t>PCU/ทีมENV</t>
  </si>
  <si>
    <t>3. มีตำบลต้นแบบในการจัดการอนามัยสิ่งแวดล้อมชุมชน (Active Communities) อย่างน้อยอำเภอละ 1 ตำบล</t>
  </si>
  <si>
    <t xml:space="preserve">ส่งเสริมการจัดการสิ่งแวดล้อมและภัยสุขภาพภาคประชาชน  ชุมชนและหน่วยงาน                                                        </t>
  </si>
  <si>
    <t xml:space="preserve"> การกำหนดมาตรการทางสังคม ชุมชน และท้องถิ่น              </t>
  </si>
  <si>
    <t>การบังคับใช้กฎหมายข้อกำหนด/ ระเบียบของท้องถิ่น/ ชุมชน</t>
  </si>
  <si>
    <t xml:space="preserve"> เพิ่มประสิทธิภาพการจัดการสิ่งแวดล้อม ระบบEHA </t>
  </si>
  <si>
    <t xml:space="preserve">3. พัฒนาระบบบริการแบบไร้รอยต่อ ไม่รอนาน และมีความสุขระหว่างรอรับบริการ ลดต้นทุน และภาระสุขภาพแก่ประชาชน </t>
  </si>
  <si>
    <t xml:space="preserve">6.โครงการระบบสุขภาพเป็นเลิศและสากล (Service excllent) </t>
  </si>
  <si>
    <t>1.ระบบบริการสุขภาพมีความเป็นเลิศ บูรณาการเชื่อมโยงไร้รอยต่อ</t>
  </si>
  <si>
    <t>1.ความพึงพอใจของผู้รับบริการ ไม่น้อยกว่าร้อยละ 80</t>
  </si>
  <si>
    <t>กลุ่มการพยาบาล</t>
  </si>
  <si>
    <t>2.ศูนย์ประสานการส่งต่อระดับจังหวัดและระดับอำเภอ ทำหน้าที่ในการประสาน</t>
  </si>
  <si>
    <t>งานบริการทุกจุด/Refer</t>
  </si>
  <si>
    <t>งานรับ- ส่งต่อผู้ป่วยตามแนวทางการพัฒนาระบบส่งต่อและมีการใช้ระบบเทคโนโลยีสารสนเทศในการส่งต่อผู้ป่วย ไม่น้อยกว่าร้อยละ 80</t>
  </si>
  <si>
    <t>6.1.</t>
  </si>
  <si>
    <t xml:space="preserve">พัฒนาระบบดิจิทัลเพื่อเพิ่มประสิทธิภาพการจัดบริการสุขภาพ                                                       </t>
  </si>
  <si>
    <t xml:space="preserve">  - พัฒนาแอพพลิเคชั่นในการรักษา/คัดกรองโรคเบื้องต้น(ที่พบบ่อย) เพื่อลดความแออัดในสถานบริการ                                                          </t>
  </si>
  <si>
    <t xml:space="preserve"> - พัฒนาเว็บไซด์เพื่อรองรับการนัดหมาย จองคิวบริการ</t>
  </si>
  <si>
    <t xml:space="preserve"> การพัฒนาระบบการส่งต่อผู้ป่วยแบบไร้รอยต่อ       </t>
  </si>
  <si>
    <t xml:space="preserve"> - ปรับปรุงมาตรฐานการรับ-ส่งต่อผู้ป่วย ในจังหวัดและในเขตสุขภาพ        </t>
  </si>
  <si>
    <t xml:space="preserve"> - พัฒนาโปรแกรมการรับ-ส่งต่อผู้ป่วยที่เชื่อมโยงกับทุกสถานบริการ</t>
  </si>
  <si>
    <t xml:space="preserve"> การจัดบริการสุขภาพเชิงรุก                                           </t>
  </si>
  <si>
    <t xml:space="preserve"> - เปิดบริการคลินิกเฉพาะทางนอกเวลา                                          </t>
  </si>
  <si>
    <t xml:space="preserve"> - จัดระบบบริการเพิ่มเศษ     (Convenience Service)                                        </t>
  </si>
  <si>
    <t xml:space="preserve"> การส่งเสริมในทุกสถานบริการสุขภาพให้มีอัตลักษณ์ของการบริการด้วยหัวใจความเป็นมนุษย์ </t>
  </si>
  <si>
    <t xml:space="preserve"> - การสร้างสุขระหว่างรอรับบริการ</t>
  </si>
  <si>
    <t>4. ยกระดับคุณภาพการบริการในหน่วยบริการสุขภาพทุกระดับให้มีความปลอดภัย และได้มาตรฐานตามเกณฑ์ที่กำหนด</t>
  </si>
  <si>
    <t xml:space="preserve">7. โครงการสถานบริการสุขภาพคุณภาพ และปลอดภัย (Quality and Safety ) </t>
  </si>
  <si>
    <t>1.บริการสุขภาพ มีความปลอดภัย สถานบริการได้มาตรฐานตามเกณฑ์ที่กำหนด</t>
  </si>
  <si>
    <t>1.โรงพยาบาล ผ่านมาตรฐานคุณภาพตามที่กำหนด ร้อยละ 100</t>
  </si>
  <si>
    <t>HA ทีมคุณภาพ</t>
  </si>
  <si>
    <t>2. รพ.สต.ที่ผ่านเกณฑ์การพัฒนาคุณภาพ รพ.สต.ติดดาว ร้อยละ 25</t>
  </si>
  <si>
    <t>การพัฒนาคุณภาพหน่วยบริการตามมาตรฐาน JCI, HA, รพ.สต.ติดดาว</t>
  </si>
  <si>
    <t>7.2.</t>
  </si>
  <si>
    <t xml:space="preserve"> การพัฒนารูปแบบบริการตามแผนพัฒนาระบบบริการสุขภาพ (SP)</t>
  </si>
  <si>
    <t>ลดระยะเวลารอคอย/เครือข่ายบริการที่ไร้รอยต่อ</t>
  </si>
  <si>
    <t xml:space="preserve"> การพัฒนาศูนย์ความเป็นเลิศทางการแพทย์ด้านโรคหัวใจและมะเร็ง</t>
  </si>
  <si>
    <t>8.โครงการยกระดับบริการทางการแพทย์รองรับนานาชาติ</t>
  </si>
  <si>
    <t>1.การพัฒนาระบบสุขภาพเกิดคุณค่าต่อผู้ใช้บริการ</t>
  </si>
  <si>
    <t>1.โรงพยาบาลในจังหวัดจันทบุรีมีการจัดระบบบริการเพิ่มพิเศษสำหรับชาวต่างชาติ และกลุ่มเป้าหมายเฉพาะ (Convenience Health Care : CHC) อย่างน้อย 1 แห่ง</t>
  </si>
  <si>
    <t>กลุ่มการ</t>
  </si>
  <si>
    <t>2.มีศูนย์แลกเปลี่ยนเรียนรู้ทางด้านวิชาการทางการแพทย์/ศูนย์ฝึกอบรม (Training Center) เพื่อเป็นศูนย์กลางการพัฒนาบริการและวิชาการสุขภาพที่ได้มาตรฐาน อย่างน้อย 1 แห่ง</t>
  </si>
  <si>
    <t>จัดระบบบริการเพิ่มพิเศษสำหรับชาวต่างชาติและกลุ่มเป้าหมายเฉพาะ (Convenience Health Care : CHC) ในโรงพยาบาลศูนย์และโรงพยาบาลชุมชน</t>
  </si>
  <si>
    <t>จัดตั้งศูนย์แลกเปลี่ยนเรียนรู้ทางด้านวิชาการทางการแพทย์/ศูนย์ฝึกอบรม (Training Center) เพื่อเป็นศูนย์กลางการพัฒนาบริการและวิชาการสุขภาพที่ได้มาตรฐาน</t>
  </si>
  <si>
    <t xml:space="preserve">5. ส่งเสริมการจัดบริการสุขภาพด้วยการผสมผสานกับภูมิปัญญาไทย และพัฒนาแพทย์แผนไทย แพทย์ทางเลือกให้เข้มแข็ง มีมาตรฐาน </t>
  </si>
  <si>
    <t xml:space="preserve">9.โครงการเมืองสมุนไพรจังหวัดจันทบุรี (Herbal City) </t>
  </si>
  <si>
    <t xml:space="preserve">1.จังหวัดจันทบุรีเป็นศูนย์กลางสมุนไพร เพื่อสุขภาพและความมั่นคงทางเศรษฐกิจของชาติ </t>
  </si>
  <si>
    <t xml:space="preserve">1.มีแผนยุทธศาสตร์และแผนปฏิบัติการพัฒนาเมืองสมุนไพรของจังหวัด </t>
  </si>
  <si>
    <t>2. มีการรวมกลุ่มเกษตรกรสมุนไพรเกษตรอินทรีย์ที่ชัดเจน เข้มแข็งในการพัฒนาสมุนไพรไทย</t>
  </si>
  <si>
    <t>3. มีโรงงานแปรรูปและผลิตยาสมุนไพรที่ได้มาตรฐาน GMP</t>
  </si>
  <si>
    <t>4.ประชาชนเข้าถึงบริการการแพทย์แผนไทยและการแพทย์ทางเลือกที่มีคุณภาพและมาตรฐานร้อยละ 20</t>
  </si>
  <si>
    <t xml:space="preserve">5. มูลค่าการใช้ยาสมุนไพรในสถานบริการสาธารณสุขเพิ่มขึ้นร้อยละ5 </t>
  </si>
  <si>
    <t>สร้างความเข้มแข็งของกลไกการบริหารจัดการเพื่อการขับเคลื่อนพื้นที่ฐานรากอย่างยั่งยืน</t>
  </si>
  <si>
    <t xml:space="preserve">    - พัฒนาโครงสร้างพื้นฐานให้มีความพร้อมเพื่อสนับสนุนการขับเคลื่อนโครงการเมืองสมุนไพร</t>
  </si>
  <si>
    <t xml:space="preserve">    - พัฒนาระบบบริหารจัดการและเทคโนโลยีสารสนเทศ</t>
  </si>
  <si>
    <t xml:space="preserve">    - สร้างเครือข่ายเกษตรกรและวิสาหกิจชุมชนที่เข้มแข็ง</t>
  </si>
  <si>
    <t>พัฒนาคุณภาพวัตถุดิบสมุนไพรยกระดับมูลค่าผลผลิตให้กับเกษตรกร</t>
  </si>
  <si>
    <t xml:space="preserve">    - พัฒนาศักยภาพของเกษตรกร/วิสาหกิจชุมชน/ผู้ประกอบการรายย่อย</t>
  </si>
  <si>
    <t xml:space="preserve">    - สนับสนุนการส่งเสริมการปลูกพืชรูปสมุนไพรที่ได้คุณภาพมาตรฐาน</t>
  </si>
  <si>
    <t>ขยายช่องทางการใช้ประโยชน์การเพิ่มมูลค่าและการตลาด</t>
  </si>
  <si>
    <t xml:space="preserve">    - ส่งเสริมและพัฒนาผลิตภัณฑ์สมุนไพร สร้างตราสินค้าให้เป็นที่รู้จัก</t>
  </si>
  <si>
    <t xml:space="preserve">    -พัฒนาผู้ประกอบการให้เป็นมืออาชีพ เพื่อขยายช่องทางการตลาดได้คุณภาพมาตรฐาน</t>
  </si>
  <si>
    <t>ส่งเสริมการใช้สมุนไพรในระบบบริการสุขภาพ</t>
  </si>
  <si>
    <t xml:space="preserve">    - ส่งเสริมบริการรักษาพยาบาลด้วยการแพทย์แผนไทยและการแพทย์ทางเลือกอย่างยั่งยืน</t>
  </si>
  <si>
    <t xml:space="preserve">   - สนับสนุนการใช้ผลิตภัณฑ์สมุนไพรท้องถิ่น เพื่อสืบสานภูมิปัญญาไทย</t>
  </si>
  <si>
    <t>6.เสริมสร้างความเข้มแข็งของเมืองบริการสุขภาพอาเซียน  ผ่านความร่วมมือกับภาคีทุกภาคส่วนทั้งในและต่างประเทศ</t>
  </si>
  <si>
    <t>10. โครงการเมืองบริการสุขภาพอาเซียน</t>
  </si>
  <si>
    <t>1.ผู้รับบริการเชื่อมั่นและวางใจในระบบบริการสุขภาพ บริการสุขภาพเพิ่มมูลค่าต่อการพัฒนาจังหวัด</t>
  </si>
  <si>
    <t>1. เครือข่ายบริการสุขภาพผ่านเกณฑ์บริการสุขภาพที่เป็นมิตร(Friendly service) ไม่น้อยกว่าร้อยละ80</t>
  </si>
  <si>
    <t>งานประกัน(เอนก)</t>
  </si>
  <si>
    <t>2.รายได้จากการจัดบริการสุขภาพชาวต่างชาติเพิ่มขึ้นร้อยละ 5</t>
  </si>
  <si>
    <t>3.ศูนย์บริการสุขภาพชาวต่างชาติผ่านเกณฑ์ประเมินระดับ 3 ไม่น้อยกว่าร้อยละ 80</t>
  </si>
  <si>
    <t>การพัฒนาโครงสร้างและกลไกการขับเคลื่อนงาน</t>
  </si>
  <si>
    <t xml:space="preserve">   - จัดตั้ง/ดำเนินงานศูนย์ประสานงานเครือข่ายประชาคมอาเซียน ด้านสาธารณสุข (ศคอส.) ระดับจังหวัด</t>
  </si>
  <si>
    <t xml:space="preserve"> การพัฒนาศักยภาพสถานบริการ</t>
  </si>
  <si>
    <t xml:space="preserve">    - จัดตั้ง/ดำเนินการศูนย์บริการสุขภาพชาวต่างชาติ/ศูนย์ประสานงานนายจ้างแรงงานต่างด้าวที่โรงพยาบาลทุกแห่ง</t>
  </si>
  <si>
    <t xml:space="preserve">    - พัฒนาคุณภาพบริการตามมาตรฐานสุขภาพที่เป็นมิตร (Friendly Service)</t>
  </si>
  <si>
    <t>กลุ่มการ/เอนก</t>
  </si>
  <si>
    <t xml:space="preserve">    - พัฒนาระบบส่งต่อ-ส่งกลับระหว่างประเทศ</t>
  </si>
  <si>
    <t xml:space="preserve"> การสร้างมูลค่าเพิ่มในการให้บริการ</t>
  </si>
  <si>
    <t xml:space="preserve"> การพัฒนาศักยภาพบุคลากรสาธารณสุขให้มีความเชี่ยวชาญและสมรรถนะสากล</t>
  </si>
  <si>
    <t>การประสานความร่วมมือระหว่างประเทศทั้งด้านบริการและวิชาการ</t>
  </si>
  <si>
    <t>7. พัฒนาระบบการขับเคลื่อนนโยบายสาธารณสุขในทุกระดับให้มีความเข้มแข็ง เสริมสร้างระบบการวางแผนและการบริหารจัดการทรัพยากรสุขภาพให้มีประสิทธิภาพ</t>
  </si>
  <si>
    <t xml:space="preserve">11. โครงการสร้างเอกภาพในการบริหารจัดการเพื่อการขับเคลื่อนนโยบายและยุทธศาสตร์(One Province One Strategy) </t>
  </si>
  <si>
    <t>1.กลไกการขับเคลื่อนนโยบายและยุทธศาสตร์มีประสิทธิภาพ และเป็นเอกภาพ</t>
  </si>
  <si>
    <t>1.แผนยุทธศาสตร์ และแผนปฏิบัติการของหน่วยงาน สอดคล้องกับสภาพปัญหาของพื้นที่ และมีความเชื่อมโยงในทุกระดับ ร้อยละ 100</t>
  </si>
  <si>
    <t>งานประกัน</t>
  </si>
  <si>
    <t xml:space="preserve">2.ปัญหาด้านสุขภาพได้รับการแก้ไขและบรรจุในแผนพัฒนาระดับพื้นที่ของท้องถิ่น และจังหวัด </t>
  </si>
  <si>
    <t>พัฒนาศักยภาพทีมบริหารเพื่อการนำองค์กรและเสริมสร้างขีดความสามารถในการนำพาองค์กรก้าวสู่ประชาคมอาเซียน</t>
  </si>
  <si>
    <t xml:space="preserve">สร้างทีมนำในการขับเคลื่อนยุทธศาสตร์ขององค์กร </t>
  </si>
  <si>
    <t xml:space="preserve"> การบริหารยุทธศาสตร์สุขภาพแบบหนึ่งเดียวเชื่อมโยงในทุกระดับ</t>
  </si>
  <si>
    <t xml:space="preserve"> พัฒนาระบบข้อมูลสารสนเทศและศูนย์ข้อมูลกลางด้านสุขภาพ</t>
  </si>
  <si>
    <t xml:space="preserve"> ผลักดันปัญหาและผลกระทบต่อสุขภาพเป็นวาระระดับจังหวัด อำเภอ ตำบล </t>
  </si>
  <si>
    <t>8. สร้างสรรค์องค์ความรู้ นวัตกรรม และพัฒนาระบบข้อมูลสารสนเทศทางสุขภาพให้มีคุณภาพ ทันสมัย เชื่อมโยงอย่างเป็นระบบ</t>
  </si>
  <si>
    <t>12.โครงการจันทบุรี 4.0</t>
  </si>
  <si>
    <t>1.มีองค์ความรู้นวัตกรรมทางสุขภาพและระบบข้อมูลสารสนเทศสุขภาพรองรับระบบบริการและระบบบริหาร พัฒนาสู่จันทบุรี 4.0</t>
  </si>
  <si>
    <t>1.ผลงานวิจัย/นวัตกรรมด้านสุขภาพที่ให้หน่วยงานต่างๆนำไปใช้ให้เกิดประโยชน์ ไม่น้อยกว่าร้อยละ 20</t>
  </si>
  <si>
    <t>ทีมวิจัย</t>
  </si>
  <si>
    <t>2.มีการพัฒนา Application ที่ตอบสนองระบบสุขภาพ 4.0  อย่างน้อย 1 โปรแกรม</t>
  </si>
  <si>
    <t>สร้างทีมนำด้านวิชาการ งานวิจัย และการจัดการองค์ความรู้</t>
  </si>
  <si>
    <t xml:space="preserve"> สร้างนวัตกรสุขภาพทุกระดับ                 </t>
  </si>
  <si>
    <t>12.3 การสร้างนวัตกรรมสุขภาพ และเพิ่มมูลค่าด้านสุขภาพรองรับสาธารณสุข 4.0</t>
  </si>
  <si>
    <t>พัฒนา Application ที่ตอบสนองระบบสุขภาพ 4.0</t>
  </si>
  <si>
    <t xml:space="preserve"> - นำระบบ Application Home Health Care มาต่อยอด เช่น ระบบ Digital Home Ward ฯลฯ</t>
  </si>
  <si>
    <t>จัดทำระบบเทคโนโลยีสารสนเทศเพิ่มมาทดแทนการทำงานของบุคลากรทั้งในส่วนที่เป็นบริการหลักและทีมสนับสนุน</t>
  </si>
  <si>
    <t>สร้างคลังสารสนเทศเพื่อพัฒนาสู่องค์กรแห่งการเรียนรู้ผ่านระบบดิจิทัล</t>
  </si>
  <si>
    <t>9. พัฒนาหน่วยงานสาธารณสุข ให้มีสมรรถนะสูง บริหารแบบธรรมาภิบาล  โดยยึดหลักปรัชญาของเศรษฐกิจพอเพียง</t>
  </si>
  <si>
    <t>13. โครงการองค์กรสู่สมรรถนะสูง (Smart  Offiice)</t>
  </si>
  <si>
    <t>1…หน่วยงานสาธารณสุข  มีการพัฒนาสู่องค์กรสมรรถนะสูง</t>
  </si>
  <si>
    <t>1.หน่วยงานส่วนสนับสนุน (Back Office) มีการจัดระบบงานเพื่อลดขั้นตอน ความซ้ำซ้อน ความยุ่งยากของระบบงานภายใน (Lean Management) ที่เป็นรูปธรรม อย่างน้อย 1 ระบบ</t>
  </si>
  <si>
    <t>เพิ่มประสิทธิภาพการนำองค์กรด้วยทีมนำที่มีคุณภาพสูงและใช้แผนยุทธศาสตร์ในการขับเคลื่อนองค์กร</t>
  </si>
  <si>
    <t xml:space="preserve">  - พัฒนาระบบการนำ (Leadership System) และเพิ่มประสิทธิภาพกลไกการตัดสินใจของผู้นำองค์กร บนพื้นฐานองค์ความรู้และข้อมูลเชิงประจักษ์</t>
  </si>
  <si>
    <t xml:space="preserve"> -  ลดขั้นตอน ความซ้ำซ้อน ความยุ่งยากของระบบงานภายใน (Lean Management) ไม่ให้เป็นอุปสรรคต่อการแปลงยุทธศาสตร์สู่การปฏิบัติ</t>
  </si>
  <si>
    <t xml:space="preserve"> พัฒนาการบริหารตามแนวทางเกณฑ์รางวัลคุณภาพแห่งชาติ ตามแนวทาง Governance Excellence</t>
  </si>
  <si>
    <t xml:space="preserve"> สร้างธรรมาภิบาลในองค์กรและความเข้มแข็งทางการเงินการคลังด้วยหลักปรัชญาเศรษฐกิจพอเพียง</t>
  </si>
  <si>
    <t>ประยุกต์และสอดแทรกหลักปรัชญาเศรษฐกิจพอเพียงในแผนงาน/ โครงการของหน่วยงาน</t>
  </si>
  <si>
    <t xml:space="preserve"> ส่งเสริม สนับสนุนการแสวงหาความร่วมมือจากองค์กรสุขภาพ และองค์กรที่เกี่ยวข้องทั้งในและต่างประเทศ</t>
  </si>
  <si>
    <t xml:space="preserve"> การบริหารจัดการความเสี่ยงและเพิ่มประสิทธิภาพระบบควบคุมกำกับ</t>
  </si>
  <si>
    <t xml:space="preserve">10. เสริมสร้างขีดความสามารถของบุคลากรให้มีความเชี่ยวชาญในการจัดบริการสุขภาพ    บุคลากรมีความสุขและเป็นต้นแบบคนสุขภาพดี </t>
  </si>
  <si>
    <t>14.โครงการบุคลากรสาธารณสุขยอดเยี่ยม (Smart Officer)</t>
  </si>
  <si>
    <t>1.บุคลากรทางการแพทย์ และทีมสาธารณสุขมีสมรรถนะสูง มีความสุขและเป็นต้นแบบคน สุขภาพดีมีวัฒนธรรมองค์กรที่เข้มแข็ง</t>
  </si>
  <si>
    <t>1.บุคคลากรผ่านเกณฑ์ดัชนีชี้วัดความสุข    มากกว่าร้อยละ 60</t>
  </si>
  <si>
    <t>2. อัตราการคงอยู่ของบุคลากรสาธารณสุข(Retention rate) ร้อยละ 85</t>
  </si>
  <si>
    <t>จัดทำแผนแม่บทการพัฒนาบุคลากรสาธารณสุขของจังหวัด ระยะ 5 ปี และสอดคล้องกับการพัฒนาตามแผนบริการของจังหวัด</t>
  </si>
  <si>
    <t>สร้างรูปแบบการใช้ประโยชน์ร่วมกันของบุคลากรที่มีความรู้ความสามารถสูงทั้งบุคลากรทางการแพทย์และบุคลากรสายสนับสนุนในรูปแบบ HR Sharing</t>
  </si>
  <si>
    <t>พัฒนาระบบบริหารและทรัพยากรบุคคลโดยให้ความสำคัญกับการเสริมสร้างสมรรถนะการพัฒนาผลการปฏิบัติงาน</t>
  </si>
  <si>
    <t xml:space="preserve">พัฒนาหลักสูตรที่มีความจำเป็นของภารกิจ รองรับยุทธศาสตร์การพัฒนาของจังหวัด ตาม Service plan </t>
  </si>
  <si>
    <t>สร้างและพัฒนาLearning center ระดับจังหวัด</t>
  </si>
  <si>
    <t>สร้างเสริมพฤติกรรมสุขภาพที่เป็นแบบอย่าง และการคุ้มครองสุขภาวะของบุคลากรจากการปฏิบัติงาน</t>
  </si>
  <si>
    <t>ยกย่องเชิดชูเกียรติแก่บุคลากรคุณภาพ</t>
  </si>
  <si>
    <t>สร้างระบบการรับผิดชอบต่อสังคมผ่านกิจกรรมการบริการสุขภาพและกิจกรรมอื่นๆ ที่มีศักยภาพ ตามแนวทางเราทำดีด้วยหัวใจของสมเด็จพระเจ้าอยู่หัวรัชกาลที่10 (คนสาธารณสุขจิตอาสาทั้งจังหวัด)</t>
  </si>
  <si>
    <t>กิจกรรม</t>
  </si>
  <si>
    <t>ประชาชน</t>
  </si>
  <si>
    <t>จำนวนคน</t>
  </si>
  <si>
    <t>พื้นที่ดำเนินการ</t>
  </si>
  <si>
    <t>ผู้รับผิดชอบหลัก</t>
  </si>
  <si>
    <t>ทีมสนับสนุนร่วมดำเนินงาน</t>
  </si>
  <si>
    <t>กลุ่มเป้าหมาย</t>
  </si>
  <si>
    <t>(สถานที่จัดกิจกรรม)</t>
  </si>
  <si>
    <t>(ระบุ วดป.)</t>
  </si>
  <si>
    <t>จำนวน</t>
  </si>
  <si>
    <t xml:space="preserve">12000 คน </t>
  </si>
  <si>
    <t>ในชุมชนตำบลทับไทร</t>
  </si>
  <si>
    <t>พ.ย.60 - ก.ย.61</t>
  </si>
  <si>
    <t>จารวี ประสิทธิ์นราพันธุ์</t>
  </si>
  <si>
    <t>อสม.ตำบลทับไทร และแกนนำนมแม่</t>
  </si>
  <si>
    <t xml:space="preserve"> โครงการพัฒนางานตำบลพัฒนาการดีเริ่มที่นมแม่</t>
  </si>
  <si>
    <t xml:space="preserve">หญิงหลังคลอด </t>
  </si>
  <si>
    <t>หมู่9</t>
  </si>
  <si>
    <t>อปท.</t>
  </si>
  <si>
    <t>นักเรียนชั้น ป1-6และม.1-6</t>
  </si>
  <si>
    <t>ในโรงเรียนเขตรับผิดชอบ</t>
  </si>
  <si>
    <t>จุติพร  ตะน้อย</t>
  </si>
  <si>
    <t>ครูอนามัยโรงเรียน</t>
  </si>
  <si>
    <t>นักเรียนและผู้ปกครอง</t>
  </si>
  <si>
    <t>เด็กนร.กลุ่มเป้าหมาย</t>
  </si>
  <si>
    <t>กลุ่มสิทธิประกันสังคมและข้าราชการ</t>
  </si>
  <si>
    <t>วลัยมาศ คงหอม</t>
  </si>
  <si>
    <t>เจ้าของสถานประกอบการ</t>
  </si>
  <si>
    <t xml:space="preserve"> โครงการคัดกรองสุขภาพเชิงรุกในชุมชน โรงพยาบาลโป่งน้ำร้อน ปี 2561ตำบลทับไทร (บูรณาการร่วมกับ A8)</t>
  </si>
  <si>
    <t>ประชาชนอายุมากกว่า15ปี</t>
  </si>
  <si>
    <t>อสม.ทับไทร</t>
  </si>
  <si>
    <t>แกนนำชุมชน</t>
  </si>
  <si>
    <t>แกนนำสุขภาพ</t>
  </si>
  <si>
    <t xml:space="preserve"> โครงการตรวจคัดกรองมะเร็งปากมดลูก</t>
  </si>
  <si>
    <t xml:space="preserve">  สุวรรณดี ศรีนวล</t>
  </si>
  <si>
    <t xml:space="preserve"> โครงการรักษ์สุขภาพตำบลทับไทร(ปรับเปลี่ยน)</t>
  </si>
  <si>
    <t>กลุ่มเสี่ยง</t>
  </si>
  <si>
    <t xml:space="preserve"> วลัยมาศ / จารวี</t>
  </si>
  <si>
    <t xml:space="preserve"> โครงการเสริมสร้างความรู้พฤติกรรมสุขภาพที่เหมาะสมในผู้สูงอายุ</t>
  </si>
  <si>
    <t>ผู้สูงอายุ</t>
  </si>
  <si>
    <t>มค.-มีค61</t>
  </si>
  <si>
    <t>จินตนา เบี้ยแก้ว</t>
  </si>
  <si>
    <t xml:space="preserve"> โครงการพัฒนาคุณภาพชีวิตผู้พิการอำเภอโป่งน้ำร้อน</t>
  </si>
  <si>
    <t xml:space="preserve">ผู้พิการทุกประเภทในอำเภอโป่งน้ำร้อนจำนวน </t>
  </si>
  <si>
    <t>มค.-กย.61</t>
  </si>
  <si>
    <t>รัตนาพร   ไชยเชตุ</t>
  </si>
  <si>
    <t>ชมรมคนพิการอำเภอโป่งน้ำร้อน</t>
  </si>
  <si>
    <t>CGตำบลทับไทร</t>
  </si>
  <si>
    <t xml:space="preserve">9หมู่บ้าน </t>
  </si>
  <si>
    <t>ต.ทับไทร</t>
  </si>
  <si>
    <t xml:space="preserve"> -แกนนำคสช.หมู่บ้านละ 2 คน </t>
  </si>
  <si>
    <t>94 คน</t>
  </si>
  <si>
    <t>อ.โป่งน้ำร้อน</t>
  </si>
  <si>
    <t>มีค 61</t>
  </si>
  <si>
    <t xml:space="preserve">วันเพ็ญ พันชนัง </t>
  </si>
  <si>
    <t>คสช.</t>
  </si>
  <si>
    <t xml:space="preserve"> - จนท. รพ. สสอ. รพ.สต. ครู แกนนำ/ประชาชน </t>
  </si>
  <si>
    <t xml:space="preserve">จนท. รพ. สสอ. รพ.สต. ครู แกนนำ/ประชาชน </t>
  </si>
  <si>
    <t>ทุ่งกร่าง/ดงจิก</t>
  </si>
  <si>
    <t>อปท</t>
  </si>
  <si>
    <t xml:space="preserve"> ร้านอาหาร/แผงลอย</t>
  </si>
  <si>
    <t>90ร้าน</t>
  </si>
  <si>
    <t>มีค. 61</t>
  </si>
  <si>
    <t xml:space="preserve">เงินบำรุง </t>
  </si>
  <si>
    <t>อสม/ร้านอาหาร</t>
  </si>
  <si>
    <t>100คน</t>
  </si>
  <si>
    <t xml:space="preserve">ทีมหมอครอบครัว </t>
  </si>
  <si>
    <t>หญิงวัย30-60ปี</t>
  </si>
  <si>
    <t>อสค.</t>
  </si>
  <si>
    <t>งานเวชฯ / วลัยมาศ คงหอม</t>
  </si>
  <si>
    <t xml:space="preserve">  เครือข่ายบริการสุขภาพ อำเภอโป่งน้ำร้อน จังหวัดจันทบุรี</t>
  </si>
  <si>
    <t>รายการ</t>
  </si>
  <si>
    <t>โรงพยาบาล</t>
  </si>
  <si>
    <t>รพ.สต.</t>
  </si>
  <si>
    <t xml:space="preserve">ประมาณการรายได้       </t>
  </si>
  <si>
    <t>รายได้ UC</t>
  </si>
  <si>
    <t>รายได้จาก EMS</t>
  </si>
  <si>
    <t>รายได้ค่ารักษา อปท.</t>
  </si>
  <si>
    <t>รายได้ค่ารักษาเบิกจ่ายตรงกรมบัญชีกลาง</t>
  </si>
  <si>
    <t>รายได้ประกันสังคม</t>
  </si>
  <si>
    <t>รายได้แรงงานต่างด้าว</t>
  </si>
  <si>
    <t>รายได้ค่ารักษาและบริการอื่น ๆ</t>
  </si>
  <si>
    <t>ค่ายา</t>
  </si>
  <si>
    <t>รายได้อื่น</t>
  </si>
  <si>
    <t>เงินตามโครงการเสนอขอจากท้องถิ่น</t>
  </si>
  <si>
    <t>รวมประมาณการรายรับ</t>
  </si>
  <si>
    <t>ประมาณการรายจ่าย</t>
  </si>
  <si>
    <t>ต้นทุนยา</t>
  </si>
  <si>
    <t>ต้นทุนวัสดุทันตกรรม</t>
  </si>
  <si>
    <t>ต้นทุนวัสดุวิทยาศาสตร์การแพทย์</t>
  </si>
  <si>
    <t>ค่าจ้างชั่วคราว</t>
  </si>
  <si>
    <t>ค่าตอบแทน</t>
  </si>
  <si>
    <t>ค่าใช้จ่ายบุคลากรอื่น</t>
  </si>
  <si>
    <t>ค่าใช้สอย</t>
  </si>
  <si>
    <t>ค่าสาธารณูปโภค</t>
  </si>
  <si>
    <t>หนี้สูญและสงสัยจะสูญ</t>
  </si>
  <si>
    <t>ค่าใช้จ่ายอื่น</t>
  </si>
  <si>
    <t>แผนยุทธศาสตร์ / กรอบทิศทางการพัฒนาเครือข่ายบริการสุขภาพอำเภอโป่งน้ำร้อน</t>
  </si>
  <si>
    <t>เป็นเครือข่ายบริการสุขภาพชายแดน ที่มีคุณภาพ ประชาชนสุขภาพดี ภาคีเครือข่ายเข้มแข็ง</t>
  </si>
  <si>
    <t>1. พัฒนามาตรฐานคุณภาพบริการ ให้ได้มาตรฐานตามเกณฑ์ทุกแห่ง</t>
  </si>
  <si>
    <t>2. ลดโรคที่เป็นปัญหาสำคัญในพื้นที่</t>
  </si>
  <si>
    <t>3. บริการสุขภาพแรงงานต่างด้าว</t>
  </si>
  <si>
    <t>7 ประการ</t>
  </si>
  <si>
    <t>1. ทำงานเป็นทีม</t>
  </si>
  <si>
    <t>2. ดูแลผู้รับบริการแบบองค์รวม และด้วยใจของความเป็นมนุษย์</t>
  </si>
  <si>
    <t>3. มุ่งความสำเร็จทุกเป้าหมาย</t>
  </si>
  <si>
    <t>4. มีความเชี่ยวชาญในหน้าที่การงาน</t>
  </si>
  <si>
    <t>5. ให้บริการด้วยใจ และผู้รับบริการปลอดภัย</t>
  </si>
  <si>
    <t>6. เสริมศักยภาพบุคลากร</t>
  </si>
  <si>
    <t>7. องค์กรโปร่งใส และเท่าเทียมกัน</t>
  </si>
  <si>
    <t>การจัดเครือข่ายบริการสุขภาพอำเภอโป่งน้ำร้อน</t>
  </si>
  <si>
    <t xml:space="preserve"> -แต่งตั้งทีมผู้รับผิดชอบด้านวิจัยและพัฒนาโครงการ</t>
  </si>
  <si>
    <t xml:space="preserve">ทีมวิจัยและพัฒนา/ 7 คน </t>
  </si>
  <si>
    <t>ธันวาคม2560</t>
  </si>
  <si>
    <t>บงกต</t>
  </si>
  <si>
    <t xml:space="preserve"> -โครงการจัดอบรมการวิจัย R2Rแก่เจ้าหน้าที่รพ.และ รพสต.</t>
  </si>
  <si>
    <t>50คน/1ครั้ง</t>
  </si>
  <si>
    <t>มกราคม2561</t>
  </si>
  <si>
    <t xml:space="preserve"> -จัดประกวดและนำเสนอผลงานวิจัยในระดับคปสอ.</t>
  </si>
  <si>
    <t>1ครั้ง</t>
  </si>
  <si>
    <t xml:space="preserve">สิงหาคม 2561 </t>
  </si>
  <si>
    <t>ส่งเสริมการนำผลงานวิจัยไปใช้ประกอบการปฏิบัติงาน</t>
  </si>
  <si>
    <t>ทุกหน่วยงาน/อย่างน้อย 1 เรื่อง</t>
  </si>
  <si>
    <t xml:space="preserve">ตลอดปี 2561 </t>
  </si>
  <si>
    <t xml:space="preserve"> -โครงการอาหารปลอดภัยในชุมชน</t>
  </si>
  <si>
    <t xml:space="preserve"> -เก็บตัวอย่างอาหารสด อาหารแปรรูปเพื่อตรวจสอบสารปนเปื้อนโดยรถ mobile unit </t>
  </si>
  <si>
    <t>ร้านค้าในตลาดเขตเทศบาลทับไทร/100 ตัวอย่าง</t>
  </si>
  <si>
    <t>พฤษภาคม 2561</t>
  </si>
  <si>
    <t>พิทยาภรณ์</t>
  </si>
  <si>
    <t xml:space="preserve"> - เก็บตัวอย่างนมโรงเรียนเพื่อตรวจสอบคุณภาพ</t>
  </si>
  <si>
    <t>ศูนย์เด็กเล็ก/5แห่ง</t>
  </si>
  <si>
    <t xml:space="preserve"> -โครงการพัฒนาศักยภาพบุคคลากร ด้านอาหารปลอดภัย</t>
  </si>
  <si>
    <t xml:space="preserve"> -อบรมทบทวนความรู้ด้านอาหารปลอดภัยให้แก่ ผู้รับผิดชอบงานด้านนอาหารปลอดภัยร่วมกับ สสจ.</t>
  </si>
  <si>
    <t>150คน / 8 ครั้ง</t>
  </si>
  <si>
    <t>มิถุนายน 2561</t>
  </si>
  <si>
    <t xml:space="preserve"> -โครงการพัฒนาศักยภาพผู้นำในชุมชน ด้านอาหารปลอดภัย</t>
  </si>
  <si>
    <t xml:space="preserve"> -อบรมทบทวนความรู้ด้านอาหารปลอดภัยให้แก่ ผู้นำท้องถิ่น อสม.</t>
  </si>
  <si>
    <t xml:space="preserve"> -ค้นหาตัวแทนผู้รับส่งต่อข้อมูลข่าวสารด้านอาหารปลอดภัยในชุมชน</t>
  </si>
  <si>
    <t xml:space="preserve">8 ตำบล/8คน </t>
  </si>
  <si>
    <t xml:space="preserve"> -โครงการเฝ้าระวังความปลอดภัยด้านผลิตภัณฑ์สุขภาพและบริการสุขภาพ</t>
  </si>
  <si>
    <t xml:space="preserve"> -ตรวจแนะนำให้ความรู้แจกเอกสารแผ่นพับเครื่องสำอางค์อันตราย</t>
  </si>
  <si>
    <t>ร้านค้าในตลาดการค้าชายแดน/12 แห่ง</t>
  </si>
  <si>
    <t>ตลอดปี 2561</t>
  </si>
  <si>
    <t xml:space="preserve"> -ตรวจติดตามเฝ้าระวังการจำหน่ายเครื่องสำอางค์ที่ผิดกฎหมาย</t>
  </si>
  <si>
    <t xml:space="preserve"> -ตรวจติดตามสถานพยาบาล</t>
  </si>
  <si>
    <t>สถานพยาบาล/5 แห่ง</t>
  </si>
  <si>
    <t xml:space="preserve"> -เฝ้าระวังการโฆษณาที่ผิดกฎหมายในสิอวิทยุชุมชน</t>
  </si>
  <si>
    <t>วิทยุชุมชน /3 คลื่นความถี่</t>
  </si>
  <si>
    <t xml:space="preserve"> -ตรวจประเมินและเก็บตัวอย่างสถานที่ผลิตอาหารที่เข้าข่าย GMP และ Primary GMP</t>
  </si>
  <si>
    <t>สถานที่ผลิตอาหารGMP และ primary GMP/4 แห่ง</t>
  </si>
  <si>
    <t xml:space="preserve"> -โครงการผู้ป่วยโรคเรื้อรังบริโภคผลิตภัณฑ์สุขภาพปลอดภัย</t>
  </si>
  <si>
    <t xml:space="preserve"> -จัดกิจกรรมให้ความรู้ผลิตภัณฑ์สุขภาพปลอดภัยสำหรับผู้ป่วยในคลินิคโรคเรื้อรัง</t>
  </si>
  <si>
    <t>ผู้ป่วยโรคเรื้อรังใน 8 คลินิก/1000 คน</t>
  </si>
  <si>
    <t xml:space="preserve"> -โครงการพัฒนาศักยภาพผู้นำในชุมชน ด้านผลิตภัณฑ์สุขภาพปลอดภัย</t>
  </si>
  <si>
    <t xml:space="preserve"> -อบรมทบทวนความรู้ด้านผลิตภัณฑ์สุขภาพปลอดภัยให้แก่ ผู้นำท้องถิ่น อสม.</t>
  </si>
  <si>
    <t xml:space="preserve"> -ค้นหาตัวแทนผู้รับส่งต่อข้อมูลข่าวสารด้านผลิตภัณฑ์สุขภาพปลอดภัยในชุมชน</t>
  </si>
  <si>
    <t xml:space="preserve">8 รพสต/8คน </t>
  </si>
  <si>
    <t xml:space="preserve"> -โครงการร้านชำปลอดยาสเตียร์รอยด์</t>
  </si>
  <si>
    <t xml:space="preserve"> -คัดเลือกร้านชำที่เข้าร่วมโครงการ ให้ความรู้และแนะนำ</t>
  </si>
  <si>
    <t>ร้านชำ 8 แห่ง</t>
  </si>
  <si>
    <t xml:space="preserve"> -มอบป้ายร้านชำปลอดยาสเตียร์รอยด์</t>
  </si>
  <si>
    <t xml:space="preserve"> -โครงการผู้ป่วยโรคไม่เรื้อรังใช้ยามั่นใจปลอดภัย</t>
  </si>
  <si>
    <t xml:space="preserve"> - ค้นหาปัญหาในการใช้ยาของผู้ป่วย</t>
  </si>
  <si>
    <t>ผู้ป่วยโรคเรื้องรังทุกคน/คนละ2ครั้ง</t>
  </si>
  <si>
    <t xml:space="preserve"> - ประเมินและส่งเสริมความร่วมมือในการใช้ยาของผู้ป่วย</t>
  </si>
  <si>
    <t xml:space="preserve"> - โครงการส่งเสริมการใช้ยาอย่างสมเหตุสมผล </t>
  </si>
  <si>
    <t xml:space="preserve"> -ประชุมกำหนดนโยบายการใช้ยาอย่างสมเหตุผลประจำปี 2561 โดยคณะกรรมการเภสัชกรรมและการบำบัด</t>
  </si>
  <si>
    <t>20คน/1 ครั้ง</t>
  </si>
  <si>
    <t>ธันวาคม 2561</t>
  </si>
  <si>
    <t xml:space="preserve"> -จัดอบรมทบทวนความรู้บุคลากรเรื่องการใช้ยาอย่างสมเหตุผลในโรงพยาบาลและ รพ สต </t>
  </si>
  <si>
    <t xml:space="preserve">50 คน/2ครั้ง </t>
  </si>
  <si>
    <t>มกราคม 2561</t>
  </si>
  <si>
    <t xml:space="preserve"> -รณรงค์ลดการใช้ยาต้านจุลชีพใน 3 โรคเป้าหมาย</t>
  </si>
  <si>
    <t>การใช้ATB ในกลุ่มโรคเป้าหมายผ่านเกณฑ์ /3โรค</t>
  </si>
  <si>
    <t>ตลอดปี2561</t>
  </si>
  <si>
    <t xml:space="preserve"> -ประเมินความเหมาะสมการใช้ยาปฏิชีวนะกลุ่มเป้าหมาย</t>
  </si>
  <si>
    <t xml:space="preserve"> ยาปฏิชีวนะเป้าหมาย/  2  รายการ </t>
  </si>
  <si>
    <t xml:space="preserve"> -พัฒนาระบบสารสนเทศRDUใน รพสต.</t>
  </si>
  <si>
    <t>8 รพ.สต./8 ครั้ง</t>
  </si>
  <si>
    <t xml:space="preserve"> -ส่งเสริมการใช้ยาอย่างสมเหตุผลในกลุ่มผู้ป่วยโรคเรื้อรัง</t>
  </si>
  <si>
    <t xml:space="preserve">ยา ในกลุ่มโรคเรื้อรัง/3 รายการ </t>
  </si>
  <si>
    <t xml:space="preserve"> -โครงการพัฒนาสารสนเทศในการเก็บข้อมูล RDU</t>
  </si>
  <si>
    <t xml:space="preserve"> -จัดซื้อเครื่องคอมพิวเตอร์ โต๊ะ พร้อมprinter 1 ชุด</t>
  </si>
  <si>
    <t>โปรแกรมเก็บข้อมูล/ 1 โปรแกรม</t>
  </si>
  <si>
    <t xml:space="preserve"> -โครงการส่งเสริมการใช้ยาสมุนไพรอย่างปลอดภัย</t>
  </si>
  <si>
    <t xml:space="preserve"> -จัดทำฐานข้อมูลอัตรกิริยาระหว่างยาสมุนไพรกับยาแผนปัจจุบันในHosXp</t>
  </si>
  <si>
    <t>สมุนไพรทุกรายการ</t>
  </si>
  <si>
    <t xml:space="preserve"> -จัดทำเภสัชตำรับยาสมุนไพร</t>
  </si>
  <si>
    <t>3 เล่ม</t>
  </si>
  <si>
    <t xml:space="preserve"> - อบรมบุคลากรเรื่องการใช้ยาสมุนไพรอย่างปลอดภัย</t>
  </si>
  <si>
    <t>20คน/1ครั้ง</t>
  </si>
  <si>
    <t xml:space="preserve"> - โครงการติดตามการใช้ยาในผู้ป่วยจิตเวช</t>
  </si>
  <si>
    <t xml:space="preserve">ผู้ป่วยจิตเวช/100 คน </t>
  </si>
  <si>
    <t xml:space="preserve"> - ติดตามอาการไม่พึงประสงค์จากการใช้ยาจิตเวช</t>
  </si>
  <si>
    <t xml:space="preserve"> -โครงการพัฒนาศักยภาพบุคลากร</t>
  </si>
  <si>
    <t xml:space="preserve"> -อบรมทบทวนความรู้การเตรียมยา การบริหารการเฝ้าระวังอาการไม่พึงประสงค์จากการใช้ยา SK</t>
  </si>
  <si>
    <t>พยาบาลER/10คน</t>
  </si>
  <si>
    <t>สมศิริ</t>
  </si>
  <si>
    <t xml:space="preserve"> -โครงการส่งเสริมความเข้าใจในการใช้ยาของผู้ป่วยต่างด้าว</t>
  </si>
  <si>
    <t xml:space="preserve"> -จัดทำฉลากยาภาษากัมพูชาโดยใช้application</t>
  </si>
  <si>
    <t xml:space="preserve">1.โครงการสุขภาพดีด้วยวิถีคนจันท์  </t>
  </si>
  <si>
    <t>1.ทุกภาคส่วนมีส่วนร่วมในการดำเนินงานสร้างสุขภาพดีด้วยวิถีคนจันท์ โดยกลไก DHS/ พชอ</t>
  </si>
  <si>
    <t>2..ผู้ป่วยโรคเบาหวาน     และโรคความดันโลหิตสูงรายใหม่ลดลง</t>
  </si>
  <si>
    <t>1.ทุกอำเภอมีตำบล ต้นแบบ “สุขภาพดีวิถีคนจันท์” อย่างน้อย 1 ตำบล</t>
  </si>
  <si>
    <t>2.มีรูปแบบการจัดการปัญหาสุขภาพ/ นวัตกรรมที่สอดคล้องกับบริบทของพื้นที่ อย่างน้อยอำเภอละ 1 Model</t>
  </si>
  <si>
    <t>PCU/ทีมดูแลผู้ป่วยที่บ้าน</t>
  </si>
  <si>
    <t>3.อัตราป่วยรายใหม่โรคเบาหวาน ลดลงร้อยละ 10 จากปีที่ผ่านมา</t>
  </si>
  <si>
    <t>4.อัตราป่วยรายใหม่โรคความดันโลหิตสูงลดลงร้อยละ 10 จากปีที่ผ่านมา</t>
  </si>
  <si>
    <t>.เสริมสร้างความร่วมมือกับภาคีเครือข่ายโดยกลไก DHS ในการจัดการปัญหาสุขภาพ</t>
  </si>
  <si>
    <t xml:space="preserve"> -  โครงการคัดกรองสุขภาพเชิงรุกในชุมชน  ปี 2561ตำบลทับไทร</t>
  </si>
  <si>
    <t>มค.-กพ. 61</t>
  </si>
  <si>
    <t>-โครงการมะเร็งปากมดลูก</t>
  </si>
  <si>
    <t xml:space="preserve">พัฒนาเครือข่ายสุขภาพระดับตำบล    ( primary care cluster) ให้เข็มแข็งและผลักดันให้เป็นวาระสุขภาพของทุกระดับ </t>
  </si>
  <si>
    <t xml:space="preserve">  - ทบทวนทีมและวางแผนอัตรากำลัง</t>
  </si>
  <si>
    <t>จ้างแพทย์เวชศาสตร์ครอบครัว</t>
  </si>
  <si>
    <t xml:space="preserve">  - ทบทวนการจัดกลุ่มเครือข่าย</t>
  </si>
  <si>
    <t xml:space="preserve"> เกณฑ์ System</t>
  </si>
  <si>
    <t xml:space="preserve"> - พัฒนาระบบบริการ</t>
  </si>
  <si>
    <t xml:space="preserve">   - จัดตั้งไลน์กลุ่มหมอครอบครัว</t>
  </si>
  <si>
    <t xml:space="preserve"> -   บริการต่อเนื่องที่บ้าน</t>
  </si>
  <si>
    <t xml:space="preserve"> - พัฒนาระบบข้อมูล </t>
  </si>
  <si>
    <t>พัฒนาความรู้ ความเข้าใจและทักษะในการดูแลสุขภาพให้แก่ทีมหมอครอบครัวตามเกณฑ์มาตรฐาน</t>
  </si>
  <si>
    <t xml:space="preserve"> 40 คน </t>
  </si>
  <si>
    <t>พัฒนาประสิทธิภาพการวินิจฉัยโรค การรักษา และการฟื้นฟูสุขภาพ ด้วยความเชี่ยวชาญของบุคลากรทางการแพทย์ และทีมสหวิชาชีพ</t>
  </si>
  <si>
    <t>สร้างมาตรการเชิงรุกที่สามารถเจาะเข้าถึงในระดับชุมชน ครอบครัว และบุคคล เพื่อการแก้ปัญหา และการป้องกันโรคไม่ติดต่อเรื้อรัง ให้มีหมู่บ้านต้นแบบในทุกตำบลที่เข้าร่วมปฏิบัติการหยุดยั้งโรคเบาหวาน ความดันโลหิตสูง</t>
  </si>
  <si>
    <t>เสริมสร้างวัฒนธรรมการบริโภค ในกลุ่มประชาชนทั่วไป กลุ่มเสี่ยง ผู้ป่วย และครอบครัว เพื่อให้เกิด ค่านิยมสุขภาพ ใหม่ในระดับบุคคล ครอบครัว และชุมชน ให้เกิดผู้นำการเปลี่ยนแปลง (Healthy Change Agent:HCA)</t>
  </si>
  <si>
    <t>ผลักดันวาระ NO NCD ระดับจังหวัด อำเภอ ตำบล</t>
  </si>
  <si>
    <t>สตรีอายุ30-60ปี/2,665 คน</t>
  </si>
  <si>
    <t xml:space="preserve"> - เสริมสร้างความรอบรู้และพฤติกรรม</t>
  </si>
  <si>
    <t>-โครงการพัฒนาศักยภาพทีมหมอครอบครัวตำบลทับไทร(A13ข้อ50)</t>
  </si>
  <si>
    <t>โครงการพัฒนาศักยภาพแกนนำผู้ดูแลผู้ที่มีภาวะพึ่งพิง(A4-ข้อ16)</t>
  </si>
  <si>
    <t xml:space="preserve"> -โครงการป้องกันไข้เลือดออก โดยรณรงค์ป้องกันโรคไข้เลือดออกร่วมกับ อปท.และ อสม. 3 เดือน/ ครั้ง   ต.ค. - ม.ค.- เม.ย.- ก.ค. </t>
  </si>
  <si>
    <t xml:space="preserve"> -โครงการลดขยะ ลดโรคม.3บ้านพังงอน ม.6 บ้านมาบคล้า ต.ทับไทร อ.โป่งน้ำร้อน</t>
  </si>
  <si>
    <t>สร้างระบบเครือข่ายการเฝ้าระวังและควบคุมป้องกันโรคตามวิถีของชุมชนให้มีคุณภาพมาตรฐาน(A7ข้อ27)</t>
  </si>
  <si>
    <t>เสริมสร้างความร่วมมือกับภาคีเครือข่ายโดยกลไก DHS / พชอ.ในการป้องกัน ควบคุมโรคติดต่อแบบครบวงจร(A7ข้อ27)</t>
  </si>
  <si>
    <t>พัฒนาระบบการเฝ้าระวังและการรายงานโรคของชุมชน(A7ข้อ27)</t>
  </si>
  <si>
    <t xml:space="preserve"> - โครงการพัฒนามาตรฐานงานห้องคลอด เพื่อให้การจัดบริการได้ตามมาตรฐาน</t>
  </si>
  <si>
    <t>LR</t>
  </si>
  <si>
    <t xml:space="preserve"> มิ.ย.61</t>
  </si>
  <si>
    <t xml:space="preserve"> พ.ค.61</t>
  </si>
  <si>
    <t xml:space="preserve"> ก.ค.61</t>
  </si>
  <si>
    <t xml:space="preserve"> มี.ค.61</t>
  </si>
  <si>
    <t xml:space="preserve"> ส.ค.61</t>
  </si>
  <si>
    <t xml:space="preserve"> เม.ย.61</t>
  </si>
  <si>
    <t>รพ.โป่งน้ำร้อน</t>
  </si>
  <si>
    <t>ม.ค. - ก.ย.61</t>
  </si>
  <si>
    <t xml:space="preserve"> - จัดระบบบริการเพื่อป้องกันความเสี่ยงโดยมีการคัดกรองความเสี่ยงสตรีตั้งครรภ์ที่มาคลอด</t>
  </si>
  <si>
    <t>260 ราย</t>
  </si>
  <si>
    <t xml:space="preserve"> ต.ค.-ก.ย.61</t>
  </si>
  <si>
    <t xml:space="preserve"> - จัดทำแนวทางการดูแลมารดาให้ได้มาตรฐานโดยการทบทวนและปรับปรุงแนวทางปฏิบัติ PPH</t>
  </si>
  <si>
    <t xml:space="preserve"> - จัดทำแนวทางในการดูแลหญิงตั้งครรภ์ที่มีภาวะ PIH, Pre-eclampsia</t>
  </si>
  <si>
    <t xml:space="preserve"> - ประชุม MCH bord</t>
  </si>
  <si>
    <t xml:space="preserve"> 4 ครั้ง/ปี</t>
  </si>
  <si>
    <t xml:space="preserve"> ธ.ค., มี.ค., มิ.ย.,ก.ย.</t>
  </si>
  <si>
    <t xml:space="preserve"> - จัดอบรมฟื้นฟูการกู้ชีพทารกแรกเกิด</t>
  </si>
  <si>
    <t>1 ครั้ง/ปี</t>
  </si>
  <si>
    <t xml:space="preserve"> - จัดอบรมฟื้นฟูการกู้ชีพหญิงตั้งครรภ์</t>
  </si>
  <si>
    <t xml:space="preserve"> - จัดอบรมฟื้นฟูการเลี้ยงลูกด้วยนมแม่และการแก้ปัญหาในการเลี้ยงลูกด้วยนมแม่</t>
  </si>
  <si>
    <t>1 ครั้ง/ปี (70 คน)</t>
  </si>
  <si>
    <t xml:space="preserve"> - ส่งเจ้าหน้าที่เข้ารับการอบรมการดูแลสตรีตั้งครรภ์ที่มีภาวะแทรกซ้อน</t>
  </si>
  <si>
    <t xml:space="preserve"> 2 คน/ครั้ง</t>
  </si>
  <si>
    <t xml:space="preserve"> - ส่งเจ้าหน้าที่เข้ารับการอบรมการดูแลทารกแรกเกิดที่มีภาวะแทรกซ้อน</t>
  </si>
  <si>
    <t xml:space="preserve"> - โครงการพัฒนาคุณภาพและรูปแบบบริการกลุ่มวัยเรียนและวัยรุ่น โดยส่งเสริมวัยรุ่นตั้งครรภ์ที่มาคลอดได้รับการคุมกำเนิดโดยการฝังยาคุมกำเนิดก่อนจำหน่าย</t>
  </si>
  <si>
    <t>40 ราย</t>
  </si>
  <si>
    <t xml:space="preserve"> - โครงการพัฒนาทีมปฏิบัติงานห้องคลอด</t>
  </si>
  <si>
    <t xml:space="preserve">    - ส่งเจ้าหน้าที่เข้ารับการอบรมสาขาทารกแรกเกิด 1 เดือน</t>
  </si>
  <si>
    <t>1 คน/1 ครั้ง</t>
  </si>
  <si>
    <t xml:space="preserve">    - พัฒนาทักษะเจ้าหน้าที่ให้มีทักษะในการปฏิบัติงาน</t>
  </si>
  <si>
    <t>7 คน</t>
  </si>
  <si>
    <t xml:space="preserve"> ก.พ.61, พ.ค.61</t>
  </si>
  <si>
    <t xml:space="preserve">    - นิเทศการปฏิบัติงานทีมLR</t>
  </si>
  <si>
    <t xml:space="preserve"> - โครงการส่ง Home Health Care Case NCD รายใหม่</t>
  </si>
  <si>
    <t>ทุกรายที่ได้รับการวินิจฉัยครั้งแรก</t>
  </si>
  <si>
    <t xml:space="preserve"> ต.ค.60-ก.ย.61</t>
  </si>
  <si>
    <t>W1</t>
  </si>
  <si>
    <t xml:space="preserve"> - ส่งบุคลากรเข้ารับการอบรมการดูแลผู้ป่วย DM</t>
  </si>
  <si>
    <t xml:space="preserve"> - ส่งบุคลากรเข้ารับการอบรมการทำ Dischange Plan  ที่มีประสิทธิภาพ</t>
  </si>
  <si>
    <t xml:space="preserve"> 4 คน</t>
  </si>
  <si>
    <t xml:space="preserve"> - โครงการอบรมหลักสูตรการจัดการสุขภาพชุมชน</t>
  </si>
  <si>
    <t xml:space="preserve"> - โครงการจัดบริการในคลินิก NCD</t>
  </si>
  <si>
    <t xml:space="preserve">   - ให้บริการด้านการรักษาพยาบาลผู้ป่วยความดันโลหิตสูง</t>
  </si>
  <si>
    <t>5,265 ครั้ง</t>
  </si>
  <si>
    <t>คลินิกพิเศษ</t>
  </si>
  <si>
    <t xml:space="preserve">   - ให้บริการด้านการรักษาพยาบาลผู้ป่วยเบาหวาน</t>
  </si>
  <si>
    <t>3,485 ครั้ง</t>
  </si>
  <si>
    <t>ทุกวันพฤหัสบดี</t>
  </si>
  <si>
    <t xml:space="preserve"> - โครงการตรวจตาเบาหวานโดยจักษุแพทย์</t>
  </si>
  <si>
    <t>1,000 คน</t>
  </si>
  <si>
    <t>กุมภาพันธ์-เมษายน</t>
  </si>
  <si>
    <t xml:space="preserve"> -โครงการจัดบริการตรวจเท้าเบาหวานโดยนักกายภาพ</t>
  </si>
  <si>
    <t>ตุลาคม -มกราคม</t>
  </si>
  <si>
    <t>กายภาพ</t>
  </si>
  <si>
    <t xml:space="preserve">    monofilament ประเมินภาวะแทรกซ้อนทางเท้า</t>
  </si>
  <si>
    <t>2 ชุด</t>
  </si>
  <si>
    <t>มกราคม</t>
  </si>
  <si>
    <t xml:space="preserve">    เครื่องตรวจเท้า podoscope ประเมิน ภาวะแทรกซ้อนเท้า</t>
  </si>
  <si>
    <t>กุมภาพันธ์</t>
  </si>
  <si>
    <t xml:space="preserve">    สมุดประจำตัวผู้ป่วยโรคเรื้อรังความดันโลหิตสูง/เบาหวาน ราคาเล่มละ 12  บาท</t>
  </si>
  <si>
    <t>2,000 เล่ม</t>
  </si>
  <si>
    <t>ธันวาคม</t>
  </si>
  <si>
    <t xml:space="preserve"> -  การให้บริการด้านการรักษาพยาบาลผู้ป่วย Stroke</t>
  </si>
  <si>
    <t>3,360 ครั้ง</t>
  </si>
  <si>
    <t xml:space="preserve"> -  โครงการปรับเปลี่ยนพฤติกรรมในผู้ป่วยที่มี CVD risk สูง</t>
  </si>
  <si>
    <t>ทุกวันพุธ-พฤหัสบดี</t>
  </si>
  <si>
    <t>ครบ 6 แห่ง</t>
  </si>
  <si>
    <t>ผู้ป่วย NCD ทุกราย</t>
  </si>
  <si>
    <t>ม.ค.-มี.ค.61</t>
  </si>
  <si>
    <t>ER, NCD Clinic</t>
  </si>
  <si>
    <t>ผู้ป่วยเข้าถึงยากทุกคน</t>
  </si>
  <si>
    <t xml:space="preserve"> ม.ค. - มิ.ย.61</t>
  </si>
  <si>
    <t xml:space="preserve"> -  โครงการปรับเปลี่ยนพฤติกรรมผู้ป่วยเบาหวานกลุ่มที่ไม่สามารถควบคุมระดับน้ำตาลให้ปกติได้  การให้ความรู้โดยโภชนากร</t>
  </si>
  <si>
    <t>โภชนากร</t>
  </si>
  <si>
    <t xml:space="preserve"> - โครงการติดตามเยี่ยมบ้านผู้ป่วยเบาหวานกลุ่มที่ไม่สามารถควบคุมระดับน้ำตาลให้ปกติได้</t>
  </si>
  <si>
    <t>200 คน</t>
  </si>
  <si>
    <t>ทุกบ่ายวันพฤหัสบดี</t>
  </si>
  <si>
    <t xml:space="preserve"> - โครงการติดตามประเมินการฉีด Insulin โดยเภสัชกร</t>
  </si>
  <si>
    <t>230 คน</t>
  </si>
  <si>
    <t>เภสัชกร</t>
  </si>
  <si>
    <t xml:space="preserve"> - การอบรมผู้ป่วยรายใหม่เบาหวานและความดันโลหิตสูง</t>
  </si>
  <si>
    <t>ทุกวันศุกร์สัปดาห์แรกของทุกเดือน</t>
  </si>
  <si>
    <t xml:space="preserve"> - การปรับเปลี่ยนพฤติกรรมกลุ่ม pre-DM ไม่ให้เป็น DM ในผู้ป่วยเบาหวาน</t>
  </si>
  <si>
    <t>500 คน</t>
  </si>
  <si>
    <t>ทุกวันจันทร์สัปดาห์แรกของทุกเดือน</t>
  </si>
  <si>
    <t xml:space="preserve"> - ทบทวนมาตรฐานการคัดกรองดูแลผู้ป่วย NCD ภาวะฉุกเฉินได้แก่ Stroke, STEMI, Hypo-Hyperglycemia</t>
  </si>
  <si>
    <t xml:space="preserve"> -  เจ้าหน้าที่ ER 16 คน    -  เวรเปล  5  คน</t>
  </si>
  <si>
    <t xml:space="preserve"> - โครงการจัดอบรมความรู้เรื่อง CVD risk แก่เจ้าหน้าที่</t>
  </si>
  <si>
    <t xml:space="preserve"> - ส่งอบรมวิชาการโรคเบาหวาน</t>
  </si>
  <si>
    <t>8 คน</t>
  </si>
  <si>
    <t xml:space="preserve"> -  ส่งอบรมวิชาการการตรวจเท้าเบาหวาน</t>
  </si>
  <si>
    <t>1 คน</t>
  </si>
  <si>
    <t>มีนาคม</t>
  </si>
  <si>
    <t xml:space="preserve"> - ประชุมทีมทำงานโรคไม่ติดต่อเรื้อรัง</t>
  </si>
  <si>
    <t>ต.ค., ม.ค., เม.ย., ก.ค.</t>
  </si>
  <si>
    <t xml:space="preserve"> - จัดให้มีพยาบาลศูนย์ส่งต่อรับผิดชอบดูแลระบบส่งต่อของโรงพยาบาล ประสานงานส่งต่อกับ รพศ.และ รพ.สต.</t>
  </si>
  <si>
    <t xml:space="preserve"> - มอบหมายแผนกผู้ป่วยนอกจัดบริการศูนย์นัดหมายสำหรับการส่งต่อแบบผู้ป่วยนอก</t>
  </si>
  <si>
    <t>แผนกผู้ป่วยนอก</t>
  </si>
  <si>
    <t>OPD</t>
  </si>
  <si>
    <t xml:space="preserve"> - โครงการพัฒนาระบบส่งต่อทารกแรกเกิด</t>
  </si>
  <si>
    <t xml:space="preserve">   -จัดระบบ Fast tract ในการส่งต่อทารกแรกเกิด</t>
  </si>
  <si>
    <t xml:space="preserve"> 1 ครั้ง/ปี</t>
  </si>
  <si>
    <t xml:space="preserve">   - กำหนดแนวทางปฏิบัติในการส่งต่อทารกแรกเกิดร่วมกับ รพศ.</t>
  </si>
  <si>
    <t xml:space="preserve">   - จัดทำคู่มือในการประสานการส่งต่อ</t>
  </si>
  <si>
    <t xml:space="preserve"> 1 ฉบับ</t>
  </si>
  <si>
    <t xml:space="preserve">   - ติดตามประเมินผลระบบการส่งต่อทารกแรกเกิด</t>
  </si>
  <si>
    <t xml:space="preserve"> 3 ครั้ง/ปี</t>
  </si>
  <si>
    <t xml:space="preserve"> ม.ค.61, พ.ค.61,  ก.ย.61</t>
  </si>
  <si>
    <t xml:space="preserve"> - ประสานระบบการส่งข้อมูลจากศูนย์นัดหมาย รพศ. โดยการส่งเมลมาแจ้งผู้ป่วยให้ส่งในเวลาก่อน 16.00 น. เพื่อจะตามผู้ป่วยกับไปในวันรุ่งขึ้นได้ทัน</t>
  </si>
  <si>
    <t>ศูนย์ประสานการส่งต่อ รพศ.</t>
  </si>
  <si>
    <t>พยาบาลศูนย์นัดหมาย OPD</t>
  </si>
  <si>
    <t xml:space="preserve"> - พัฒนาการใช้โทรศัพท์/Line  ในการติดตามผู้ป่วยไปตรวจตามนัดหมายทันเวลา</t>
  </si>
  <si>
    <t>อุปกรณ์สื่อสารพร้อมติดตามผู้ป่วย</t>
  </si>
  <si>
    <t xml:space="preserve"> - โครงการพัฒนาระบบดิจิทัลเพื่อเพิ่มประสิทธิภาพการจัดบริการสุขภาพ</t>
  </si>
  <si>
    <t xml:space="preserve">   - พัฒนาการส่งต่อข้อมูลผู้ป่วยของรพ. สู่รพ.สต. ในการติดตามเยี่ยมหลังคลอด</t>
  </si>
  <si>
    <t>220 ราย</t>
  </si>
  <si>
    <t xml:space="preserve"> - โครงการส่งเสริมเจ้าหน้าที่ให้บริการด้วยหัวใจความเป็นมนุษย์โดย</t>
  </si>
  <si>
    <t xml:space="preserve">   - ปรับบพฤติกรรมเจ้าหน้าที่ในการบริการ มีการติดตามประเมินพฤติกรรมบริการ</t>
  </si>
  <si>
    <t xml:space="preserve">   - ให้บริการชาวต่างชาติโดยไม่แบ่งแยกเชื้อชาติ</t>
  </si>
  <si>
    <t xml:space="preserve"> - จัดระบบให้เจ้าหน้าที่ผู้ดูแลระบบคอมพิวเตอร์ด้านการส่งต่ออยู่เวรรับคำปรึกษาจากหน่วยงานนอกเวลาราชการ 24 ชม.</t>
  </si>
  <si>
    <t>ผู้ดูแลระบบ 2 คน  สลับอยู่ เวรคนละ 1 วันทุกวัน</t>
  </si>
  <si>
    <t>งานยุทธศาสตร์</t>
  </si>
  <si>
    <t xml:space="preserve"> -  จัดระบบการติดตามอาการผู้ป่วยโรคสำคัญหลังส่งต่อโดยจัดพยาบาลส่งต่อติดตามเยี่ยมและขอข้อมูลผู้ป่วยจาก    รพศ. 2 วัน/เดือน</t>
  </si>
  <si>
    <t>ผู้ป่วยกลุ่มโรคสำคัญทุกคน</t>
  </si>
  <si>
    <t>เดือนละ 2 วัน</t>
  </si>
  <si>
    <t>พยาบาลศูนย์ส่งต่อ</t>
  </si>
  <si>
    <t xml:space="preserve"> - พัฒนากระบวนการส่งข้อมูล Thai refer กรณีส่งแล้วข้อมูลค้างให้มีการส่งให้ครบถ้วนภายใน 1 วัน</t>
  </si>
  <si>
    <t>ผู้ป่วยส่งต่อทุกราย</t>
  </si>
  <si>
    <t xml:space="preserve"> ม.ค.-ก.พ.61</t>
  </si>
  <si>
    <t>โรคหลอดเลือดสมอง</t>
  </si>
  <si>
    <t xml:space="preserve"> - โครงการสนับสนุนอปท. เพิ่มประสิทธิภาพของการดำเนินงาน EMS ให้ได้ตามมาตรฐานบริการ </t>
  </si>
  <si>
    <t xml:space="preserve"> - โครงการเพิ่มความรวดเร็วในการเข้าถึงบริการในโรงพยาบาลของผู้ป่วย</t>
  </si>
  <si>
    <t xml:space="preserve"> - ให้ความรู้ผู้ป่วยโรคเรื้อรังที่มารับ เรื่องระบบ EMS และแจกเอกสารเบอร์โทรศัพท์ 1669 และห้องฉุกเฉิน เพื่อให้เข้าถึงบริการได้เร็วเมื่อมีอาการ</t>
  </si>
  <si>
    <t xml:space="preserve"> - ทำแผนที่บ้านผู้ป่วยที่เข้าถึงยากได้รับการเพื่อสะดวกในการบริการ EMS</t>
  </si>
  <si>
    <t>โรคเบาหวาน/ความดันโลหิตสูง</t>
  </si>
  <si>
    <t xml:space="preserve"> - จัดทำแนวทางการดูแลทารกแรกเกิดตามมาตรฐาน</t>
  </si>
  <si>
    <t xml:space="preserve"> 3 เรื่อง</t>
  </si>
  <si>
    <t xml:space="preserve"> - จัดบริการคัดกรองความเสี่ยงแก่ทารกแรกเกิดโดยมีการคัดกรองดังนี้</t>
  </si>
  <si>
    <t xml:space="preserve">    - คัดกรองโรคหัวใจพิการแต่กำเนิด</t>
  </si>
  <si>
    <t xml:space="preserve">    - คัดกรองภาวะพร่องไทรอยด์  ฮอร์โมน</t>
  </si>
  <si>
    <t xml:space="preserve"> ต.ค.60-ก.ย.62</t>
  </si>
  <si>
    <t xml:space="preserve">    - คัดกรองภาวะตัวเหลือง</t>
  </si>
  <si>
    <t xml:space="preserve"> ต.ค.60-ก.ย.63</t>
  </si>
  <si>
    <t xml:space="preserve"> - โครงการจัดระบบการดูแลผู้ป่วย Palliative Care </t>
  </si>
  <si>
    <t xml:space="preserve">    - จัดตั้งคณะทำงานทีม Palliative Care ระดับอำเภอ</t>
  </si>
  <si>
    <t>อย่างน้อย 1 คน/สถานบริการสาธารณสุขในอำเภอโป่งน้ำร้อน</t>
  </si>
  <si>
    <t xml:space="preserve">    - จัดประชุมคณะกรรมการทีม Palliative Care ระดับอำเภอ</t>
  </si>
  <si>
    <t>คณะกรรมการทุกคน</t>
  </si>
  <si>
    <t xml:space="preserve">    - พัฒนาระบบการสื่อสารภายในคณะกรรมการทีม Palliative Care โดยการตั้งกลุ่ม Line</t>
  </si>
  <si>
    <t>กลุ่ม Line Palliative Care Pongnumron</t>
  </si>
  <si>
    <t xml:space="preserve">    - จัดประชุมวิชาการเรื่องการจัดการความปวด (Pain Management)</t>
  </si>
  <si>
    <t>พยาบาลและบุคลากรสาธารณสุขทุกคน</t>
  </si>
  <si>
    <t xml:space="preserve">    - พัฒนาระบบบริการผู้ป่วย Palliative Care ให้ได้มาตรฐาน</t>
  </si>
  <si>
    <t xml:space="preserve">       - จัดเตรียมความพร้อมของครุภัณฑ์การแพทย์, ครุภัณฑ์สำนักงาน, วัสดุการแพทย์, วัสดุไฟฟ้าและวิทยุให้เพียงพอ สำหรับการบริการ Case Palliative Care</t>
  </si>
  <si>
    <t>2 เตียง</t>
  </si>
  <si>
    <t xml:space="preserve">   - การวางแผนจำหน่ายผู้ป่วย Casse Palliative Care</t>
  </si>
  <si>
    <t xml:space="preserve">   - การติดตามเยี่ยมโดยทีมสหสาขาผู้ป่วย case Palliative Care</t>
  </si>
  <si>
    <t xml:space="preserve">   - การประเมินความพึงพอใจผู้ป่วย Case Palliative Care</t>
  </si>
  <si>
    <t xml:space="preserve">   - สรุปผลการดำเนินงานการดูแล Case Palliative Care ระดับอำเภอ</t>
  </si>
  <si>
    <t>2 ครั้ง/ปี</t>
  </si>
  <si>
    <t xml:space="preserve"> มี.ค.61, ก.ย.61</t>
  </si>
  <si>
    <t xml:space="preserve"> - โครงการพัฒนาระบบการดูแลผู้ป่วยแบบประคับประคองโดยใช้สมาธิบำบัด (SKT)</t>
  </si>
  <si>
    <t>50 คน (1 รุ่น 2 วัน)</t>
  </si>
  <si>
    <t>W2</t>
  </si>
  <si>
    <t xml:space="preserve"> -  โครงการ Palliative care ให้ความรู้เรื่อง การดูแลผู้ที่อยู่ในภาวะเจ็บป่วยระยะสุดท้าย</t>
  </si>
  <si>
    <t>30 คน (2 รุ่น ๆ ละ 1 วัน)</t>
  </si>
  <si>
    <t xml:space="preserve"> - พัฒนาระบบการดูแลผู้ป่วยแบบประคับประคอง</t>
  </si>
  <si>
    <t>73  คน</t>
  </si>
  <si>
    <t>พัฒนาศักยภาพบุคลากร</t>
  </si>
  <si>
    <t xml:space="preserve"> -  ส่งบุคลากรเข้ารับการอบรมเกี่ยวกับการดูแลแบบประคับประคอง</t>
  </si>
  <si>
    <t xml:space="preserve"> - ส่งบุคลากรเข้ารับการอบรมเชิงปฏิบัติการ สมาธิบำบัด</t>
  </si>
  <si>
    <t xml:space="preserve"> - ส่งบุคลากรเข้ารับการอบรมหลักสูตร การพยาบาลประคับประคอง 5 วัน (วิทยาลัยพยาบาลบรมราชชนนี ชลบุรี)</t>
  </si>
  <si>
    <t xml:space="preserve"> - โครงการพัฒนาบริการผู้ป่วยโรคซึมเศร้า เพื่อเพิ่มการเข้าถึงบริการ</t>
  </si>
  <si>
    <t xml:space="preserve">    - จัดบริการในคลินิกจิตเวชและคลินิกให้คำปรึกษาและการตรวจรักษาผู้ป่วยจิตเวชอย่างมีคุณภาพ</t>
  </si>
  <si>
    <t>12 ครั้ง/ปี</t>
  </si>
  <si>
    <t>ต.ค.60-ก.ย 61</t>
  </si>
  <si>
    <t>อรัญญา</t>
  </si>
  <si>
    <t xml:space="preserve">    - อบรมจนท.และอสม.คัดกรองซึมเศร้าในประชากรอายุ 15 ปีขึ้นไปและกลุ่มเสี่ยงโรคซึมเศร้าในคลินิก NCD และจุดบริการ OPD Ward PCU</t>
  </si>
  <si>
    <t xml:space="preserve">   - บุคลากรทุกจุดบริการประเมินคัดกรองผู้ป่วยซึมเศร้าและจิตเภทรายใหม่</t>
  </si>
  <si>
    <t>ต.ค 60-ก.ย.61</t>
  </si>
  <si>
    <t xml:space="preserve">   - พัฒนาระบบฐานข้อมูลการเฝ้าระวังโรคจิตโรคซึมเศร้าและการทำร้ายตนเอง </t>
  </si>
  <si>
    <t>มิ.ย 61</t>
  </si>
  <si>
    <t xml:space="preserve">   - จัดบริการผู้ป่วยสุขภาพจิตคลินิกจิตเวชแบบ One Stop Service ทุกวันศุกร์ ที่ 2 ของเดือน</t>
  </si>
  <si>
    <t>ตค60-ก.ย61</t>
  </si>
  <si>
    <t xml:space="preserve">   - ตรวจวินิจฉัยโรคทางจิตเวชเบื้องต้นและส่งต่อรายที่มีปัญหาซับซ้อน</t>
  </si>
  <si>
    <t>ต.ค.60-ก.ย61</t>
  </si>
  <si>
    <t xml:space="preserve">   - จัดทำสมุดประจำตัวผู้ป่วยสุขภาพจิตและจิตเวชรายใหม่และทดแทนสมุดที่ชำรุด</t>
  </si>
  <si>
    <t>300 คน/300 เล่ม</t>
  </si>
  <si>
    <t>ตค60-ก.ย.61</t>
  </si>
  <si>
    <t xml:space="preserve">   - จัดกิจกรรมรณรงค์/ป้ายไวนิลในสัปดาห์ส่งเสริมสุขภาพจิตประจำปี</t>
  </si>
  <si>
    <t xml:space="preserve">   - สนับสนุนงบประมาณค่าน้ำมันรถในการติดตามเยี่ยมบ้านผู้ป่วยจิตเวชที่มีปัญหาซับซ้อน</t>
  </si>
  <si>
    <t>13 คน/12 ครั้ง/ปี</t>
  </si>
  <si>
    <t xml:space="preserve"> - พัฒนาคุณภาพมาตรฐานของระบบบริการสุขภาพจิตฉุกเฉิน (Acute care)</t>
  </si>
  <si>
    <t xml:space="preserve"> - จัดระบบการดูแลผู้ป่วยจิตเวชที่มีพฤติกรรมรุนแรงและจิตเวชฉุกเฉินในระบบการดูแลและส่งต่อ</t>
  </si>
  <si>
    <t xml:space="preserve"> - พัฒนาระบบ(CQI)/จัดทำ/ทบทวนระบบการดูแลและส่งต่อผู้มีภาวะวิกฤติสุขภาพจิต</t>
  </si>
  <si>
    <t xml:space="preserve"> - ทบทวนและจัดประชุม conference case การฆ่าตัวตายระดับจังหวัด</t>
  </si>
  <si>
    <t xml:space="preserve"> - ให้ความรู้สุขภาพจิตแก่เครือข่ายการดูแลสุขภาพแก่บุคลากร  OPD IPD,ER และ อสม.ในการคัดกรองสุขภาพจิตเบื้องต้น 2Q,9Q,8Q</t>
  </si>
  <si>
    <t>1ครั้ง/ปี</t>
  </si>
  <si>
    <t xml:space="preserve"> - บุคลากรเข้ารับการพัฒนาความรู้เรื่อง การให้คำปรึกษา รูปแบบ CBT , Satir ,MI  ระยะสั้น 3-5 วัน</t>
  </si>
  <si>
    <t>4 คน</t>
  </si>
  <si>
    <t xml:space="preserve"> - ส่งบุคคลากรเข้ารับการอบรมเรื่องการดูแลจิตเวชเด็กและวัยรุ่น ระยะสั้น 3-5 วัน</t>
  </si>
  <si>
    <t>พ.ค 61</t>
  </si>
  <si>
    <t xml:space="preserve"> - จัดประชุมเครือข่ายการทำงานและพัฒนาองค์ความรู้แก่ภาคีเครือข่าย</t>
  </si>
  <si>
    <t>1 ครั้ง/ ปี</t>
  </si>
  <si>
    <t xml:space="preserve"> - จัดการแลกเปลี่ยนเรียนรู้การดูแลด้านสุขภาพจิต</t>
  </si>
  <si>
    <t xml:space="preserve"> - ประสาน คปสอ.นิเทศติดตามและจัดทำแผนการแก้ไขปัญหาการทำร้ายตนเองในชุมชน</t>
  </si>
  <si>
    <t xml:space="preserve"> - โครงการพัฒนาระบบบริการ สาขาอายุรกรรม</t>
  </si>
  <si>
    <t xml:space="preserve">   - จัดให้มีพยาบาลเป็นคณะทำงานร่วมในทีม Service Plan สาขาอายุรกรรม</t>
  </si>
  <si>
    <t xml:space="preserve">   - จัดอบรมฟื้นฟูความรู้เกี่ยวกับภาวะการติดเชื้อในกระแสเลือดให้แก่พยาบาลและเจ้าหน้าที่สาธารณสุขที่เกี่ยวข้องในการดูแลผู้ป่วย</t>
  </si>
  <si>
    <t>จนท.รพ.สต.8 แห่ง, พยาบาล/จนท.โรงพยาบาลโป่งน้ำร้อน</t>
  </si>
  <si>
    <t xml:space="preserve"> ม.ค.61-มี.ค.61</t>
  </si>
  <si>
    <t xml:space="preserve">   - ประชาสัมพันธ์การใช้บริการสายด่วน 1669</t>
  </si>
  <si>
    <t>ประชาชนในเขตอำเภอ  โป่งน้ำร้อน</t>
  </si>
  <si>
    <t xml:space="preserve"> ม.ค.61-ก.พ.61</t>
  </si>
  <si>
    <t xml:space="preserve">   - การดูแลผู้ป่วยที่มีภาวะผิดปกติด้านอายุรกรรม</t>
  </si>
  <si>
    <t xml:space="preserve">   - ส่งบุคลากรเข้ารับการอบรมวิชาการทางอายุรกรรมของโรงพยาบาลพระปกเกล้า (ภาวะการติดเชื้อในกระแสเลือด)</t>
  </si>
  <si>
    <t>2 คน</t>
  </si>
  <si>
    <t xml:space="preserve">   -  ส่งบุคลากรเข้ารับการอบรมเครือข่ายการดูแลผู้ป่วยโรคหลอดเลือดสมอง</t>
  </si>
  <si>
    <t>สาขากุมารเวชกรรม</t>
  </si>
  <si>
    <t xml:space="preserve">   - การดูแลผู้ป่วยที่มีภาวะผิดปกติด้านกุมารเวชกรรม</t>
  </si>
  <si>
    <t xml:space="preserve">   พัฒนาศักยภาพบุคลากร</t>
  </si>
  <si>
    <t xml:space="preserve">   - ส่งบุคลากรอบรมเกี่ยวกับการพยาบาลผู้ป่วยเด็ก</t>
  </si>
  <si>
    <t>สาขาศัลยกรรม  และศัลยกรรมกระดูก</t>
  </si>
  <si>
    <t xml:space="preserve">   - การดูแลผู้ป่วยที่มีภาวะผิดปกติด้านศัลยกรรม</t>
  </si>
  <si>
    <t xml:space="preserve">   - การดูแลผู้ป่วยที่มีภาวะผิดปกติด้านศัลยกรรมกระดูก</t>
  </si>
  <si>
    <t xml:space="preserve">   - จัดเตรียมเตียงสำหรับผู้ป่วยศัลยกรรมกระดูก (On Skin Traction)</t>
  </si>
  <si>
    <t>1 เตียง</t>
  </si>
  <si>
    <t xml:space="preserve">    พัฒนาศักยภาพบุคลากร</t>
  </si>
  <si>
    <t xml:space="preserve">   - ส่งบุคลากรเข้ารับการอบรมเกี่ยวกับการพยาบาลผู้ป่วยศัลยกรรม</t>
  </si>
  <si>
    <t xml:space="preserve">   - จัดอบรมให้ความรู้เรื่อง Sepsis แก่บุคลากร</t>
  </si>
  <si>
    <t>57 คน</t>
  </si>
  <si>
    <t>คณะทำงาน Sepsis</t>
  </si>
  <si>
    <t xml:space="preserve">   - ส่งเสริมการอบรม Sepsis เพื่อพัฒนาศักยภาพบุคลากรในการดูแลผู้ป่วย Sepsis</t>
  </si>
  <si>
    <t>5 คน</t>
  </si>
  <si>
    <t xml:space="preserve">   - จัดทำเกณฑ์และแบบบันทึกการดูแลผู้ป่วย Sepsis</t>
  </si>
  <si>
    <t xml:space="preserve"> -</t>
  </si>
  <si>
    <t xml:space="preserve">   - จัดตั้งคณะกรรมการ Sepsis  เพื่อร่วมดูแลผู้ป่วยกับแม่ข่าย</t>
  </si>
  <si>
    <t xml:space="preserve">   - จัดทำเกณฑ์และแบบบันทึกการดูแลผู้ป่วย Sepsis/Septic  shock  เพื่อเป็นแนวทางในการดูแลและส่งต่อ</t>
  </si>
  <si>
    <t xml:space="preserve">  - จัดทำเกณฑ์แนวทางการดูแลผู้ป่วย CPG Standing order และตัวชี้วัด</t>
  </si>
  <si>
    <t xml:space="preserve">   - จัดทำตัวชี้วัดภาพรวม มีผู้รับผิดชอบในการประสานงานส่งต่อข้อมูล/จัดทำ net work กลุ่มทางไลน์ เพื่อประสานข้อมูล</t>
  </si>
  <si>
    <t xml:space="preserve">   - ประเมินการปฏิบัติตาม CPG sepsis ของบุคลากร</t>
  </si>
  <si>
    <t xml:space="preserve"> ธ.ค.60, มี.ค.61, มิ.ย.61, ก.ย.61</t>
  </si>
  <si>
    <t xml:space="preserve"> - ให้ความรู้อาการของโรค STEMI ในคลินิก NCD, โรคหัวใจ และผู้ป่วยที่มา ER</t>
  </si>
  <si>
    <t>ผู้ป่วยทุกคน, ทุกครั้งที่มารับบริการ</t>
  </si>
  <si>
    <t xml:space="preserve"> ม.ค.-มิ.ย.61</t>
  </si>
  <si>
    <t>ER,  NCD</t>
  </si>
  <si>
    <t xml:space="preserve"> - ลงพื้นที่กระตุ้นให้ อปท. บริการ EMS ครบ 24 ชม. และประชาสัมพันธ์เบอร์ติดต่อ อปท.และ 1669</t>
  </si>
  <si>
    <t xml:space="preserve"> - สนับสนุนให้ทีมกู้ชีพเอกชนบริการ EMS กลุ่มเจ็บป่วยให้มากขึ้นและมีการกระจายจุดให้บริการครอบคลุมพื้นที่อำเภอ</t>
  </si>
  <si>
    <t>เพิ่มหน่วยบริการเป็น 2 จุด</t>
  </si>
  <si>
    <t xml:space="preserve"> - ทบทวนความรู้แก่ผู้ปฏิบัติเรื่องการคัดกรองผู้ป่วย STEMI อย่างถูกต้องรวดเร็ว</t>
  </si>
  <si>
    <t>เจ้าหน้าที่ ER 16 คน,    เวรเปล 5 คน</t>
  </si>
  <si>
    <t xml:space="preserve"> ม.ค., เม.ย., ก.ค.61</t>
  </si>
  <si>
    <t xml:space="preserve"> - ทบทวนความรู้การอ่าน EKG เบื้องต้น, การให้ยา Sk  </t>
  </si>
  <si>
    <t xml:space="preserve"> - จัดอบรมเชิงปฏิบัติการอ่านคลื่นไฟฟ้าหัวใจสำหรับพยาบาล</t>
  </si>
  <si>
    <t>พยาบาลและเจ้าหน้าที่สาธารณสุขทุกคน</t>
  </si>
  <si>
    <t xml:space="preserve"> มี.ค.61-พ.ค.61</t>
  </si>
  <si>
    <t xml:space="preserve"> - ผู้ป่วยที่มีอาการสงสัยภาวะกล้ามเนื้อหัวใจขาดเลือด ได้รับการตรวจคลื่นไฟฟ้าหัวใจและการตรวจทางห้องปฏิบัติการอย่างรวดเร็ว</t>
  </si>
  <si>
    <t xml:space="preserve"> -  การให้บริการด้านการรักษาพยาบาลผู้ป่วยโรคไตระยะ 4-5</t>
  </si>
  <si>
    <t>480 ครั้ง</t>
  </si>
  <si>
    <t>ทุกวันจันทร์สัปดาห์ที่ 4 ของเดือน</t>
  </si>
  <si>
    <t xml:space="preserve"> -  คัดกรอง eGFR ในผู้ป่วยเบาหวานและความดันโลหิตสูง</t>
  </si>
  <si>
    <t>3,000 คน</t>
  </si>
  <si>
    <t xml:space="preserve"> ต.ค.59-ก.ย.60</t>
  </si>
  <si>
    <t xml:space="preserve"> -  การศึกษาดูงานที่หน่วยไตเทียมโรงพยาบาลพระปกเกล้า</t>
  </si>
  <si>
    <t>20 คน</t>
  </si>
  <si>
    <t xml:space="preserve"> มิ.ย.60</t>
  </si>
  <si>
    <t xml:space="preserve"> -  ประชุมทีม CKD Clinic</t>
  </si>
  <si>
    <t xml:space="preserve"> ต.ค., ม.ค., เม.ย., ก.ค.</t>
  </si>
  <si>
    <t xml:space="preserve"> -  พัฒนาระบบ palliative care ในผู้ป่วย </t>
  </si>
  <si>
    <t>2 ครั้ง</t>
  </si>
  <si>
    <t xml:space="preserve"> ม.ค., พ.ค.</t>
  </si>
  <si>
    <t xml:space="preserve"> - โครงการพัฒนาระบบบริการสาขาโรคตา</t>
  </si>
  <si>
    <t>OPD/NCD/PCU</t>
  </si>
  <si>
    <t xml:space="preserve">    - พัฒนาศักยภาพ อสม. ในการคัดกรองตาต้อกระจก</t>
  </si>
  <si>
    <t xml:space="preserve"> พ.ย.60-ธ.ค.60</t>
  </si>
  <si>
    <t xml:space="preserve">    - คัดกรองผู้สูงอายุและส่งต่อเข้ารับการรักษา</t>
  </si>
  <si>
    <t>1,565 คน</t>
  </si>
  <si>
    <t xml:space="preserve"> ต.ค.60- ธ.ค.60</t>
  </si>
  <si>
    <t xml:space="preserve"> -  คัดกรองผู้รับบริการ OPD/NCD ที่มีปัญหาทางด้านสายตา</t>
  </si>
  <si>
    <t>101 ราย</t>
  </si>
  <si>
    <t>OPD/NCD</t>
  </si>
  <si>
    <t xml:space="preserve"> -  ผู้ป่วยที่แพทย์วินิจฉัยว่าเป็นตาต้อกระจก ส่งต่อ รพ.พระปกเกล้าเพื่อรักษาต่อ/ผ่าตัด</t>
  </si>
  <si>
    <t>46 ราย</t>
  </si>
  <si>
    <t xml:space="preserve">    -  ผู้ป่วยตาบอดจากต้อกระจก (Blindina Cataraet) ได้รับการผ่าตัดภายใน 30 วัน</t>
  </si>
  <si>
    <t>9 ราย</t>
  </si>
  <si>
    <t xml:space="preserve"> - คัดกรองสายตาในผู้ป่วยโรคเรื้อรังและ Refer พบจักษุแพทย์</t>
  </si>
  <si>
    <t xml:space="preserve"> ก.พ.61-เม.ย.61</t>
  </si>
  <si>
    <t xml:space="preserve"> - โครงการเพิ่มประสิทธิภาพการจัดการข้อมูลด้านอุบัติเหตุเพื่อช่วยควบคุมป้องกันลดการเกิดอุบัติเหตุทางถนนและทางน้ำ</t>
  </si>
  <si>
    <t xml:space="preserve">     - ทำแผนที่จุดเกิดเหตุจราจร แสดงสถิติความถี่การเกิดเหตุ</t>
  </si>
  <si>
    <t>ระบุครบ 3 เส้นทางคือ ถนนสายจันทบุรี-สระแก้ว,ถนนสายทับไทร-ตามูล, ถนนในหมู่บ้าน</t>
  </si>
  <si>
    <t>มค-กพ.61</t>
  </si>
  <si>
    <t xml:space="preserve">     - ประสานทีมSRRT ทราบจุดเกิดเหตุซ้ำซาก จุดที่มีผู้เสียชีวิตในอุบัติเหตุจราจร  จุดเกิดอุบัติเหตุจมน้ำ                         </t>
  </si>
  <si>
    <t xml:space="preserve">ทุกเดือน </t>
  </si>
  <si>
    <t>ตค60-กย.61</t>
  </si>
  <si>
    <t xml:space="preserve">    - คืนข้อมูลอุบัติเหตุให้แก่ผู้ปกครอง ระดับอำเภอ ผู้นำชุมชน </t>
  </si>
  <si>
    <t>มค-กย.61</t>
  </si>
  <si>
    <t xml:space="preserve"> - โครงการจัดระบบบริการดูแลระยะกลาง(Intermediate Care)</t>
  </si>
  <si>
    <t xml:space="preserve">    - จัดเตรียม Stroke Unit ไว้รองรับ case ที่ Refer back จาก รพศ. เพื่อมา Hydration/Rehabilitation</t>
  </si>
  <si>
    <t xml:space="preserve">    - มีการทำ Discharge Plan ใน case Stroke  และเขียนบันทึกส่ง Home Health Care</t>
  </si>
  <si>
    <t>ทุกราย</t>
  </si>
  <si>
    <t xml:space="preserve">    - การดูแลผู้ป่วยที่มีภาวะผิดปกติและต้องได้รับการดูแลต่อเนื่องที่บ้าน</t>
  </si>
  <si>
    <t xml:space="preserve"> -  พัฒนาระบบการดูแลผู้ป่วยฉุกเฉินให้มีความพร้อม 24 ชม. </t>
  </si>
  <si>
    <t>บุคลากร ER, OPD, Ward, พขร.</t>
  </si>
  <si>
    <t xml:space="preserve">     -  สถานที่</t>
  </si>
  <si>
    <t xml:space="preserve">        -  จัดโซนดูแลผู้ป่วยหนัก/วิกฤตแยกจากผู้ป่วยทั่วไป</t>
  </si>
  <si>
    <t xml:space="preserve">     -  บุคลากร</t>
  </si>
  <si>
    <t xml:space="preserve">        -  จัดพยาบาลวิชาชีพปฏิบัติงานเวรละ 2-3 คน รองรับทีม CPR</t>
  </si>
  <si>
    <t xml:space="preserve">        -  อบรมฟื้นฟูความรู้การ CPR  แก่บุคลากรทางการพยาบาลปีละ 1 ครั้ง</t>
  </si>
  <si>
    <t xml:space="preserve">        -  จัดพยาบาลส่งต่ออยู่เวร 24 ชม.</t>
  </si>
  <si>
    <t xml:space="preserve">        -  จัดพนักงานขับรถยนต์อยู่เวรเวรละ 2 คน สลับกันขับรถเพื่อความปลอดภัย</t>
  </si>
  <si>
    <t xml:space="preserve">        -  อบรมฟื้นฟูความรู้แก่พยาบาลเรี่องการดูแลผู้ป่วยฉุกเฉินโรคสำคัญ ได้แก่ Stroke, STEMI, Sepsis, Trauma, ผู้ป่วยภาวะวิกฤต  ได้แก่  Coma,  Alteration of Conscious, Hypo-Hyperglycemia,  Cardiac  arrest</t>
  </si>
  <si>
    <t xml:space="preserve">      -  อุปกรณ์สื่อสาร</t>
  </si>
  <si>
    <t xml:space="preserve">         -  Fax,  tablet, ระบบ line,  โทรศัพท์มือถือของหน่วยงาน เบอร์ติดต่อหน่วยงานสำคัญ</t>
  </si>
  <si>
    <t xml:space="preserve"> - จัดทำเกณฑ์การ admit/Refer ผู้ป่วยฉุกเฉิน</t>
  </si>
  <si>
    <t>ทุกโรคสำคัญ</t>
  </si>
  <si>
    <t xml:space="preserve"> -  จัดทำแนวทางการขอคำปรึกษาแพทย์</t>
  </si>
  <si>
    <t xml:space="preserve"> - จัดทำแนวทางการใส่ท่อช่วยหายใจ</t>
  </si>
  <si>
    <t>ทำเกณฑ์ใช้ร่วมกันทุกหน่วยงาน</t>
  </si>
  <si>
    <t xml:space="preserve"> - อบรมแพทย์/พยาบาลในการดูแลผู้ป่วยวัณโรคที่มีโรคร่วม</t>
  </si>
  <si>
    <t>2 คน/1 ครั้ง</t>
  </si>
  <si>
    <t xml:space="preserve"> - คัดกรองวัณโรคในกลุ่มผู้ป่วยโรคDM COPD  AIDS ผู้สูงอายุและกลุ่มเสี่ยงผุ้สัมผัสร่วมบ้าน</t>
  </si>
  <si>
    <t xml:space="preserve"> - พัฒนาตามมาตรฐานตามตัวชี้วัดและทบทวนแนวทางการดำเนินงานในคลินิกวัณโรคคุณภาพ</t>
  </si>
  <si>
    <t xml:space="preserve"> - จัดกิจกรรมรณรงค์/ป้ายไวนิลในวันวัณโรคโลกประจำปี</t>
  </si>
  <si>
    <t xml:space="preserve"> - เร่งรัดควบคุมวัณโรคและวัณโรคดื้อยา(MDR MDR -TB )DSTในรายใหม่และรักษาซ้ำทุกราย</t>
  </si>
  <si>
    <t xml:space="preserve"> - ทบทวนแนวทางการตรวจวินิจฉัยทางห้องปฏิบัติการชันสูตรวัณโรค/รักษาผู้ป่วยวัณโรคตายทุกราย</t>
  </si>
  <si>
    <t>จำนวนผู้ป่วยTBตายในปี</t>
  </si>
  <si>
    <t xml:space="preserve"> - จัดบริการในคลินิกวัณโรคแบบ One Stop Service  ทุกวันศุกร์ที่ 1 ของเดือน</t>
  </si>
  <si>
    <t xml:space="preserve"> - พัฒนารูปแบบการมีผู้จัดการผู้ป่วยรายบุคคลในคลินิกและใน Ward</t>
  </si>
  <si>
    <t xml:space="preserve"> - การวิจัยพัฒนาการป้องกันควบคุมโรคและดูแลรักษาผู้ป่วยวัณโรค</t>
  </si>
  <si>
    <t>1 เรื่อง/ปี</t>
  </si>
  <si>
    <t xml:space="preserve"> - ค่าตอบแทนล่วงเวลาการบันทึกและนำเข้าข้อมูล/ประเมินผลการใช้งาน TB online</t>
  </si>
  <si>
    <t xml:space="preserve"> - การดำเนินงานผสมผสานวัณโรคและโรคเอดส์ตรวจHIVในผู้ป่วยวัณโรคทุกราย</t>
  </si>
  <si>
    <t xml:space="preserve"> - จัดทำข้อมูลผู้สัมผัสผู้ป่วยวัณโรคที่ขึ้นทะเบียนในปอดเสมหะพบเชื้อรายใหม่และกลับเป็นซ้ำเพื่อเข้าถึงการรักษา</t>
  </si>
  <si>
    <t>จำนวนผู้ป่วยสัมผัสTBในปี</t>
  </si>
  <si>
    <t xml:space="preserve"> - คัดกรองจำนวนประชากรกลุ่มเสี่ยงเป้าหมายได้รับการคัดกรองเชิงรุกด้วยการถ่ายรังสีทรวงอก</t>
  </si>
  <si>
    <t xml:space="preserve"> - ค่าตอบแทนแก่เจ้าหน้าที่และผู้กำกับการกินยา(DOT) ผู้ป่วยวัณโรคในปอดเสมหะพบเชื้อรายใหม่</t>
  </si>
  <si>
    <t xml:space="preserve"> - พัฒนาบุคลากรผู้รับผิดชอบงานวัณโรคและเครือข่าย สสอ./รพสต./PCU</t>
  </si>
  <si>
    <t>4  คน</t>
  </si>
  <si>
    <t xml:space="preserve"> - อบรมการให้คำปรึกษาแก่ผู้ป่วยวัณโรคในกลุ่มเครือข่ายการดูแลโรควัณโรค(TB Counseling)</t>
  </si>
  <si>
    <t>15 คน /1 ครั้ง/ปี</t>
  </si>
  <si>
    <t xml:space="preserve"> - พัฒนาบุคลากรผู้รับผิดชอบงานวัณโรคและเครือข่าย</t>
  </si>
  <si>
    <t>15 คน/1 ครั้ง/ปี</t>
  </si>
  <si>
    <t xml:space="preserve"> - สนับสนุนและพัฒนาคุณภาพและศักยภาพบุคลากรทางห้องปฏิบัติการชันสูตรวัณโรค</t>
  </si>
  <si>
    <t>2 คน / 1 ครั้ง</t>
  </si>
  <si>
    <t xml:space="preserve"> - ประสานความร่วมมือในระดับองค์กรปกครองส่วนท้องถิ่นและชุมชนในการป้องกันควบคุมการแพร่กระจายเชื้อ</t>
  </si>
  <si>
    <t xml:space="preserve"> - บูรณาการกิจกรรมการดูแลผู้ป่วยวัณโรคไปกับทีมสุขภาพครอบครัว</t>
  </si>
  <si>
    <t xml:space="preserve"> - เฝ้าระวัง รวบรวมวิเคราะห์ปัญหาวัณโรคในในพื้นที่ที่รับผิดชอบ</t>
  </si>
  <si>
    <t xml:space="preserve"> - นิเทศและติดตามกำกับงานควบคุมวัณโรคในพื้นที่</t>
  </si>
  <si>
    <t xml:space="preserve"> - จัดประชุมทบทวนแนวทางการดูแลผู้ป่วยวัณโรค/Case dead </t>
  </si>
  <si>
    <t xml:space="preserve"> - ปฏิบัติครบทุกกิจกรรม</t>
  </si>
  <si>
    <t>ม.ค.-มิ.ย.61</t>
  </si>
  <si>
    <t>ทีม HA</t>
  </si>
  <si>
    <t xml:space="preserve"> - พัฒนาระบบการจัดการคุณภาพการพยาบาลทั้งในระดับองค์กร และระดับหน่วยงาน (QA)</t>
  </si>
  <si>
    <t>NSO</t>
  </si>
  <si>
    <t xml:space="preserve"> - กำหนดแนวทางการกำกับติดตามการตอบสนองความต้องการผู้ใช้บริการ</t>
  </si>
  <si>
    <t xml:space="preserve"> 2 ครั้ง/ปี</t>
  </si>
  <si>
    <t xml:space="preserve"> ต.ค.60, เม.ย.61</t>
  </si>
  <si>
    <t xml:space="preserve"> - พัฒนาระบบและกลไกการจัดระบบบริการที่เป็นเลิศในหน่วยงานบริการพยาบาล</t>
  </si>
  <si>
    <t xml:space="preserve"> - พัฒนาระบบและกลไกการบิรหารจัดการ</t>
  </si>
  <si>
    <t xml:space="preserve">    - ด้านอัตรากำลัง</t>
  </si>
  <si>
    <t xml:space="preserve">    - ด้านวัสดุ อุปกรณ์</t>
  </si>
  <si>
    <t xml:space="preserve">    - ด้านวิชาการ</t>
  </si>
  <si>
    <t xml:space="preserve"> - เพื่อให้ผู้ป่วยได้รับบริการที่สะดวกรวดเร็วและปลอดภัย</t>
  </si>
  <si>
    <t xml:space="preserve"> - ผู้รับบริการ 3,1767 ราย</t>
  </si>
  <si>
    <t xml:space="preserve"> - ปรับปรุงระบบการนัดและติดตามอาการผู้ป่วย</t>
  </si>
  <si>
    <t xml:space="preserve"> - ปรับปรุงระบบการจัดแยกผู้ป่วยที่ส่งต่อการแพร่กระจายเชื้อ</t>
  </si>
  <si>
    <t xml:space="preserve"> - ให้บริการทั้งหมด 31,419 ครั้ง</t>
  </si>
  <si>
    <t>โครงการสนับสนุนการปฏิบัติงานผู้ป่วยนอกให้บรรลุตามเป้าหมาย</t>
  </si>
  <si>
    <t xml:space="preserve"> - เพื่อความพร้อมใช้ในการปฏิบัติงาน</t>
  </si>
  <si>
    <t>2 รายการ</t>
  </si>
  <si>
    <t xml:space="preserve">     -  จัดจ้างลูกจ้างชั่วคราวตำแหน่ง ประชาสัมพันธ์ล่ามภาษากัมพูชา</t>
  </si>
  <si>
    <t xml:space="preserve">    - พัฒนาความรู้ทีมเครือข่าย EMS เรื่องการดูแลผู้ป่วย/ผู้บาดเจ็บ</t>
  </si>
  <si>
    <t>6 อปท., 1 ทีมกู้ชีพเอกชน จำนวน 150 คน</t>
  </si>
  <si>
    <t xml:space="preserve"> - พัฒนาบุคลากรให้มีความรู้ความสามารถในการดูแลผู้ป่วยอุบัติเหตุและฉุกเฉิน</t>
  </si>
  <si>
    <t xml:space="preserve">     - อบรมฟื้นฟูความรู้เรื่องการดูแลผู้ป่วยและผู้บาดเจ็บในภาวะฉุกเฉิน</t>
  </si>
  <si>
    <t>พยาบาลวิชาชีพ 10 คน</t>
  </si>
  <si>
    <t xml:space="preserve"> มี.ค.61-ก.ค.61</t>
  </si>
  <si>
    <t xml:space="preserve">     - อบรมฟื้นฟูความรู้พยาบาล     เวชปฏิบัติ</t>
  </si>
  <si>
    <t>พยาบาลเวชปฏิบัติ 4 คน</t>
  </si>
  <si>
    <t xml:space="preserve">     - อบรมฟื้นฟูความรู้เรื่องการช่วยฟื้นคืนชีพ</t>
  </si>
  <si>
    <t>พยาบาลวิชาชีพ 5 คน</t>
  </si>
  <si>
    <t xml:space="preserve">     - อบรมฟื้นฟูความรู้เรื่อง PHTLS</t>
  </si>
  <si>
    <t xml:space="preserve">     - อบรมฟื้นฟูความรู้เรื่อง BCLS, ACLS</t>
  </si>
  <si>
    <t>พยาบาลวิชาชีพ 55 คน, เจ้าหน้าที่ทั่วไป 100 คน</t>
  </si>
  <si>
    <t xml:space="preserve"> ต.ค.-ธ.ค.60</t>
  </si>
  <si>
    <t xml:space="preserve"> ต.ค.-พ.ย.60</t>
  </si>
  <si>
    <t xml:space="preserve"> - พัฒนาความรู้และทักษะบุคลากร</t>
  </si>
  <si>
    <t xml:space="preserve">   - ประชุมวิชาการพยาบาลผ่าตัด</t>
  </si>
  <si>
    <t xml:space="preserve">   - ประชุมวิชาการวิสัญญีพยาบาล</t>
  </si>
  <si>
    <t xml:space="preserve"> ธ.ค.-ม.ค.61</t>
  </si>
  <si>
    <t xml:space="preserve"> - ทบทวนแนวทางปฏิบัติเกี่ยวกับการควบคุมการติดเชื้อในโรงพยาบาล</t>
  </si>
  <si>
    <t xml:space="preserve"> - วิเคราะห์ปัจจัยที่เป็นสาเหตุของการติดเชื้อตำแหน่งต่าง ๆ</t>
  </si>
  <si>
    <t xml:space="preserve"> - ติดตามและทบทวนตัวชี้วัด</t>
  </si>
  <si>
    <t xml:space="preserve"> - ทำ Prevalence survey  เพื่อประเมินประสิทธิภาพการเฝ้าระวัง</t>
  </si>
  <si>
    <t xml:space="preserve"> - พัฒนาระบบการป้องกันและควบคุมการติดเชื้อให้มีประสิทธิภาพ</t>
  </si>
  <si>
    <t>1 งาน</t>
  </si>
  <si>
    <t xml:space="preserve"> 1 ครั้ง</t>
  </si>
  <si>
    <t xml:space="preserve">   - อบรมวิชาการนำเสนอผลงาน IC</t>
  </si>
  <si>
    <t xml:space="preserve"> 14-18 ม.ค.61</t>
  </si>
  <si>
    <t>พัฒนาระบบบริการผู้ป่วยในให้ได้มาตรฐานและมีประสิทธิภาพ</t>
  </si>
  <si>
    <t>ผู้ป่วยCOPD/Astma 500 คน</t>
  </si>
  <si>
    <t>นางภัทร  สหแพทย์</t>
  </si>
  <si>
    <t>งานจ่ายกลาง</t>
  </si>
  <si>
    <t>ตค60-กย61</t>
  </si>
  <si>
    <t xml:space="preserve"> -  เพิ่มการเข้าถึงของผู้ป่วยฉุกเฉินกลุ่มโรคสำคัญ  ได้แก่  STEMI,  Stroke  โดยการประเมินศักยภาพในการมาโรงพยาบาล  ถ้าเข้าถึงลำบากต้องทำแผนที่บ้านเข้าระบบข้อมูล  EMS  และให้ความรู้แก่ผู้ป่วยและญาติให้รู้จักการใช้บริการ EMS  ของอำเภอโป่งน้ำร้อน</t>
  </si>
  <si>
    <t xml:space="preserve"> -  ผู้ป่วย NCD  ที่มาคลินิก -  ผู้ป่วยฉุกเฉินที่มา ER</t>
  </si>
  <si>
    <t>ER, NCD  Clinic</t>
  </si>
  <si>
    <t xml:space="preserve"> - โครงการสนับสนุนให้เกิดนวตกรรมในรพ./รพ.สต.</t>
  </si>
  <si>
    <t xml:space="preserve">     - สนับสนุนหน่วยงานในการประดิษฐ์นวตกรรม</t>
  </si>
  <si>
    <t>20 เรื่อง</t>
  </si>
  <si>
    <t>ม.ค. - ก.ค.61</t>
  </si>
  <si>
    <t xml:space="preserve">     - จัดกิจกรรมนำเสนอ/ประกวดนวตกรรมภายในองค์กร</t>
  </si>
  <si>
    <t>1 สิ่งประดิษฐ์/หน่วยงาน</t>
  </si>
  <si>
    <t xml:space="preserve"> ส.ค.61-ก.ย.61</t>
  </si>
  <si>
    <t xml:space="preserve">     - ส่งผลงานนวตกรรมร่วมนำเสนอระดับจังหวัด</t>
  </si>
  <si>
    <t>3 เรื่อง</t>
  </si>
  <si>
    <t xml:space="preserve"> - โครงการสนับสนุนให้เกิด CQI ในรพ.</t>
  </si>
  <si>
    <t xml:space="preserve">     - สนับสนุนหน่วยงานในการทำ CQI</t>
  </si>
  <si>
    <t xml:space="preserve">     - จัดกิจกรรมนำเสนอ/ประกวด CQIภายในองค์กร</t>
  </si>
  <si>
    <t xml:space="preserve">    - ส่ง CQI ในการพัฒนาคุณภาพงานด้านการพยาบาลร่วมประกวดภายในองค์กร</t>
  </si>
  <si>
    <t>1 เรื่อง/หน่วยงาน</t>
  </si>
  <si>
    <t xml:space="preserve">  - โครงการพัฒนาโรงพยาบาลเพื่อรองรับเมืองบริการสุขภาพอาเซียน (ค่าวัสดุ/ครุภัณฑ์ หนังสือ คู่มือ บอร์ดความรู้เกี่ยวกับประชาคมอาเซียน)</t>
  </si>
  <si>
    <t>1 ครั้ง</t>
  </si>
  <si>
    <t>งานประกันฯ</t>
  </si>
  <si>
    <t>1,000 แผ่น</t>
  </si>
  <si>
    <t xml:space="preserve">  - โครงการประชุมคณะกรรมการศูนย์ประสานงานเครือข่ายประชาคมอาเซียนด้านการสาธารณสุข อำเภอโป่งน้ำร้อน</t>
  </si>
  <si>
    <t>ต.ค.60,ม.ค.,เม.ย.ก.ค.61</t>
  </si>
  <si>
    <t>1 ครั้ง/80 คน</t>
  </si>
  <si>
    <t>เม.ย.-พ.ค.60</t>
  </si>
  <si>
    <t xml:space="preserve"> - โครงการพัฒนาขีดความสามารถบุคลากรที่สามารถสื่อสารด้วยภาษากัมพูชาได้ </t>
  </si>
  <si>
    <t>24 คน</t>
  </si>
  <si>
    <t>ม.ค.-มี.ค.60</t>
  </si>
  <si>
    <t>1 ศูนย์ / 12,000 คน</t>
  </si>
  <si>
    <t xml:space="preserve"> - โครงการจัดทำระบบนัด Online สำหรับตรวจสุขภาพแรงงานต่างด้าวในโรงพยาบาล เพื่อขึ้นทะเบียน</t>
  </si>
  <si>
    <t xml:space="preserve"> - โครงการติดตามแรงงานต่างด้าวกลุ่มเสี่ยงด้วยโรคต่อต่อ ที่ได้จากการตรวจสุขภาพ มารับการรักษา/ควบคุม/ป้องกันโรค</t>
  </si>
  <si>
    <t>แรงงานต่างด้าวกลุ่มเสี่ยงทุกคน</t>
  </si>
  <si>
    <t xml:space="preserve"> - โครงการพัฒนา/ปรับปรุงแผนยุทธศาสตร์โรงพยาบาล</t>
  </si>
  <si>
    <t>ก.ค.-ก.ย.61</t>
  </si>
  <si>
    <t xml:space="preserve"> - โครงการควบคุมกำกับ ติดตาม และประเมินผลแผนยุทธศาสตร์ และแผนปฏิบัติการ</t>
  </si>
  <si>
    <t>ธ.ค.60,มี.ค.,มิ.ย.และก.ย.61</t>
  </si>
  <si>
    <t xml:space="preserve"> - โครงการจัดทำห้องสมุดดิจิทัล เพื่อเผยแพร่ทาง Website ของโรงพยาบาล</t>
  </si>
  <si>
    <t xml:space="preserve"> - โครงการพัฒนาระบบจัดเก็บข้อมูลเรื่องร้องเรียน ร้องทุกข์ ผ่านโปรแกรมอิเลคทรอนิค</t>
  </si>
  <si>
    <t>ม.ค.และพ.ค.61</t>
  </si>
  <si>
    <t xml:space="preserve"> - โครงการพัฒนาบุคลากรเพื่อบริหารจัดการเกี่ยวกับเรื่องร้องเรียน ร้องทุกข์</t>
  </si>
  <si>
    <t xml:space="preserve"> - โครงการพัฒนาฐานข้อมูล จัดทำสื่อความรู้ เพื่อพัฒนาศูนย์ประสานงานเครือข่ายประชาคมอาเซียน ด้านสาธารณสุข (ศคอส.) ระดับโรงพยาบาล</t>
  </si>
  <si>
    <t>1 ศูนย์</t>
  </si>
  <si>
    <t xml:space="preserve"> - โครงการจัดตั้งศูนย์บริการสุขภาพแบบเบ็ดเสร็จ ณ จุดผ่านแดนถาวรบ้านแหลม 
อำเภอโป่งน้ำร้อน จังหวัดจันทบุรี  </t>
  </si>
  <si>
    <t xml:space="preserve">  - โครงการจัดทำเอกสารเผยแพร่ประชาสัมพันธ์เกี่ยวกับสุขภาพอาเซียนชนิด 2 ภาษา (ไทย - กัมพูชา)</t>
  </si>
  <si>
    <t xml:space="preserve"> - โครงการพัฒนาศักยภาพบุคลากรด้านภาษาอังกฤษเพื่อการสื่อสาร และการนำเสนอ</t>
  </si>
  <si>
    <t xml:space="preserve"> - จัดทำเมนูการคัดกรองรายโรคที่สำคัญและการให้คำแนะนำการดูแลตนเองในรายโรคที่พบบ่อย</t>
  </si>
  <si>
    <t xml:space="preserve"> -  จัดระบบการนัดใน HosXp</t>
  </si>
  <si>
    <t xml:space="preserve"> -  มีระบบการเลื่อนนัดโดยการติดต่อทางโทรศัพท์สายตรง</t>
  </si>
  <si>
    <t xml:space="preserve"> - พัฒนาการส่งต่อข้อมูลในการติดตามเยี่ยมหลังคลอด</t>
  </si>
  <si>
    <t xml:space="preserve"> -  ปรับปรุงระบบเอกสารการส่งต่อระบบ  Thai  refer  ให้รวดเร็ว  ลดเวลาส่ง-รับข้อมูลระหว่าง รพช., รพศ., เอกสารส่งต่อ-ส่งกลับถูกต้องถูกคน</t>
  </si>
  <si>
    <t>ผู้ป่วยส่งต่อทุกคน</t>
  </si>
  <si>
    <t xml:space="preserve"> -  พัฒนาระบบส่งต่อแบบนัดหมายเป็นผู้ป่วยนอกให้มีการสื่อสารระหว่าง  รพช.-รพศ. รวดเร็ว ทันเวลา และแจ้งผู้ป่วยให้ไปรับบริการได้ทันตามวันที่กำหนด</t>
  </si>
  <si>
    <t>ศูนย์นัดหมาย</t>
  </si>
  <si>
    <t xml:space="preserve"> -  พัฒนาระบบ Thai  refer ครอบคลุม  รพ.สต.</t>
  </si>
  <si>
    <t xml:space="preserve">   - จัดบริการคลินิกทันตกรรมนอกเวลา</t>
  </si>
  <si>
    <t xml:space="preserve">   - จัดบริการคลินิกกายภาพบำบัดนอกเวลา</t>
  </si>
  <si>
    <t xml:space="preserve">   - จัดบริการคลินิกแพทย์แผนไทยนอกเวลา</t>
  </si>
  <si>
    <t xml:space="preserve"> - ปรับพฤติกรรมบริการในเจ้าหน้าที่ทุกระดับ  โดยการจัดกิจกรรมทบทวนมาตรฐานพฤติกรรมบริการแก่เจ้าหน้าที่                </t>
  </si>
  <si>
    <t>ปีละ 2 ครั้ง (ม.ค.61, ก.ค.61)</t>
  </si>
  <si>
    <t>ทีม  facillitator/ทุกจุดบริการ</t>
  </si>
  <si>
    <t xml:space="preserve"> - เจ้าหน้าที่ทุกคน 185 คน</t>
  </si>
  <si>
    <t xml:space="preserve">    - จัดกิจกรรมการออกกำลังกายในช่วงเช้าที่ OPD</t>
  </si>
  <si>
    <t xml:space="preserve">    - จัดบริการน้ำดื่ม/เครื่องดื่มสำหรับบริการฟรี</t>
  </si>
  <si>
    <t xml:space="preserve">    - จัดมุมหนังสือและโทรทัศน์ให้ผู้รับบริการระหว่างรอตรวจ</t>
  </si>
  <si>
    <t xml:space="preserve"> -  จัดสิ่งแวดล้อมให้ผู้ป่วย/ญาติได้พักผ่อน  สะดวก สบาย</t>
  </si>
  <si>
    <t xml:space="preserve"> - หลัง ER                  </t>
  </si>
  <si>
    <t>ทีม  ENV</t>
  </si>
  <si>
    <t xml:space="preserve">     -  จัดสวนสวยงามใกล้ที่พักผ่อนของผู้ป่วย</t>
  </si>
  <si>
    <t xml:space="preserve">     -  มุมพักผ่อนให้ผู้ป่วย/ญาติได้พูดคุย  รับประทานอาหารร่วมกัน</t>
  </si>
  <si>
    <t xml:space="preserve"> -  จัดสิ่งแวดล้อมให้ผู้ป่วยได้พักผ่อนได้เต็มที่</t>
  </si>
  <si>
    <t>-  ท้าย ward 2 ward</t>
  </si>
  <si>
    <t>ทีม  PCT</t>
  </si>
  <si>
    <t xml:space="preserve">      - พยาบาลลดการใส่รองเท้าเสียงดัง</t>
  </si>
  <si>
    <t xml:space="preserve">     -  ระบบไฟฟ้าที่เปิดใช้งานเฉพาะเตียง  ลดการรบกวนผู้ป่วย</t>
  </si>
  <si>
    <t xml:space="preserve">     -  การป้องกันสัตว์  แมลงรบกวน</t>
  </si>
  <si>
    <t xml:space="preserve"> - พัฒนาคุณภาพ HA ต่อเนื่อง เตรียมสำหรับการต่ออายุฯ HA ครั้งที่ 3 ปี 2563</t>
  </si>
  <si>
    <t xml:space="preserve"> -  จัดทำโครงการพัฒนาคุณภาพการดูแลผู้ป่วยต่อเนื่อง</t>
  </si>
  <si>
    <t xml:space="preserve">     -  อบรมให้ความรู้เรื่อง ระบบบริหารความเสี่ยงผู้ให้บริการทุกคนเข้าใจระบบและปฏิบัติตามมาตรฐานจนทำให้ผู้ป่วยปลอดภัย</t>
  </si>
  <si>
    <t>เจ้าหน้าที่ทุกคน 190 คน</t>
  </si>
  <si>
    <t>ทีม  RM</t>
  </si>
  <si>
    <t xml:space="preserve">      -  อบรมให้ความรู้เรื่องระบบคุณภาพและความปลอดภัยทางคลีนิก</t>
  </si>
  <si>
    <t>แพทย์,  พยาบาลวิชาชีพทุกคน</t>
  </si>
  <si>
    <t xml:space="preserve"> - โครงการ Intenal  survey</t>
  </si>
  <si>
    <t>ปีละ 2 ครั้ง</t>
  </si>
  <si>
    <t xml:space="preserve"> เม.ย.61, ก.ค.61</t>
  </si>
  <si>
    <t>เลขาทีม HA</t>
  </si>
  <si>
    <t>ทีม  CQI</t>
  </si>
  <si>
    <t>ปีละ 1 ครั้ง</t>
  </si>
  <si>
    <t>ทีมนวัตกรรม</t>
  </si>
  <si>
    <t xml:space="preserve"> - โครงการพัฒนาตามข้อเสนอแนะของ สรพ. หลังการ Reaccredit  ปี 60</t>
  </si>
  <si>
    <t>ข้อเสนอแนะ 1 ชุด</t>
  </si>
  <si>
    <t>10 โรค</t>
  </si>
  <si>
    <t>ผู้ป่วยนอกที่นัด</t>
  </si>
  <si>
    <t xml:space="preserve"> - จัดช่องทางสำหรับบริการตรวจสุขภาพแรงงานต่างด้าว</t>
  </si>
  <si>
    <t>2,000 คน</t>
  </si>
  <si>
    <t>13.00 - 16.00 น. (จันทร์-ศุกร์)</t>
  </si>
  <si>
    <t xml:space="preserve"> - มีแพทย์ตรวจเฉพาะ</t>
  </si>
  <si>
    <t xml:space="preserve"> - มีล่ามช่วยในการสื่อสาร</t>
  </si>
  <si>
    <t xml:space="preserve"> - จัดทำเอกสารแผ่นพับเฉพาะโรค 2 ภาษา</t>
  </si>
  <si>
    <t>5 โรค</t>
  </si>
  <si>
    <t xml:space="preserve"> - จัดทำคู่มือสื่อสารสำหรับบุคลากร</t>
  </si>
  <si>
    <t>4 ภาษา</t>
  </si>
  <si>
    <t xml:space="preserve"> - ทำรายชื่อล่ามแจกหน่วยบริการ</t>
  </si>
  <si>
    <t>30 ชุด</t>
  </si>
  <si>
    <t xml:space="preserve"> - รวบรวมสื่อ/คู่มือไว้ประจำหน่วยงาน</t>
  </si>
  <si>
    <t xml:space="preserve"> - สร้างเครือข่ายในการส่งต่อ-ส่งกลับ</t>
  </si>
  <si>
    <t>ทันตกรรม</t>
  </si>
  <si>
    <t>แผนไทย</t>
  </si>
  <si>
    <t>PCU/LR</t>
  </si>
  <si>
    <t xml:space="preserve"> - ส่งอบรมการพยาบาลทารกแรกเกิด</t>
  </si>
  <si>
    <t>บูรณาการในโครงการขับเคลื่อนยุทธศาสตร์ ข้อ 5.1</t>
  </si>
  <si>
    <t xml:space="preserve"> - ป้ายรณรงค์ประหยัดพลังงาน</t>
  </si>
  <si>
    <t>5 ป้าย</t>
  </si>
  <si>
    <t xml:space="preserve"> - โครงการ matching fund 3</t>
  </si>
  <si>
    <t xml:space="preserve">โครงการประหยัดพลังงานในโรงพยาบาล
</t>
  </si>
  <si>
    <t>ต.ค.60 - ก.ย.61</t>
  </si>
  <si>
    <t xml:space="preserve"> - โครงการสรรหาบุคลากรตามกรอบ FTE เพื่อเพิ่มศักยภาพในการจัดบริการ</t>
  </si>
  <si>
    <t xml:space="preserve">      - จ้างลูกจ้างชั่วคราวพยาบาลวิชาชีพ</t>
  </si>
  <si>
    <t>6 คน</t>
  </si>
  <si>
    <t>ฝ่ายบริหารทั่วไป</t>
  </si>
  <si>
    <t xml:space="preserve">      - จ้างลูกจ้างชั่วคราวเจ้าพนักงานเวชกิจฉุกเฉิน</t>
  </si>
  <si>
    <t>มิ.ย.-ก.ย.61</t>
  </si>
  <si>
    <t xml:space="preserve">      - จ้างลูกจ้างชั่วคราวเจ้าพนักงานทันตสาธารณสุข</t>
  </si>
  <si>
    <t xml:space="preserve">      - จ้างลูกจ้างชั่วคราวเจ้าพนักงานเวชสถิติ</t>
  </si>
  <si>
    <t xml:space="preserve">      - จ้างลูกจ้างชั่วคราวเจ้าพนักงานพัสดุ</t>
  </si>
  <si>
    <t xml:space="preserve">      - จ้างลูกจ้างชั่วคราวพนักงานขับรถยนต์</t>
  </si>
  <si>
    <t xml:space="preserve">      - จ้างลูกจ้างชั่วคราวพนักงานช่วยเหลือคนไข้</t>
  </si>
  <si>
    <t xml:space="preserve">      - จ้างลูกจ้างชั่วคราวพนักงานซักฟอก</t>
  </si>
  <si>
    <t xml:space="preserve">      - จ้างลูกจ้างชั่วคราวพนักงานรักษาความปลอดภัย</t>
  </si>
  <si>
    <t xml:space="preserve">  -โครงการมอบเงินสนับสนุนทุนการศึกษาให้นักศึกษาพยาบาลศาสตร์บัณฑิต จำนวน 3 คน (พยาบาลปี 1จำนวน 2คน,เวชกิจ ปี 3 จำนวน 1 คน)</t>
  </si>
  <si>
    <t xml:space="preserve"> - โครงการพัฒนาศักยภาพบุคลากร ตามภาระงานฝ่ายบริหารทั่วไป</t>
  </si>
  <si>
    <t xml:space="preserve">      - ส่งบุคลากรเข้าอบรมด้านการพัสดุ</t>
  </si>
  <si>
    <t xml:space="preserve">      - ส่งบุคลากรด้านการบริหารทรัพยากรบุคคล</t>
  </si>
  <si>
    <t xml:space="preserve">      - ส่งบุคลากรเข้าอบรมด้านการบริหารงานทั่วไป</t>
  </si>
  <si>
    <t xml:space="preserve">      - ส่งบุคลากรเข้าอบรมด้านงานธุรการและงานสารบรรณ</t>
  </si>
  <si>
    <t xml:space="preserve">      - ส่งบุคลากรเข้าอบรมด้านงานช่างซ่อมบำรุง</t>
  </si>
  <si>
    <t xml:space="preserve">      - ส่งพนักงานขับรถยนต์เข้าอบรม</t>
  </si>
  <si>
    <t xml:space="preserve">      - ส่งพนักงานรักษาความปลอดภัยเข้าอบรม</t>
  </si>
  <si>
    <t xml:space="preserve">      - ส่งเจ้าหน้าที่ประชาสัมพันธ์เข้าอบรมด้านการประชาสัมพันธ์</t>
  </si>
  <si>
    <t xml:space="preserve"> - โครงการเพื่อการพัฒนาศักยภาพและประเมินผลด้านบุคลากร</t>
  </si>
  <si>
    <t xml:space="preserve">  - ปรับปรุงระบบข้อมูลทะเบียนประวัติของบุคลากรโรงพยาบาลโป่งน้ำร้อน</t>
  </si>
  <si>
    <t>189 คน</t>
  </si>
  <si>
    <t>ต.ค.-ธ.ค.60</t>
  </si>
  <si>
    <t xml:space="preserve">  - ประเมินผลสัมฤทธิ์ของการปฏิบัติราชการ และสมรรถนะหลัก (Core competencies) สำหรับบุคลากรที่เป็นข้าราชการ</t>
  </si>
  <si>
    <t>มี.ค.,ก.ย.61</t>
  </si>
  <si>
    <t xml:space="preserve">  - ประเมินผลสัมฤทธิ์ของการปฏิบัติราชการ และสมรรถนะหลัก (Core competencies) สำหรับบุคลากรที่เป็น พนักงานของรัฐ , พนักงานกระทรวงสาธารณสุข และลูกจ้างชั่วคราว</t>
  </si>
  <si>
    <t xml:space="preserve">  - สำรวจความพึงพอใจ , ขวัญ กำลังใจในบุคลากร</t>
  </si>
  <si>
    <t>ต.ค.60,เม.ย.61</t>
  </si>
  <si>
    <t xml:space="preserve">  - สำรวจความผูกพันต่อองค์กร</t>
  </si>
  <si>
    <t xml:space="preserve">  - จัดทำกรอบอัตรากำลังของบุคลากรสายวิชาชีพ และ Back office ตาม FTE</t>
  </si>
  <si>
    <t xml:space="preserve">  - จัดทำแผนความต้องการจ้างบุคลากรส่งให้สำนักงานสาธารณสุขจังหวัด เพื่อผ่านการเห็นชอบจาก คปสจ.</t>
  </si>
  <si>
    <t xml:space="preserve">  - จัดประชุมบุคลากรของโรงพยาบาลโป่งน้ำร้อน </t>
  </si>
  <si>
    <t>ต.ค.60,มค.,เม.ย.มิ.ย.,ก.ย0.61</t>
  </si>
  <si>
    <t xml:space="preserve">  - จัดทำและประเมินสมรรถนะในการทำบทบาทหน้าที่ (Functional competencies) บุคลากรสายวิชาชีพ</t>
  </si>
  <si>
    <t>91 คน</t>
  </si>
  <si>
    <t xml:space="preserve">  - จัดทำแผนความต้องการเข้ารับการฝึกอบรมระยะกลาง และลาศึกษาต่อของบุคลากร ให้สำนักงานสาธารณสุขจังหวัด เพื่อผ่านการเห็นชอบจาก คปสจ.</t>
  </si>
  <si>
    <t xml:space="preserve">  - สำรวจส่วนขาดในการทำบทบาทหน้าที่ของบุคลากรตามสายวิชาชีพ และ Back office</t>
  </si>
  <si>
    <t>110 คน</t>
  </si>
  <si>
    <t xml:space="preserve">  - พัฒนาบุคลากรตามส่วนขาดในการทำบทบาทหน้าที่ จากผลการสำรวจ</t>
  </si>
  <si>
    <t>จากผลการสำรวจ</t>
  </si>
  <si>
    <t xml:space="preserve">      - ผู้อำนวยการโรงพยาบาลโป่งน้ำร้อน เข้าอบรมผู้บริหารระดับกลาง (ผบก.)</t>
  </si>
  <si>
    <t xml:space="preserve"> - โครงการประชุมชี้แจงแนวทางการวัดดัชนีความสุขและการนำข้อมูลไปใช้ประจำปีงบประมาณ 61</t>
  </si>
  <si>
    <t xml:space="preserve">1 ครั้ง </t>
  </si>
  <si>
    <t xml:space="preserve"> - โครงการประเมิน Happinomiter ของกระทรวง ประจำปี 61</t>
  </si>
  <si>
    <t xml:space="preserve"> - โครงการวิเคราะห์ข้อมูลจากแบบประเมิน Happinomiter ของกระทรวง และนำเสนอต่อคณะกรรมการบริหาร รพ.</t>
  </si>
  <si>
    <t xml:space="preserve">    - โครงการจัดทำแผนพัฒความสุขของเจ้าหน้าที่ใน รพ.โดยใช้ข้อมูล Happinometer ปี 2560</t>
  </si>
  <si>
    <t xml:space="preserve">  -โครงการประเมินผลตามแผนพัฒนาความสุข</t>
  </si>
  <si>
    <t xml:space="preserve"> - โครงการประเมินคุณธรรมและความโปร่งใสในการดำเนินงาน</t>
  </si>
  <si>
    <t xml:space="preserve">   - จัดประชุมคณะทำงาน ITA</t>
  </si>
  <si>
    <t>ธ.ค.60,พ.ค.61</t>
  </si>
  <si>
    <t xml:space="preserve">   - ประชุมสัมนาหรือแลกเปลี่ยนความรู้ภายในหน่วยงานเพื่อให้ความรู้เกี่ยวกับการป้องกันผลประโยชน์ทับซ้อนและปลูกฝังฐานความคิดแยกแยะผลประโยชน์ส่วนตัวกับผลประโยชน์ส่วนรวม</t>
  </si>
  <si>
    <t xml:space="preserve">2 ครั้ง </t>
  </si>
  <si>
    <t>ธ.ค.60,มิ.ย.61</t>
  </si>
  <si>
    <t xml:space="preserve">   - จัดทำบัญชีความเสี่ยงและคู่มือการป้องกันการทุจริตแลผลประโยชน์ทับซ้อน</t>
  </si>
  <si>
    <t>พ.ย.60-มี.ค.61</t>
  </si>
  <si>
    <t xml:space="preserve">   - จัดกิจกรรมและตอบแบบประเมินตนเอง ITA ตามข้อคำถาม EB1-EB11 </t>
  </si>
  <si>
    <t xml:space="preserve">4 ครั้ง </t>
  </si>
  <si>
    <t>ธค.60,มี.ค.61,มิ.ย.61,ก.ย.61</t>
  </si>
  <si>
    <t xml:space="preserve">    - การแสดงเจตจำนงสุจริตของผู้บริหารหน่วยงาน</t>
  </si>
  <si>
    <t xml:space="preserve">    -  วิเคราะห์ ผลการดำเนินการการป้องกันและการปราบปรามการทุจริต</t>
  </si>
  <si>
    <t xml:space="preserve"> - ดำเนินการและจัดทำแบบประเมินการควบคุมภายใน (แบบ ปย.,ปอ. 9 กระบวนงาน และ 3 ด้านคือ บริการ บริหาร วิชาการ ) ส่ง สสจ.</t>
  </si>
  <si>
    <t>ธ.ค.60,มี.ค.,มิ.ย.ก.ย.61</t>
  </si>
  <si>
    <t xml:space="preserve"> - โครงการสนับสนุนค่าใช้จ่ายด้านบุคลากร</t>
  </si>
  <si>
    <t xml:space="preserve">  - ค่าจ้าง ค่าตอบแทน บุคลากร</t>
  </si>
  <si>
    <t xml:space="preserve">      - ค่าจ้าง พกส.</t>
  </si>
  <si>
    <t xml:space="preserve">      - ค่าจ้างลูกจ้างชั่วคราว</t>
  </si>
  <si>
    <t xml:space="preserve">      - ค่าจ้างลูกจ้างชั่วคราวรายวัน</t>
  </si>
  <si>
    <t xml:space="preserve">      - สมทบประกันสังคม</t>
  </si>
  <si>
    <t xml:space="preserve">      - ค่าตอบแทน ฉบับ 11</t>
  </si>
  <si>
    <t xml:space="preserve">      - พตส. นักเรียนทุน</t>
  </si>
  <si>
    <t xml:space="preserve">      - เงินไม่ทำเวชฯ</t>
  </si>
  <si>
    <t xml:space="preserve">      - ค่าตอบแทนล่วงเวลาทั้งหมด</t>
  </si>
  <si>
    <t xml:space="preserve">      - ค่าทำประกันอุบัติเหตุจราจรบุคลากร</t>
  </si>
  <si>
    <t xml:space="preserve"> - โครงการสนับสนุนหน่วยงานเพื่อให้สามารถปฏิบัติงานได้ตามภารกิจ</t>
  </si>
  <si>
    <t xml:space="preserve">  - ค่าสาธารณูปโภค</t>
  </si>
  <si>
    <t xml:space="preserve">      - ค่าไฟฟ้า</t>
  </si>
  <si>
    <t>12 ครั้ง</t>
  </si>
  <si>
    <t xml:space="preserve">      - ค่าน้ำประปา</t>
  </si>
  <si>
    <t xml:space="preserve">      - ค่าโทรศัพท์+อินเตอร์เนท</t>
  </si>
  <si>
    <t xml:space="preserve">      - ค่าไปรษณีย์</t>
  </si>
  <si>
    <t xml:space="preserve">  - ค่าน้ำมันเชื้อเพลิงและหล่อลื่น</t>
  </si>
  <si>
    <t xml:space="preserve">  - ค่าจ้างเหมาบริการ</t>
  </si>
  <si>
    <t xml:space="preserve">      - ค่าจ้างเหมาลูกจ้างชั่วคราวรายวัน</t>
  </si>
  <si>
    <t>12 คน</t>
  </si>
  <si>
    <t xml:space="preserve">      - นวดแบ่งเปอร์เซ็นต์</t>
  </si>
  <si>
    <t xml:space="preserve">      - บำรุงรักษาเครื่องกำเนิดไฟฟ้า </t>
  </si>
  <si>
    <t xml:space="preserve">      - เปลี่ยนสารกรองน้ำ</t>
  </si>
  <si>
    <t xml:space="preserve">      - กำจัดขยะติดเชื้อ</t>
  </si>
  <si>
    <t>สัปดาห์ละ 1 ครั้ง</t>
  </si>
  <si>
    <t xml:space="preserve">      - พรบ.</t>
  </si>
  <si>
    <t>12 คัน</t>
  </si>
  <si>
    <t xml:space="preserve">      - ทำประกันฯ ภาคสมัครใจรถพยาบาล และรถราชการ </t>
  </si>
  <si>
    <t xml:space="preserve"> 6 คัน</t>
  </si>
  <si>
    <t xml:space="preserve">      - กำจัดปลวก</t>
  </si>
  <si>
    <t xml:space="preserve">      - ถ่ายเอกสาร</t>
  </si>
  <si>
    <t xml:space="preserve">      - ติดตั้ง GPS รถพยาบาล</t>
  </si>
  <si>
    <t xml:space="preserve">1 คัน </t>
  </si>
  <si>
    <t xml:space="preserve">      - ติดตั้ง GPS รถ 4 ประตู</t>
  </si>
  <si>
    <t xml:space="preserve">      - ค่าต่อสัญญาดูแลระบบ GPS รถ 5 คันคันละ 3400</t>
  </si>
  <si>
    <t>5 คัน</t>
  </si>
  <si>
    <t xml:space="preserve">      - แผนบำรุงรักษาเครื่องปรับอากาศ</t>
  </si>
  <si>
    <t xml:space="preserve">  4 ครั้ง </t>
  </si>
  <si>
    <t xml:space="preserve">      - ค่าจ้างเหมาบริการอื่นๆ</t>
  </si>
  <si>
    <t xml:space="preserve">  - ซ่อมแซมยานพาหนะ</t>
  </si>
  <si>
    <t xml:space="preserve">      - รถพยาบาลและรถราชการ</t>
  </si>
  <si>
    <t xml:space="preserve">      - รถบรรทุกน้ำ</t>
  </si>
  <si>
    <t xml:space="preserve">  - ซ่อมแซมครุภัณฑ์สิ่งก่อสร้าง</t>
  </si>
  <si>
    <t xml:space="preserve">  - ค่าวัสดุสิ้นเปลืองต่างๆ</t>
  </si>
  <si>
    <t xml:space="preserve">      - วัสดุสำนักงาน</t>
  </si>
  <si>
    <t xml:space="preserve">      - วัสดุงานบ้านงานครัว</t>
  </si>
  <si>
    <t xml:space="preserve">      - วัสดุคอมพิวเตอร์ (หมึกปรินท์เตอร์)</t>
  </si>
  <si>
    <t xml:space="preserve">  - วัสดุก่อสร้าง</t>
  </si>
  <si>
    <t xml:space="preserve">  - วัสดุไฟฟ้าและวิทยุ</t>
  </si>
  <si>
    <t xml:space="preserve">  - วัสดุการเกษตร</t>
  </si>
  <si>
    <t xml:space="preserve">  - วัสดุตัดเย็บ</t>
  </si>
  <si>
    <t xml:space="preserve">  - วัสดุบริโภค</t>
  </si>
  <si>
    <t xml:space="preserve">  - โครงการพัฒนาโครงสร้างเพื่อสนับสนุนการปฏิบัติภารกิจของโรงพยาบาล(งานก่อสร้าง)</t>
  </si>
  <si>
    <t xml:space="preserve">      - ปรับปรุงห้องน้ำ w1  w2</t>
  </si>
  <si>
    <t xml:space="preserve">      - ปรับปรุงระบบไฟฟ้า</t>
  </si>
  <si>
    <t xml:space="preserve">      - เปลี่ยนประตูด้านข้างใหม่</t>
  </si>
  <si>
    <t xml:space="preserve">      - ที่จอดรถ MC เจ้าหน้าที่ป้องกันหาย</t>
  </si>
  <si>
    <t xml:space="preserve"> - โครงการจัดหาครุภัณฑ์เพื่อสนับสนุนการปฏิบัติภารกิจของ รพ.สต.</t>
  </si>
  <si>
    <t xml:space="preserve">      - เครื่อง Diroter + Quickjont เพื่อสนับสนุน รพ.สต.โป่งน้ำร้อน</t>
  </si>
  <si>
    <t xml:space="preserve">1 เครื่อง </t>
  </si>
  <si>
    <t xml:space="preserve"> - โครงการจัดหาครุภัณฑ์เพื่อสนับสนุนการปฏิบัติภารกิจของ โรงพยาบาล</t>
  </si>
  <si>
    <t xml:space="preserve">      - เงินสมทบซื้อครุภัณฑ์งบค่าบริการทางการแพทย์ที่เบิกจ่ายลักษณะงบลงทุน ปี 61</t>
  </si>
  <si>
    <t>4 รายการ</t>
  </si>
  <si>
    <t xml:space="preserve">  - โครงการจัดหาครุภัณฑ์เพื่อสนับสนุนการปฏิบัติภารกิจของโรงพยาบาล</t>
  </si>
  <si>
    <t xml:space="preserve">  - เงินตามจ่าย รพศ. เพื่อสนับสนุนด้านการตรวจรักษา วินิจฉัย</t>
  </si>
  <si>
    <t xml:space="preserve">      - กันเงินตามจ่ายค่า OP Refer  รพศ.พระปกเกล้า (ปีงบประมาณ 2559)</t>
  </si>
  <si>
    <t xml:space="preserve">      - เงินตามจ่ายค่าตรวจทางห้องปฏิบัติการ</t>
  </si>
  <si>
    <t xml:space="preserve">      - เงินตามจ่ายค่าบริการทางโลหิต</t>
  </si>
  <si>
    <t xml:space="preserve">      - เงินตามจ่ายค่า CT scan</t>
  </si>
  <si>
    <t xml:space="preserve">      - เงินตามจ่ายค่าตรวจ MRI</t>
  </si>
  <si>
    <t xml:space="preserve"> - โครงการจัดประชุมคณะกรรมการบริหารการเงิน การคลังระดับอำเภอ (CFO )</t>
  </si>
  <si>
    <t>ม.ค.,ก.ค.61</t>
  </si>
  <si>
    <t xml:space="preserve">  - โครงการดำเนินการกิจกรรมควบคุมภายใน และรายงานผลให้ สำนักงานตรวจเงินแผ่นดิน , สำนักงานปลัดกระทรวง และสำนักงานสาธารณสุขจังหวัด รับทราบ</t>
  </si>
  <si>
    <t>3 ครั้ง</t>
  </si>
  <si>
    <t>ธ.ค.60,มี.ค.,มิ.ย.,ก.ย.61</t>
  </si>
  <si>
    <t xml:space="preserve">  - โครงการวิเคราะห์สถานการณ์การเงิน การคลัง และรายงานให้ที่ประชุมกรรมการบริหารโรงพยาบาลรับทราบ</t>
  </si>
  <si>
    <t xml:space="preserve"> - โครงการกำกับติดตาม และวิเคราะห์  painfin ทุกเดือน</t>
  </si>
  <si>
    <t xml:space="preserve"> - โครงการตรวจสอบข้อมูลลูกหนี้และข้อมูลการจ่ายชดเชย ทุกสิทธิ/กองทุน รวมทั้งวิเคราะห์ข้อมูลนำเสนอคณะกรรมการบริหารรายเดือน</t>
  </si>
  <si>
    <t xml:space="preserve"> - โครงการส่งบุคลากรเข้าอบรมด้านการเงินการคลังและบัญชี</t>
  </si>
  <si>
    <t xml:space="preserve">  - โครงการจัดประชุมคณะกรรมการบริหารการเงิน การคลังระดับอำเภอ (CFO )</t>
  </si>
  <si>
    <t xml:space="preserve"> - โครงการสนับสนุนอุปกรณ์ป้องกันความปลอดภัยจากการทำงาน</t>
  </si>
  <si>
    <t xml:space="preserve">10 คน </t>
  </si>
  <si>
    <t xml:space="preserve"> - โครงการคนดีศรีโป่งน้ำร้อน</t>
  </si>
  <si>
    <t xml:space="preserve">4 คน </t>
  </si>
  <si>
    <t xml:space="preserve"> -โครงการส่งเสริมการใช้ยาสมุนไพรทดแทนยาแผนปัจจุบัน</t>
  </si>
  <si>
    <t xml:space="preserve"> -กำหนดให้มีการใช้ยาสมุนไพรป็น first line drugs แทนยาแผนปัจจุบันในรายการยา ขมิ้นชัน และ ฟ้าทะลายโจร</t>
  </si>
  <si>
    <t xml:space="preserve"> -สนุนการใช้ยาสมุนไพรแทนยาแผนปัจจุบันในยา 8 รายการ</t>
  </si>
  <si>
    <t>8 รายการ</t>
  </si>
  <si>
    <t xml:space="preserve"> -เพิ่มรายการและปริมาณการใช้ยาสมุนไพรในรพสต.</t>
  </si>
  <si>
    <t>8 แห่ง/10 รายการ</t>
  </si>
  <si>
    <t xml:space="preserve"> -โครงการส่งเสริมจริธรรมในการจัดซื้อเวชภัณฑ์</t>
  </si>
  <si>
    <t xml:space="preserve"> -กำหนดนโยบายเรื่องการวางยาตัวอย่าง</t>
  </si>
  <si>
    <t>พฤศจิกายน 2560</t>
  </si>
  <si>
    <t xml:space="preserve"> -กำหนดแนวทางปฎิบิติในการส่งเสริมการขายยาและเวชภัณฑ์มิใช่ยา</t>
  </si>
  <si>
    <t xml:space="preserve"> -โครงการลดต้นทุนค่าใช้จ่ายด้านยาและเวชภัณฑ์มิใช่ยา</t>
  </si>
  <si>
    <t xml:space="preserve"> -จัดซื้อร่วมยา</t>
  </si>
  <si>
    <t>ร้อยละ 20</t>
  </si>
  <si>
    <t>อภิญญา</t>
  </si>
  <si>
    <t xml:space="preserve"> -จัดซื้อร่วมเวชภัณฑ์มิใช่ยา</t>
  </si>
  <si>
    <t xml:space="preserve"> -โครงการพัฒนาประสิทธิภาพงานคลังเวชภัณฑ์</t>
  </si>
  <si>
    <t xml:space="preserve">มกราคม 2561 </t>
  </si>
  <si>
    <t xml:space="preserve">  -โครงการจัดซื้อจัดหายาและเวชภัณฑ์เพื่อให้บริการผู้ป่วย</t>
  </si>
  <si>
    <t xml:space="preserve"> -จัดซื้อยาทั่วไป</t>
  </si>
  <si>
    <t>251 รายการ</t>
  </si>
  <si>
    <t xml:space="preserve"> -จัดซื้อยาสมุนไพร เพื่อให้บริการครบตามกรอบ 30 รายการ</t>
  </si>
  <si>
    <t>ยาสมุนไพรในบัญชียาหลัก/30 รายการ</t>
  </si>
  <si>
    <t xml:space="preserve"> -จัดซื้อยาทางทันตกรรม</t>
  </si>
  <si>
    <t>ศิริขวัญ</t>
  </si>
  <si>
    <t xml:space="preserve"> -จัดซื้อวัสดุการแพทย์</t>
  </si>
  <si>
    <t>198รายการ</t>
  </si>
  <si>
    <t xml:space="preserve"> -จัดซื้อวัสดุวิทยาศาสตร์การแพทย์</t>
  </si>
  <si>
    <t>89 รายการ</t>
  </si>
  <si>
    <t>กนกวรรณ</t>
  </si>
  <si>
    <t xml:space="preserve"> -จัดซื้อวัสดุทันตกรรม</t>
  </si>
  <si>
    <t>192 รายการ</t>
  </si>
  <si>
    <t>ธนิกา/บงกต/ทีม</t>
  </si>
  <si>
    <t>50คน/1ครั้ง บูรณาการกับโครงการขับเคลื่อนยุทธศาสตร์ฯข้อ 12</t>
  </si>
  <si>
    <t xml:space="preserve"> -โครงการจัดประกวดและนำเสนอผลงานวิจัยในระดับคปสอ.</t>
  </si>
  <si>
    <t>1ครั้ง บูรณาการกับโครงการขับเคลื่อนยุทธศาสตร์ฯข้อ 12</t>
  </si>
  <si>
    <t xml:space="preserve"> -เผยแพร่งานวิจัยผ่าน website ของโรงพยาบาล</t>
  </si>
  <si>
    <t>5 เรื่อง/ปี</t>
  </si>
  <si>
    <t>สิงหาคม 2561</t>
  </si>
  <si>
    <t>500ทราย/ปี</t>
  </si>
  <si>
    <t>10 ราย/ครั้ง รวม1,040 ราย</t>
  </si>
  <si>
    <t>จันทร์-พฤหัสบดี 16.00 - 20.00 น.</t>
  </si>
  <si>
    <t xml:space="preserve">    อังคาร/พฤหัส    16.00 - 20.00 น.</t>
  </si>
  <si>
    <t xml:space="preserve"> -  การปรับเปลี่ยนพฤติกรรมผู้ป่วยกลุ่มเสี่ยงเบาหวานและความดันโลหิตสูงโดยทีมสหสาขาวิชาชีพร่วมกับ รพ.สต.</t>
  </si>
  <si>
    <t xml:space="preserve"> -  ประเมิน  CVD risk ในผู้ป่วยเบาหวานและความดันโลหิตสูง</t>
  </si>
  <si>
    <t>3000 คน</t>
  </si>
  <si>
    <t xml:space="preserve"> มีนาคม</t>
  </si>
  <si>
    <t xml:space="preserve"> - ปรับปรุงระบบข้อมูลโรคไม่ติดต่อเรื้อรังใน Web site โรงพยาบาลโป่งน้ำร้อน</t>
  </si>
  <si>
    <t>384 ราย/ปี</t>
  </si>
  <si>
    <t>ต้นทุนวัสดุการแพทย์</t>
  </si>
  <si>
    <t xml:space="preserve"> - โครงการดูแลสิ่งแวดล้อมใน รพ.ให้ได้มาตรฐาน GREEN &amp; CLEAN Hospital</t>
  </si>
  <si>
    <t>1 แห่ง</t>
  </si>
  <si>
    <t>สิ่งแวดล้อม</t>
  </si>
  <si>
    <t>3 ครั้ง/ปี</t>
  </si>
  <si>
    <t xml:space="preserve"> -โครงการรณรงค์เลิกใช้โฟมในโรงพยาบาล</t>
  </si>
  <si>
    <t>รพช. 1 แห่ง</t>
  </si>
  <si>
    <t xml:space="preserve"> - โครงการพัฒนาการจัดการสิ่งแวดล้อม เพื่อให้ได้มาตรฐาน ระบบEHA </t>
  </si>
  <si>
    <t xml:space="preserve"> - โครงการพัฒนาระบบสุขภาพระดับอำเภอ District Health System (DHS) </t>
  </si>
  <si>
    <t>อำเภอโป่งน้ำร้อน</t>
  </si>
  <si>
    <t>สสอ.โป่งน้ำร้อน</t>
  </si>
  <si>
    <t xml:space="preserve"> - พัฒนาระบบ VDO Conference</t>
  </si>
  <si>
    <t xml:space="preserve"> - พัฒนาระบบ Scan Chart เก็บข้อมูลผู้ป่วย</t>
  </si>
  <si>
    <t>เวชระเบียนผู้ป่วยทั้งหมด</t>
  </si>
  <si>
    <t xml:space="preserve"> - พัฒนาระบบ Scan ข้อมูล EKG </t>
  </si>
  <si>
    <t>ใบ EKG ทั้งหมด</t>
  </si>
  <si>
    <t xml:space="preserve"> - พัฒนาระบบถ่ายภาพเก็บลงโปรแกรมเวชระเบียน เพื่อแสดงอัตลักษณ์บุคคล</t>
  </si>
  <si>
    <t>ผู้รับบริการไทย/ต่างชาติทุกคน</t>
  </si>
  <si>
    <t>ประกันฯ/คอม</t>
  </si>
  <si>
    <t>เวชสถิติ</t>
  </si>
  <si>
    <t>OPD/ประกันฯ</t>
  </si>
  <si>
    <t>Promotion Previntion &amp; Protection Excellence (ส่งเสริมสุขภาพ  ป้องกันโรค และคุ้มครองผู้บริโภคเป็นเลิศ) A1 - A12 /โครงการขับเคลื่อนยุทธศาสตร์ ข้อ 1 - 5</t>
  </si>
  <si>
    <t>Service Excellence (บริการเป็นเลิศ) A13 - A34/โครงการขับเคลื่อนยุทธศาสตร์ ข้อ 6 - 10</t>
  </si>
  <si>
    <t>People Excellence (บุคลากรเป็นเลิศ) A35 - A37/โครงการขับเคลื่อนยุทธศาสตร์ ข้อ 14</t>
  </si>
  <si>
    <t>Governance Excellence (บริหารเป็นเลิศด้วยธรรมาภิบาล) A38 - A45/โครงการขับเคลื่อนยุทธศาสตร์ ข้อ 11 - 13</t>
  </si>
  <si>
    <t xml:space="preserve"> - โครงการพัฒนา Hardware เพื่อเพิ่มประสิทธิภาพะบบข้อมูลและเทคโนโลยีสารสนเทศ</t>
  </si>
  <si>
    <t xml:space="preserve"> - โครงการซ่อมบำรุงระบบคอมพิวเตอร์ เพื่อประสิทธิภาพของศูนย์ข้อมูลหน่วยงาน</t>
  </si>
  <si>
    <t>รพ.โป่งน่ำร้อน</t>
  </si>
  <si>
    <t>งานคอมฯ</t>
  </si>
  <si>
    <t xml:space="preserve">  - วัสดุการแพทย์</t>
  </si>
  <si>
    <t>45 รายการ</t>
  </si>
  <si>
    <t xml:space="preserve"> - โครงการคลินิกแพทย์แผนไทยแบบครบวงจร 4 โรค  (โรคอัมพฤกษ์ -อัมพาตโรคไมเกรน  โรคทางเดินหายใจส่วนต้น โรคเข่าเสื่อม)</t>
  </si>
  <si>
    <t>ประชาชนในเขต อ.โป่งน้ำร้อน  -โรคอัมพฤกษ์อัมพาต122 ครั้ง  /โรคไมเกรน 149 ครั้ง  /โรคทางเดินหายใจ 155 ครั้ง / โรคเข่าเสื่อม 751 ครั้ง</t>
  </si>
  <si>
    <t xml:space="preserve">  ก.ย.60 - ต.ค.61</t>
  </si>
  <si>
    <t xml:space="preserve"> -ซื้อสมุนไพรและอุปกรณ์สำหรับทำหัตถการแผนไทย ทำน้ำมันนวดเข่า /ยาพอกเข่า/เผายา/ย่างยา</t>
  </si>
  <si>
    <t>ประชาชนในเขต อ.โป่งน้ำร้อน</t>
  </si>
  <si>
    <t xml:space="preserve"> -ทำตะแกรงและอุปกรณ์ สำหรับทำหัตถการย่างยา</t>
  </si>
  <si>
    <t xml:space="preserve"> -กิจกรรมสร้างเสริมสุขภาพเพื่อดูแลตนเอง กินให้ถูกโรค ออกกำลังกาย ให้ถูกต้อง ในผู้ป่วยโรคเรื้อรัง</t>
  </si>
  <si>
    <t xml:space="preserve"> -โครงการการใช้สมุนไพรรางจืด       ลดสารเคมี ประชาชนกลุ่มเสี่ยงในเขตตำบลทับไทร</t>
  </si>
  <si>
    <t>ประชาชนกลุ่มเสี่ยงตำบลทับไทร จำวน 50 คน</t>
  </si>
  <si>
    <t xml:space="preserve">   มี.ค.61- ต.ค.61</t>
  </si>
  <si>
    <t xml:space="preserve"> -โครงการส่งเสริมการใช้แชมพูสมุนไพร เพื่อกำจัดเหาในโรงเรียน เขตพื้นที่ อำเภอโป่งน้ำร้อน </t>
  </si>
  <si>
    <t>นักเรียนเขตพื้นที่อำเภอโป่งน้ำร้อน จำนวน 228 คน</t>
  </si>
  <si>
    <t xml:space="preserve">  ก.ค.61 - ส.ค. 61</t>
  </si>
  <si>
    <t xml:space="preserve">           2คน x 2วัน       </t>
  </si>
  <si>
    <t>ม.ค.61 - ก.ย.61</t>
  </si>
  <si>
    <t xml:space="preserve"> 3คน x 2วัน   </t>
  </si>
  <si>
    <t>ทุกๆ 3 เดือน</t>
  </si>
  <si>
    <t xml:space="preserve">  - ทำผลิตภัณฑ์จากกระวาน                (ทำน้ำมันกระวาน เพื่อแก้อาการท้องอืดท้องเฟ้อ ขับลม ช่วยเจริญอาหาร  แก้อาการเกร็งของลำไส้  แก้อาเจียน )</t>
  </si>
  <si>
    <t>ประชาชนเขตอำเภอ        โป่งน้ำร้อน</t>
  </si>
  <si>
    <t>ก.ย.60 - ต.ค.61</t>
  </si>
  <si>
    <t xml:space="preserve"> - โครงการคลินิกแพทย์แผนไทยแบบครบวงจร 4 โรค  (โรคอัมพฤกษ์ -อัมพาตโรคไมเกรน  โรคทางเดินหายใจส่วนต้น โรคเข่าเสื่อม) บูรณาการ9.1</t>
  </si>
  <si>
    <t xml:space="preserve"> -ซื้อสมุนไพรและอุปกรณ์สำหรับทำหัตถการแผนไทย ทำน้ำมันนวดเข่า /ยาพอกเข่า/เผายา/ย่างยา บูรณาการ9.1</t>
  </si>
  <si>
    <t xml:space="preserve"> -ต่อเติมพื้นที่บริเวณด้านหลังห้องแพทย์แผนไทยเพื่อจัดบริการอบสมุนไพรและทำหัตถการย่างยา บูรณาการ9.1</t>
  </si>
  <si>
    <t xml:space="preserve"> -กิจกรรมสร้างเสริมสุขภาพเพื่อดูแลตนเอง กินให้ถูกโรค ออกกำลังกาย ให้ถูกต้อง ในผู้ป่วยโรคเรื้อรัง บูรณาการ9.1</t>
  </si>
  <si>
    <t xml:space="preserve"> -โครงการการใช้สมุนไพรรางจืด       ลดสารเคมี ประชาชนกลุ่มเสี่ยงในเขตตำบลทับไทร บูรณาการ9.1</t>
  </si>
  <si>
    <t xml:space="preserve"> -โครงการส่งเสริมการใช้แชมพูสมุนไพร เพื่อกำจัดเหาในโรงเรียน เขตพื้นที่ อำเภอโป่งน้ำร้อน บูรณาการ9.1</t>
  </si>
  <si>
    <t xml:space="preserve"> -อบรมหลักสูตรการตรวจวินิจฉัยโรคและการรักษาด้วยการแพทย์แผนไทย บูรณาการ9.1</t>
  </si>
  <si>
    <t xml:space="preserve"> -อบรมหลักสูตรการดูแลสุขภาพด้วยศาสตร์การแพทย์แผนไทย บูรณาการ9.1</t>
  </si>
  <si>
    <t xml:space="preserve"> -อบรมหลักสูตรการฟื้นฟูและดูแลมารดาหลังคลอด บูรณาการ9.1</t>
  </si>
  <si>
    <t xml:space="preserve"> -ประชุมคณะกรรมการและเครือข่ายแพทย์แผนไทย อ.โป่งน้ำร้อน จ.จันทบุรี บูรณาการ9.1</t>
  </si>
  <si>
    <t xml:space="preserve"> - โครงการจัดบริการพิเศษสำหรับชาวต่างชาติ</t>
  </si>
  <si>
    <t xml:space="preserve">    - จัดบริการแพทย์แผนไทย นวด อบ ประคบ</t>
  </si>
  <si>
    <t xml:space="preserve">    - ANC/คลอดคุณภาพ</t>
  </si>
  <si>
    <t xml:space="preserve">    - ทำ Flow Chart การดำเนินงาน</t>
  </si>
  <si>
    <t>รพช./รพ.สต./ตม.</t>
  </si>
  <si>
    <t>เอนก/ปรียา(ศูนย์ส่งต่อ-ส่งกลับ)</t>
  </si>
  <si>
    <t xml:space="preserve"> - ส่งเสริมให้มีการทำวิจัยในรพ.และเครือข่าย บูรณาการA44</t>
  </si>
  <si>
    <t xml:space="preserve"> - โครงการพัฒนา CQI นำเสนอผลงานของทุกหน่วยงาน (A44)</t>
  </si>
  <si>
    <t xml:space="preserve"> -  โครงการพัฒนานวัตกรรมนำเสนอผลงานของทุกหน่วยงาน(A44)</t>
  </si>
  <si>
    <t xml:space="preserve"> - สนับสนุนการจัดทำวิจัย</t>
  </si>
  <si>
    <t>5 เรื่อง</t>
  </si>
  <si>
    <t>เม.ย. - ก.ย.61</t>
  </si>
  <si>
    <t>บงกต/ธนิกา</t>
  </si>
  <si>
    <t>20 กล่อง</t>
  </si>
  <si>
    <t>มค 61</t>
  </si>
  <si>
    <t>5 กล่อง</t>
  </si>
  <si>
    <t xml:space="preserve"> - บำบัดฟื้นฟูผู้ติดยาและสารเสพติด ในระบบบังคับบำบัด </t>
  </si>
  <si>
    <t>80 คน</t>
  </si>
  <si>
    <t xml:space="preserve"> - บำบัดฟื้นฟูผู้ติดยาและสารเสพติด ในระบบสมัครใจ</t>
  </si>
  <si>
    <t xml:space="preserve"> - บำบัดผู้ติดบุหรี่ </t>
  </si>
  <si>
    <t xml:space="preserve"> - รักษาผู้ติดสุรา</t>
  </si>
  <si>
    <t>30คน</t>
  </si>
  <si>
    <t>100 ราย</t>
  </si>
  <si>
    <t xml:space="preserve">จัดบริการ/สนับสนุนการบำบัดรักษาผู้ป่วย/ผู้เสพ                 </t>
  </si>
  <si>
    <t xml:space="preserve"> -จัดซื้อชุดตรวจปัสสาวะ หาเมทแอมเฟตามีน บูรณาการ A38ข้อ116</t>
  </si>
  <si>
    <t xml:space="preserve"> - จัดซื้อชุดตรวจปัสสาวะ หากัญชา บูรณาการ A38ข้อ116</t>
  </si>
  <si>
    <t xml:space="preserve"> - ร่วมประชุมนำเสนอ ผลการดำเนินงาน ยาเสพติด ในที่ประชุมหัวหน้าส่วนราชการ  เดือนละ 1 ครั้ง </t>
  </si>
  <si>
    <t xml:space="preserve"> - จัดประชุมทีมงานยาเสพติด ของ โรงพยาบาลทุก6 เดือน</t>
  </si>
  <si>
    <t>2ครั้ง /ปี</t>
  </si>
  <si>
    <t>จัดซื้อวัสดุ/อุปกณ์ ในการพัฒนาคลินิก</t>
  </si>
  <si>
    <t xml:space="preserve"> - นำเสนอ CQI   1 เรื่อง </t>
  </si>
  <si>
    <t xml:space="preserve"> - จัดทำข้อมูลผู้บำบัด ลงในโปรแกรม บสต.ให้ครบถ้วน ถูกต้อง ทันเวลา</t>
  </si>
  <si>
    <t xml:space="preserve"> - ดำเนินงานตามมาตรฐาน HAยาเสพติด </t>
  </si>
  <si>
    <t>คลินิกพิเศษ/วัชรี</t>
  </si>
  <si>
    <t>3.3 บริการคุ้มครองผู้บริโภคA9-10</t>
  </si>
  <si>
    <t>3.2 บริการควบคุมป้องกันโรคA6-8ขับเคลื่อนข้อ3</t>
  </si>
  <si>
    <t>บริหารจัดการA35-36/38/40-43/45ขับเคลื่อนข้อ11-13</t>
  </si>
  <si>
    <t>วิชาการ / พัฒนาศักยภาพบุคลากรA5/13/33/37/39/44/ขับเคลื่อนข้อ14</t>
  </si>
  <si>
    <t>3.4 บริการรักษาพยาบาลA14-32/34/ขับเคลื่อนข้อ6-10</t>
  </si>
  <si>
    <t xml:space="preserve">ด้วย เครือข่ายบริการสุขภาพอำเภอโป่งน้ำร้อน ประกอบด้วยโรงพยาบาลโป่งน้ำร้อน สำนักงานสาธารณสุขอำเภอโป่งน้ำร้อน และโรงพยาบาลส่งเสริมสุขภาพตำบลในเครือข่าย จำนวน 8 แห่ง </t>
  </si>
  <si>
    <t>ได้ร่วมกันจัดทำแผนปฏิบัติการพัฒนาสุขภาพเครือข่ายบริการสุขภาพอำเภอโป่งน้ำร้อน ประจำปีงบประมาณ 2561  เสร็จเรียบร้อยแล้ว รายละเอียดตามเอกสารที่แนบมาพร้อมนี้</t>
  </si>
  <si>
    <t>จึงเรียนมาเพื่อโปรดพิจารณา หากเห็นชอบโปรดลงนามอนุมัติแผนปฏิบัติการพัฒนสุขภาพของเครือข่ายบริการสุขภาพอำเภอโป่งน้ำร้อน   ปีงบประมาณ 2561  เพื่อดำเนินการต่อไป</t>
  </si>
  <si>
    <t>สาธารณสุขอำเภอโป่งน้ำร้อน</t>
  </si>
  <si>
    <t>ผู้อำนวยการโรงพยาบาลโป่งน้ำร้อน</t>
  </si>
  <si>
    <t>ประธานเครือข่ายบริการสุขภาพอำเภอโป่งน้ำร้อน</t>
  </si>
  <si>
    <t>(นายลิขิต  บุญปาน)</t>
  </si>
  <si>
    <t>(นางสาวชัชรินทร์  ยงกลัยาณกุล)</t>
  </si>
  <si>
    <t>เครือข่ายบริการสุขภาพอำเภอโป่งน้ำร้อน</t>
  </si>
  <si>
    <t>E-mail : ceopongnamron@gmail.com</t>
  </si>
  <si>
    <t xml:space="preserve">ตาราง 1          สรุปงบประมาณแผนปฏิบัติการพัฒนาสุขภาพของเครือข่ายบริการสุขภาพอำเภอโป่งน้ำร้อน  ปีงบประมาณ 2561 </t>
  </si>
  <si>
    <t>ตาราง 2    สรุปงบประมาณแผนปฏิบัติการพัฒนาสุขภาพของเครือข่ายบริการสุขภาพอำเภอโป่งน้ำร้อน  ปีงบประมาณ 2561</t>
  </si>
  <si>
    <t xml:space="preserve">ตาราง 3    สรุปงบประมาณแผนปฏิบัติการพัฒนาสุขภาพของเครือข่ายบริการสุขภาพอำเภอโป่งน้ำร้อน  ปีงบประมาณ 2561 </t>
  </si>
  <si>
    <t>แผนปฏิบัติการพัฒนาสุขภาพ เครือข่ายบริการสุขภาพอำเภอโป่งน้ำร้อน จังหวัดจันทบุรี ปีงบประมาณ 2561</t>
  </si>
  <si>
    <t xml:space="preserve">เครือข่ายบริการสุขภาพอำเภอโป่งน้ำร้อน จังหวัดจันทบุรี </t>
  </si>
  <si>
    <t>( / ) 3.1บริการส่งเสริมป้องกัน</t>
  </si>
  <si>
    <t>( / ) 1.P P&amp;P Excellence</t>
  </si>
  <si>
    <t>( /  ) 3.1บริการส่งเสริมป้องกัน</t>
  </si>
  <si>
    <t>( / ) 2. วิชาการ/พัฒนาศักยภาพบุคลากร</t>
  </si>
  <si>
    <t>( / ) 3.2บริการควบคุมป้องกันโรค</t>
  </si>
  <si>
    <t>( / ) 3.3บริการคุ้มครองผู้บริโภค</t>
  </si>
  <si>
    <t xml:space="preserve">                   ( / ) 2.Service Excellence</t>
  </si>
  <si>
    <t>( / ) 1.บริหารจัดการ</t>
  </si>
  <si>
    <t>( / ) 3.4บริการรักษาพยาบาล</t>
  </si>
  <si>
    <t xml:space="preserve">                ( / ) 3.Peole Excellence</t>
  </si>
  <si>
    <t>( / ) 4.Govermance Excellence</t>
  </si>
  <si>
    <t>(  /  ) 1.บริหารจัดการ</t>
  </si>
  <si>
    <t>(  / ) 2. วิชาการ/พัฒนาศักยภาพบุคลากร</t>
  </si>
  <si>
    <t>(/ ) 1.บริหารจัดการ</t>
  </si>
  <si>
    <t>( /  ) 3.2บริการควบคุมป้องกันโรค</t>
  </si>
  <si>
    <t>(/ ) 3.4บริการรักษาพยาบาล</t>
  </si>
  <si>
    <t>4.2 พัฒนาจิตอาสาเฉพาะกิจตามแนวทางการทำดีด้วยหัวใจของสมเด็จพระเจ้าอยู่หัวรัชกาลที่ 10</t>
  </si>
  <si>
    <t>ผู้รับบริการชาวกัมพูชา</t>
  </si>
  <si>
    <t>เอ็กซเรย์</t>
  </si>
  <si>
    <t>กลุ่มงานโภชนศาสตร์</t>
  </si>
  <si>
    <t>นางจันทิมา เที่ยวทั่ว</t>
  </si>
  <si>
    <t>เครื่อยข่ายบริการสุขภาพ จังหวัดจันทบุรี</t>
  </si>
  <si>
    <t xml:space="preserve"> - โครงการชมรมจริยธรรมคปสอโป่งน้ำร้อน</t>
  </si>
  <si>
    <t xml:space="preserve">1ครั้ง/ปี/5 วัน </t>
  </si>
  <si>
    <t xml:space="preserve"> - ฟังธรรมตามกาล ในเจ้าหน้าที่และผู้สนใจ</t>
  </si>
  <si>
    <t xml:space="preserve"> - โครงการสนับสนุนการปฏิบัตงานของกลุ่มงานโภชนศาสตร์</t>
  </si>
  <si>
    <t xml:space="preserve"> - บริการตรวจคัดกรองมะเร็งปากมดลูกกลุ่มเป้าหมายในชุมชน</t>
  </si>
  <si>
    <t>9หมู่บ้าน</t>
  </si>
  <si>
    <t xml:space="preserve"> - ติดตามเพื่อมารักษาในกลุ่มมีผลตรวจpap smearผิดปกติ </t>
  </si>
  <si>
    <t>โครงการค้นหากลุ่มเสี่ยงมะเร็งลำไส้</t>
  </si>
  <si>
    <t>กลุ่มเสี่ยง/100 คน</t>
  </si>
  <si>
    <t xml:space="preserve">กลุ่มงานเวชฯ / จินตนา </t>
  </si>
  <si>
    <t xml:space="preserve"> - ขึ้นทะเบียนกลุ่มเสี่ยงมะเร็งลำไส้</t>
  </si>
  <si>
    <t xml:space="preserve"> - โครงการสาวไทยแก้มแดง</t>
  </si>
  <si>
    <t xml:space="preserve"> - โครงการจัดบริการแม่และเด็กเชิงรุกในชุมชน</t>
  </si>
  <si>
    <t xml:space="preserve"> -โครงการสุขภาพที่เหมาะสม (HB,HL) ด้วยหลัก3 อ2ส</t>
  </si>
  <si>
    <t xml:space="preserve"> - โครงการส่งเสริมสุขภาพจิตตามกลุ่มวัยบูรณาการร่วมแผนยุทธ์จังหวัดข้อ1.1</t>
  </si>
  <si>
    <t xml:space="preserve">  - โครงการพัฒนาศักยภาพแกนนำสุขภาพจิตตำบลทับไทร</t>
  </si>
  <si>
    <t xml:space="preserve"> - เตรียมความพร้อมในการบริการผู้ป่วยโรคหัวใจ</t>
  </si>
  <si>
    <t xml:space="preserve">     -  เตรียมอุปกรณ์การแพทย์</t>
  </si>
  <si>
    <t xml:space="preserve"> - โครงการปฏิบัติธรรมบุคคลากรโรงพยาบาลโป่งน้ำร้อนและ</t>
  </si>
  <si>
    <t xml:space="preserve"> - โครงการพัฒนาคุณภาพ HA ต่อเนื่อง เตรียมสำหรับการต่ออายุฯ HA ครั้งที่ 3 ปี 2563 บูรณาการกับโครงการขับเคลื่อนยุทธศาสตร์การพัฒนาสุขภาพจังหวัดจันทบุรี ปีงบประมาณ 2561 ข้อ 7.1</t>
  </si>
  <si>
    <t xml:space="preserve"> - โครงการพัฒนาระบบการให้บริการงานผู้ป่วยนอกตามมาตรฐานงาน OPD คุณภาพ โดยการ Lean ระบบบริการดังนี้</t>
  </si>
  <si>
    <t xml:space="preserve"> - โครงการพัฒนาระบบบริการผู้ป่วยนอก</t>
  </si>
  <si>
    <t xml:space="preserve">   - ปรับปรุงระบบบริการการคัดกรองแรกรับ (Triage) ลดระยะเวลาการเข้าถึงบริการ</t>
  </si>
  <si>
    <t xml:space="preserve">   - ปรับปรุงระบบการซักประวัติอาการผู้ป่วยให้ได้รับบริการที่สะดวกและรวดเร็วขึ้น</t>
  </si>
  <si>
    <t xml:space="preserve">   - เพิ่มความรวดเร็วในการส่งตรวจทางห้องปฏิบัติการ ลดระยะเวลาการรอคอย</t>
  </si>
  <si>
    <t xml:space="preserve">   - จัดระบบบริการดูแลผู้ป่วยรอสังเกตอาการและให้บริการ Treatment</t>
  </si>
  <si>
    <t xml:space="preserve"> - โครงการพัฒนาการให้บริการงานผู้ป่วยนอก ตามมาตรฐาน</t>
  </si>
  <si>
    <t xml:space="preserve"> - โครงการพัฒนาศักยภาพบุคลากร ตามมาตรฐานบริการผู้ป่วยนอก</t>
  </si>
  <si>
    <t>9 คน</t>
  </si>
  <si>
    <t xml:space="preserve"> - โครงการพัฒนางานห้องฉุกเฉิน เพื่อการเข้าถึงของผู้ป่วยฉุกเฉินโดยระบบ  EMS ตามมาตรฐาน</t>
  </si>
  <si>
    <t xml:space="preserve">หน่วยงานER </t>
  </si>
  <si>
    <t xml:space="preserve"> - โครงการสนันสนุนงานคุณภาพงานอุบัติเหตุและฉุกเฉินให้มีวัสดุอุปกรณ์สำคัญพร้อมใช้งาน</t>
  </si>
  <si>
    <t xml:space="preserve"> - โครงการพัฒนาระบบการพยาบาลผู้ป่วยผ่าตัดและวิสัญญีพยาบาล</t>
  </si>
  <si>
    <t>งานห้องผ่าตัด</t>
  </si>
  <si>
    <t xml:space="preserve"> - เตรียมความพร้อมห้องผ่าตัด  อุปกรณ์  เครื่องมือ ให้พร้อมใช้งานตลอด 24 ชั่วโมง</t>
  </si>
  <si>
    <t xml:space="preserve"> - พัฒนาการให้ยาระงับความรู้สึกอย่างปลอดภัย</t>
  </si>
  <si>
    <t xml:space="preserve"> - โครงการพัฒนาคุณภาพ QA</t>
  </si>
  <si>
    <t xml:space="preserve"> - โครงการพัฒนาระบบงานป้องกันและควบคุมการติดเชื้อในโรงพยาบาล ตามมาตฐาน</t>
  </si>
  <si>
    <t xml:space="preserve">    - การเฝ้าระวังการติดเชื้อในผู้ป่วย Targeted Surveillance</t>
  </si>
  <si>
    <t xml:space="preserve">    - วิเคราะห์กลุ่มเป้าหมายในตำแหน่งการติดเชื้อที่เป็นปัญหา</t>
  </si>
  <si>
    <t xml:space="preserve">    - พัฒนาระบบการเฝ้าระวังการติดเชื้อในกลุ่มผู้ป่วย</t>
  </si>
  <si>
    <t xml:space="preserve"> - เตรียมความพร้อมงานIC เพื่อให้พร้อมใช้งานตลอด 24 ชั่วโมง</t>
  </si>
  <si>
    <t>ม.ค. - มิ.ย.61</t>
  </si>
  <si>
    <t xml:space="preserve"> - โครงการเตรียมความพร้อมของนการให้บริการผู้ป่วยในหญิง ตามมาตรฐาน</t>
  </si>
  <si>
    <t xml:space="preserve"> - โครงการเตรียมความพร้อมของนการให้บริการผู้ป่วยในชาย ตามมาตรฐาน</t>
  </si>
  <si>
    <t>ระบบงานผู้ป่วยใน</t>
  </si>
  <si>
    <t xml:space="preserve"> - โครงการเตรียมความพร้อมของนการให้บริการผู้ป่วยคลินิก NCD ตามมาตรฐาน</t>
  </si>
  <si>
    <t xml:space="preserve"> - โครงการพัฒนาระบบหน่วยจ่ายกลางให้มีความพร้อมและหมาะสมในการให้บริการ</t>
  </si>
  <si>
    <t xml:space="preserve"> - โครงการเตรียมความพร้อม เพื่อ พัฒนางานคลินิกพิเศษให้ได้มาตรฐานตามเกณฑ์คุณภาพ</t>
  </si>
  <si>
    <t xml:space="preserve"> - โครงการพัฒนาศักยภาพบุคลากรกลุ่มงานรังสีวิทยา</t>
  </si>
  <si>
    <t>งานเอ็กซเรย์</t>
  </si>
  <si>
    <t>โรงครัว</t>
  </si>
  <si>
    <t>5 รายการ</t>
  </si>
  <si>
    <t xml:space="preserve">  - วัสดุสนับสนุนงานจ่ายกลาง</t>
  </si>
  <si>
    <t xml:space="preserve">      - จ้างเหมาบริการระบบ PACS</t>
  </si>
  <si>
    <t xml:space="preserve">  - วัสดุอาหาร</t>
  </si>
  <si>
    <t>จ่ายกลาง</t>
  </si>
  <si>
    <t xml:space="preserve"> - โครงการพัฒนาตำบลการจัดการสิ่งแวดล้อมชุมชน</t>
  </si>
  <si>
    <t xml:space="preserve">   - ดูแลการกำจัดขยะ</t>
  </si>
  <si>
    <t xml:space="preserve">   - ห้องส้วม</t>
  </si>
  <si>
    <t xml:space="preserve">   - พลังงาน</t>
  </si>
  <si>
    <t xml:space="preserve">   - สิ่งแวดล้อม</t>
  </si>
  <si>
    <t xml:space="preserve">   - ดูแลน้ำสะอาดในโรงพยาบาล</t>
  </si>
  <si>
    <t xml:space="preserve">   - ควบคุมแมลงและสัตว์นำโรค</t>
  </si>
  <si>
    <t xml:space="preserve">   - อาหาร/โภชนาการ</t>
  </si>
  <si>
    <t xml:space="preserve"> - ให้ความรู้ทีมนำในการจัดทำยุทธศาสตร์/แผน</t>
  </si>
  <si>
    <t>25 คน</t>
  </si>
  <si>
    <t xml:space="preserve"> - พัฒนาระบบข้อมูลและเผยแพร่ทางเว็บไซด์</t>
  </si>
  <si>
    <t>1 ระบบ</t>
  </si>
  <si>
    <t>ต.ค.60 - มี.ค.61</t>
  </si>
  <si>
    <t xml:space="preserve"> - โครงการป้องกันโรคไข้เลือดออก</t>
  </si>
  <si>
    <t xml:space="preserve">    -จัดซื้อทรายอเบท ถังละ 4000*6 ถัง</t>
  </si>
  <si>
    <t xml:space="preserve">    -จัดซื้อน้ำยาเคมีทำลายยุงลายตัวแก่ ขวดละ 2500*10</t>
  </si>
  <si>
    <t xml:space="preserve">   -จัดซื้อโลชั่นทากันยุง แบบซองและแบบขวด</t>
  </si>
  <si>
    <t xml:space="preserve">   -สเปรย์กำจัดยุง ขวดละ 50 บาท*30 ขวด</t>
  </si>
  <si>
    <t xml:space="preserve"> -โครงการโรงเรียนพ่อแม่ในกลุ่มหญิงตั้งครรภ์</t>
  </si>
  <si>
    <t xml:space="preserve"> 1ตค.-30 กย.61</t>
  </si>
  <si>
    <t>รพ.สต.8แห่ง</t>
  </si>
  <si>
    <t xml:space="preserve"> -โครงการพัฒนาอนามัยแม่และเด็ก</t>
  </si>
  <si>
    <t xml:space="preserve"> -โครงการกินกอดเล่นเล่าพัฒนาการสมวัย</t>
  </si>
  <si>
    <t xml:space="preserve"> -ประเมินพัฒนาการเด็ก 0- 5 ปี</t>
  </si>
  <si>
    <t xml:space="preserve"> -ประเมินภาวะโภชนาการเด็ก 0 - 5 ปี</t>
  </si>
  <si>
    <t xml:space="preserve"> -ให้บริการฝากครรภ์ครบตามเกณฑ์</t>
  </si>
  <si>
    <t xml:space="preserve"> -โครงการเฝ้าระวังทันตในศูนย์เด็กเล็ก</t>
  </si>
  <si>
    <t xml:space="preserve"> -ติดตามเยี่ยมหญิงตั้งครรภ์</t>
  </si>
  <si>
    <t xml:space="preserve"> -ติดตามเยี่ยมแม่/เด็กหลังคลอดครบตามเกณฑ์</t>
  </si>
  <si>
    <t xml:space="preserve"> -ติดตามเยี่ยมเด็ก 0 - 5 ปีที่สงสัยพัฒนาการล่าช้า</t>
  </si>
  <si>
    <t>กลุ่มงานเวชฯ /รพ.สต.</t>
  </si>
  <si>
    <t>LR/รพ.สต.</t>
  </si>
  <si>
    <t xml:space="preserve"> - รพ.สต.ผ่าเกณฑ์ประเมิน รพ.สต.สายใยรัก</t>
  </si>
  <si>
    <t xml:space="preserve"> -ตำบลพัฒนาการดีเริ่มที่นมแม่ผ่านเกณฑ์ ครบทุก รพ.สต.</t>
  </si>
  <si>
    <t xml:space="preserve"> - โครงการพัฒนาศักยภาพผู้ดูแลเด็กปฐมวัยและการดำเนินงานศูนย์พัฒนาเด็กเล็กคุณภาพ</t>
  </si>
  <si>
    <t xml:space="preserve">จนท.สธ. , ครูผู้ดูแลเด็ก, อปท จำนวน 30 คน </t>
  </si>
  <si>
    <t xml:space="preserve"> -โครงการเฝ้าระวังทันตในโรงเรียน</t>
  </si>
  <si>
    <t>27728คน</t>
  </si>
  <si>
    <t xml:space="preserve"> -โครงการเฝ้าระวังทันตสุขภาพใน ศพด.</t>
  </si>
  <si>
    <t>5328คน</t>
  </si>
  <si>
    <t xml:space="preserve"> -โครงการพัฒนาเตรียมความพร้อมด้านทักษะชีวิตเพื่อการก้าวสู่วัยรุ่น</t>
  </si>
  <si>
    <t>5918คน</t>
  </si>
  <si>
    <t xml:space="preserve"> -โครงการส่งเสริมสุขภาพเด็กนักเรียนแบบบูรณาการ</t>
  </si>
  <si>
    <t>6078คน</t>
  </si>
  <si>
    <t xml:space="preserve"> -ติดตามเยี่ยมและกระตุ้นพัฒนาการเด็กที่มีสติปัญญาต่ำกว่า 100</t>
  </si>
  <si>
    <t xml:space="preserve"> -เคลือบหลุมร่องฟันในเด็กนักเรียน - ป.1/ป.6</t>
  </si>
  <si>
    <t>10298คน</t>
  </si>
  <si>
    <t xml:space="preserve"> -อบรมแกนนำเพื่อนใจวัยรุ่น</t>
  </si>
  <si>
    <t>6258คน</t>
  </si>
  <si>
    <t>มกราคม-มีนาคม 2560</t>
  </si>
  <si>
    <t xml:space="preserve"> -พัฒนาศักภาพเจ้าหน้าที่เรื่องทักษะการให้คำปรึกษา</t>
  </si>
  <si>
    <t>138คน</t>
  </si>
  <si>
    <t xml:space="preserve"> -พัฒนาโรงเรียนส่งเสริมสุขภาพ ให้ผ่านมาตรฐานโรงเรียนระดับทอง</t>
  </si>
  <si>
    <t>9โรง</t>
  </si>
  <si>
    <t xml:space="preserve"> -พัฒนาโรงเรียนส่งเสริมสุขภาพ ให้ผ่านมาตรฐานโรงเรียนระดับเพ็ชร</t>
  </si>
  <si>
    <t>4โรง</t>
  </si>
  <si>
    <t xml:space="preserve"> - โรงเรียนส่งเสริมสุขภาพได้รับการเยี่ยมและประเมินคุณภาพตามเกณฑ์โรงเรียนส่งเสริมสุขภาพ</t>
  </si>
  <si>
    <t>14โรง</t>
  </si>
  <si>
    <t>14156คน</t>
  </si>
  <si>
    <t>ตุลาคม-ธันวาคม</t>
  </si>
  <si>
    <t>5669คน</t>
  </si>
  <si>
    <t>ทุกเดือน</t>
  </si>
  <si>
    <t>8977คน</t>
  </si>
  <si>
    <t>2755คน</t>
  </si>
  <si>
    <t>11546คน</t>
  </si>
  <si>
    <t>7269คน</t>
  </si>
  <si>
    <t xml:space="preserve"> -อบรมแกนนำผู้ดูแลและเฝ้าระวังผู้ป่วยสุขภาพจิต</t>
  </si>
  <si>
    <t>174คน</t>
  </si>
  <si>
    <t>642คน</t>
  </si>
  <si>
    <t>มกราคม-มีนาคม</t>
  </si>
  <si>
    <t xml:space="preserve"> - โครงการคัดกรองสุขภาพกลุ่มวัยทำงาน</t>
  </si>
  <si>
    <t xml:space="preserve">    -คัดกรองHT/DM</t>
  </si>
  <si>
    <t xml:space="preserve">    -มะเร็งปากมดลูก</t>
  </si>
  <si>
    <t xml:space="preserve">    -มะเร็งเต้านม</t>
  </si>
  <si>
    <t xml:space="preserve">    -ตรวจสารเคมีในเลือด</t>
  </si>
  <si>
    <t xml:space="preserve">    -คัดกรองสุขภาพจิต</t>
  </si>
  <si>
    <t xml:space="preserve">    -คัดกรองภาวะโภชนาการเกิน</t>
  </si>
  <si>
    <t xml:space="preserve">    -อบรมแกนนำผู้ดูแลและเฝ้าระวังผู้ป่วยสุขภาพจิต</t>
  </si>
  <si>
    <t xml:space="preserve"> - โครงการปรับเปลี่ยนพฤติกรรม</t>
  </si>
  <si>
    <t xml:space="preserve">   -พัฒนาศักยภาพภาคีเครือข่ายหมู่บ้านปรับเปลี่ยนพฤติกรรม</t>
  </si>
  <si>
    <t xml:space="preserve"> -จัดองค์กรต้นแบบไร้พุง</t>
  </si>
  <si>
    <t>8 รพ.สต.</t>
  </si>
  <si>
    <t xml:space="preserve"> -รพ.สต.จัดบริการส่งเสริมสุขภาพปรับเปลี่ยนพฤติกรรม(DPAC)</t>
  </si>
  <si>
    <t>มีนาคม-มิถุนายน</t>
  </si>
  <si>
    <t xml:space="preserve"> -จัดคลินิคเกษตรกร</t>
  </si>
  <si>
    <t>165คน</t>
  </si>
  <si>
    <t>มกราคม-พฤษภาคม</t>
  </si>
  <si>
    <t xml:space="preserve"> - โครงการลดโรค ลดเสี่ยง หลีกเลี่ยงการเจ็บป่วยด้วยโรคเบาหวานและความดันโลหิตสูง</t>
  </si>
  <si>
    <t xml:space="preserve"> -จัดตั้งชมรมออกกำลังกาย</t>
  </si>
  <si>
    <t>9 ชมรม</t>
  </si>
  <si>
    <t>มิถุนายน</t>
  </si>
  <si>
    <t xml:space="preserve"> -โครงการคัดกรอง ADL</t>
  </si>
  <si>
    <t>3344คน</t>
  </si>
  <si>
    <t>ตุลาคม - ธันวาคม</t>
  </si>
  <si>
    <t>น.ส.วราพร อักษรดี</t>
  </si>
  <si>
    <t xml:space="preserve"> -โครงการส่งเสริมทันตกรรมในผู้สูงอายุ/ผู้พิการ/ผู้ด้อยโอกาส</t>
  </si>
  <si>
    <t>3594คน</t>
  </si>
  <si>
    <t xml:space="preserve"> -คัดกรองสุขภาพที่พึงประสงค์ในผู้สูงอายุ/ผู้พิการ/ผู้ด้อยโอกาส</t>
  </si>
  <si>
    <t>3499คน</t>
  </si>
  <si>
    <t xml:space="preserve"> -ติดตามเยี่ยมบ้านผู้สูงอายุ/ผู้พิการ/ผู้ด้อยโอกาส</t>
  </si>
  <si>
    <t>1986คน</t>
  </si>
  <si>
    <t xml:space="preserve"> - โครงการสูงวัยแจ่มใส สุขภาพร่างกายแข็งแรง</t>
  </si>
  <si>
    <t>150คน</t>
  </si>
  <si>
    <t xml:space="preserve">มกราคม - มีนาคม </t>
  </si>
  <si>
    <t>1 อปท/ทุกตำบล</t>
  </si>
  <si>
    <t>กลุ่มงานเวชฯ/รพ.สต.</t>
  </si>
  <si>
    <t xml:space="preserve"> -วัดผ่านเกณฑ์วัดส่งเสริมสุขภาพ</t>
  </si>
  <si>
    <t>17วัด</t>
  </si>
  <si>
    <t xml:space="preserve"> -พัฒนาชมรมผู้สูงอายุให้ผ่านเกณฑ์</t>
  </si>
  <si>
    <t>8ชมรม</t>
  </si>
  <si>
    <t xml:space="preserve"> -จัดตั้งคณะกรรมการ พชอ.</t>
  </si>
  <si>
    <t>1 คณะ</t>
  </si>
  <si>
    <t>6ครั้ง/ปี</t>
  </si>
  <si>
    <t>สสอ.</t>
  </si>
  <si>
    <t xml:space="preserve"> -ไข้เลือดออก</t>
  </si>
  <si>
    <t xml:space="preserve"> -อุบัติเหตุจราจร</t>
  </si>
  <si>
    <t xml:space="preserve"> -จัดตั้งศูนย์ปฏิบัติการภาวะฉุกเฉิน (EOC)</t>
  </si>
  <si>
    <t xml:space="preserve"> -รพ.สต.ผ่านเกณฑ์SI3M ทุกแห่ง</t>
  </si>
  <si>
    <t xml:space="preserve"> -อบรมเจ้าหน้าที่เพื่อเตรียมพร้อมรับสถานการณ์ภัยพิบัติบูรณาการกับ รพ.โป่ง/ท้องถิ่น</t>
  </si>
  <si>
    <t xml:space="preserve"> -ซ้อมแผนอุบัติภัยบูรณาการกับ รพ.โป่ง/ท้องถิ่น</t>
  </si>
  <si>
    <t>พิมล/สสอ.</t>
  </si>
  <si>
    <t xml:space="preserve"> - โครงการพัฒนาศักยภาพประชาชนควบคุมโรคไข้เลือดออก</t>
  </si>
  <si>
    <t>มิถุนายน-กันยายน</t>
  </si>
  <si>
    <t>วราพร อักษรดี</t>
  </si>
  <si>
    <t>47 หมู่/5 ตำบล</t>
  </si>
  <si>
    <t>กลุ่มงานเวชฯ /สสอ.</t>
  </si>
  <si>
    <t xml:space="preserve"> -อำเภอผ่านเกณฑ์อำเภอควบคุมโรคเข้มแข็ง</t>
  </si>
  <si>
    <t>1 อำเภอ</t>
  </si>
  <si>
    <t xml:space="preserve"> - อบรมทีม SRRT ระดับตำบล</t>
  </si>
  <si>
    <t xml:space="preserve"> -จัดให้มี War Room เมื่อมีการระบาดของโรค</t>
  </si>
  <si>
    <t xml:space="preserve"> -คัดกรองหาผู้ป่วยรายใหม่ในโรคเบาหวาน</t>
  </si>
  <si>
    <t>15898คน</t>
  </si>
  <si>
    <t xml:space="preserve"> -คัดกรองหาผู้ป่วยรายใหม่ในโรคความดันโลหิตสูง</t>
  </si>
  <si>
    <t>15677คน</t>
  </si>
  <si>
    <t xml:space="preserve"> -ปรับเปลี่ยนพฤติกรรมในกลุ่มเสี่ยง</t>
  </si>
  <si>
    <t>1067คน</t>
  </si>
  <si>
    <t xml:space="preserve"> -จัดอบรมผู้ก่อการดี</t>
  </si>
  <si>
    <t>530คน</t>
  </si>
  <si>
    <t xml:space="preserve"> - โครงการเฝ้าระวังเด็กจมน้ำ ร่วมกับเทศบาลตำบลทับไทร</t>
  </si>
  <si>
    <t xml:space="preserve"> -สร้างเครือข่ายผู้ก่อการดีในชุมชน</t>
  </si>
  <si>
    <t>38 เครือข่าย</t>
  </si>
  <si>
    <t xml:space="preserve"> -ร่วมซ้อมแผนอุบัติเหตุทางจราจรกับภาคีเครือข่าย</t>
  </si>
  <si>
    <t xml:space="preserve"> -โครงการอาหารปลอดภัย</t>
  </si>
  <si>
    <t>106ร้าน</t>
  </si>
  <si>
    <t>มีนาคม-เมษายน</t>
  </si>
  <si>
    <t xml:space="preserve"> -เก็บตัวอย่างอาหารส่งตรวจ</t>
  </si>
  <si>
    <t xml:space="preserve"> - อบรม อย.น้อย</t>
  </si>
  <si>
    <t>263คน</t>
  </si>
  <si>
    <t>พฤษภา-กรกฎาคม</t>
  </si>
  <si>
    <t xml:space="preserve"> - ร่วมตรวจอาหารกับรถโมบาย</t>
  </si>
  <si>
    <t xml:space="preserve"> - สำรวจพฤติกรรมการบริโภคผลิตภัณฑ์สุขภาพของประชาชนในพื้นที่</t>
  </si>
  <si>
    <t xml:space="preserve"> -มีการคัดแยกขยะใน รพ.สต.</t>
  </si>
  <si>
    <t xml:space="preserve"> -มีระบบในการกำจัดขยะติดเชื้อที่ได้มาตรฐาน</t>
  </si>
  <si>
    <t xml:space="preserve"> -จัดกิจกรรม 5 ส.</t>
  </si>
  <si>
    <t xml:space="preserve"> -รักษามาตรฐาน ส้วม HAS</t>
  </si>
  <si>
    <t xml:space="preserve"> -อบรมผู้มีหน้าที่ในการแยก/เก็บขยะ</t>
  </si>
  <si>
    <t xml:space="preserve"> -สร้างชุมชนเข้มแข็งด้านสิ่งแวดล้อม</t>
  </si>
  <si>
    <t>5 ตำบล</t>
  </si>
  <si>
    <t>กลุ่มงานเวช8 รพ.สต.</t>
  </si>
  <si>
    <t xml:space="preserve"> -สำรวจสถานประกอบการ</t>
  </si>
  <si>
    <t>20 แห่ง</t>
  </si>
  <si>
    <t>เมษายน</t>
  </si>
  <si>
    <t xml:space="preserve"> 8 รพ.สต.</t>
  </si>
  <si>
    <t xml:space="preserve"> -จัดทำทะเบียนสถานประกอบการ</t>
  </si>
  <si>
    <t xml:space="preserve"> -จัดอบรม แกนนำ อสค./CG</t>
  </si>
  <si>
    <t>53คน</t>
  </si>
  <si>
    <t>เมษายน - มิถุนายน</t>
  </si>
  <si>
    <t xml:space="preserve"> - อบรมการดูแลผู้ป่วยระยะสุดท้ายทีมระดับ CUPและตำบลในเรื่อง ทักษะการดูแลตามแนวทางของเวชศาสตร์ครอบครัว</t>
  </si>
  <si>
    <t xml:space="preserve"> -จัดทำคู่มือการดูแลกลุ่มเสี่ยงด้วยโรคเบาหวานและโรคความดันโลหิตสูง</t>
  </si>
  <si>
    <t>550 เล่ม</t>
  </si>
  <si>
    <t xml:space="preserve"> -โครงการให้ความรู้แก่ผู้ป่วยเบาหวาน/</t>
  </si>
  <si>
    <t xml:space="preserve"> -ร่วมกับภาคีเครือข่ายในการขับเคลื่อนทีมโรคไม่ติดต่อไม่เรื้อรัง</t>
  </si>
  <si>
    <t>8 ทีม</t>
  </si>
  <si>
    <t xml:space="preserve"> -ให้ รพ.สต.ทดลองใช้โปรแกรม Thai refer</t>
  </si>
  <si>
    <t>นางสุนทรี ขวัญมา</t>
  </si>
  <si>
    <t xml:space="preserve"> -จัดบริการแพทย์แผนไทยให้ผ่านเกณฑ์</t>
  </si>
  <si>
    <t>4 รพ.สต.</t>
  </si>
  <si>
    <t>ซับตาเมา/วังกระทิง/เทพนิมิต/คลองใหญ่</t>
  </si>
  <si>
    <t xml:space="preserve"> -จัดให้มีและใช้ยาสมุนไพรครบ 10 ชนิด</t>
  </si>
  <si>
    <t xml:space="preserve"> -อบรมเจ้าหน้าที่เรื่องการใช้ยาสมุนไพร</t>
  </si>
  <si>
    <t>16คน</t>
  </si>
  <si>
    <t xml:space="preserve"> -จัดหาบุคลากรด้านการแพทย์แผนไทย</t>
  </si>
  <si>
    <r>
      <t xml:space="preserve">  </t>
    </r>
    <r>
      <rPr>
        <sz val="16"/>
        <rFont val="TH SarabunPSK"/>
        <family val="2"/>
      </rPr>
      <t>-โครงการเฝ้าระวังการฆ่าตัวตาย</t>
    </r>
  </si>
  <si>
    <t>28คน</t>
  </si>
  <si>
    <t xml:space="preserve"> -คัดกรองค้นหาผู้มีภาวะทางจิต/จิตเวช</t>
  </si>
  <si>
    <t>7299คน</t>
  </si>
  <si>
    <t xml:space="preserve"> -ติดตามเยี่ยมผู้มีภาวะเสี่ยง</t>
  </si>
  <si>
    <t xml:space="preserve"> -อบรมเจ้าหน้าที่การให้คำปรึกษา</t>
  </si>
  <si>
    <t xml:space="preserve"> -ส่งพยาบาลวิชาชีพอบรมหลักสูตรจิตเวช </t>
  </si>
  <si>
    <t>8คน</t>
  </si>
  <si>
    <t xml:space="preserve"> -จัดส่งคืนข้อมูลให้กับท้องถิ่นเพื่อทราบสถานการณ์</t>
  </si>
  <si>
    <t xml:space="preserve"> -จัดกิจกรรมในชมรมTo Be Number  One อย่างต่อเนื่อง</t>
  </si>
  <si>
    <t>22 ชมรม</t>
  </si>
  <si>
    <t>พฤษภาคม-กันยายน</t>
  </si>
  <si>
    <t xml:space="preserve"> -ติดตามเยี่ยม ผู้ป่วยติดยาเสพติด</t>
  </si>
  <si>
    <t>13 คน</t>
  </si>
  <si>
    <t xml:space="preserve"> -ส่งเจ้าหน้าที่ร่วมเป็นทีมวิทยากร</t>
  </si>
  <si>
    <t xml:space="preserve">8 คน </t>
  </si>
  <si>
    <t xml:space="preserve"> -จัดให้มีบริการให้คำปรึกษา</t>
  </si>
  <si>
    <t xml:space="preserve"> -คัดกรองค้นหาผู้ป่วยรายใหม่</t>
  </si>
  <si>
    <t>225 คน</t>
  </si>
  <si>
    <t xml:space="preserve"> -จัด Isolate Zone ใน รพ.สต.</t>
  </si>
  <si>
    <t xml:space="preserve"> -จัดทำทะเบียนผู้ป่วย</t>
  </si>
  <si>
    <t xml:space="preserve"> -ติดตามกำกับการกินยา</t>
  </si>
  <si>
    <t>45คน</t>
  </si>
  <si>
    <t xml:space="preserve"> -ติดตามเยี่ยมบ้าน</t>
  </si>
  <si>
    <t xml:space="preserve"> -มีแผนงานการป้องกันและควบคุมโรคติดต่อในแรงงานต่างด้าว</t>
  </si>
  <si>
    <t xml:space="preserve"> -ร่วมกับภาคีเครือข่ายซ้อมแผนป้องกันโรคต่อข้ามชาติ</t>
  </si>
  <si>
    <t xml:space="preserve"> -ประชาสัมพันธ์ให้เกษตรกรปลูกพืชสมุนไพร</t>
  </si>
  <si>
    <t>38 หมู่บ้าน</t>
  </si>
  <si>
    <t xml:space="preserve"> -จัดให้มีบริการนวดไทยใน รพ.สต.</t>
  </si>
  <si>
    <t>วังกระทิง/เทพนิมติ/คลองใหญ่/ซับตาเมา</t>
  </si>
  <si>
    <t xml:space="preserve"> -มีและใช้พืชสมุนไพรในสถานบริการ</t>
  </si>
  <si>
    <t xml:space="preserve"> -จัดอบรม อสค.</t>
  </si>
  <si>
    <t>1227คน</t>
  </si>
  <si>
    <t xml:space="preserve"> -มีระบบการควบคุมกำกับการเบิกจ่ายยาจากคลังยา</t>
  </si>
  <si>
    <t xml:space="preserve"> -ปรับปรุงคลังยาให้ได้มาตรฐาน</t>
  </si>
  <si>
    <t xml:space="preserve"> -รพ.สต.ทุกแห่งผ่าน รพ.สต.ติดดาว</t>
  </si>
  <si>
    <t>รพ.สต.8 แห่ง</t>
  </si>
  <si>
    <t>มกราคม-กรกฎาคม</t>
  </si>
  <si>
    <t xml:space="preserve"> -ปรับข้อมูลพื้นฐานให้เป็นปัจจุบัน</t>
  </si>
  <si>
    <t xml:space="preserve"> รพ.สต.8 แห่ง</t>
  </si>
  <si>
    <t>ตค.60 -กย.61</t>
  </si>
  <si>
    <t xml:space="preserve"> -ปรับข้อมูลเวชระเบียนให้เป็นปัจจุบัน</t>
  </si>
  <si>
    <t xml:space="preserve"> -ประชุมชี้เจ้าหน้าที่เพื่อควบคุมกำกับ</t>
  </si>
  <si>
    <t>เดือนละ 1 ครั้ง</t>
  </si>
  <si>
    <t>ความถูกต้องของข้อมูล</t>
  </si>
  <si>
    <t xml:space="preserve"> -จัดให้มีศูนย์ข้อมูลระดับเครือข่าย</t>
  </si>
  <si>
    <t xml:space="preserve"> -จัดหาคอมพิวเตอร์รองรับระบบใน</t>
  </si>
  <si>
    <t>11 เครื่อง</t>
  </si>
  <si>
    <t xml:space="preserve"> -ส่งข้อมูล 43 แฟ้มเข้าระบบทุกวัน</t>
  </si>
  <si>
    <t>รพ.สต. 8 แห่ง</t>
  </si>
  <si>
    <t xml:space="preserve"> -สำรองข้อมูลทุกวัน</t>
  </si>
  <si>
    <t>คป.สอ.</t>
  </si>
  <si>
    <t xml:space="preserve"> -จัดทำข้อมูลข่าวสารเพื่อเชื่อมโยงกับแอพพลิเคชั่น เช่น ไลน์/เฟสบุค</t>
  </si>
  <si>
    <t>สุนทรี ขวัญมา</t>
  </si>
  <si>
    <t>ธันวาคม-มกราคม</t>
  </si>
  <si>
    <t xml:space="preserve"> - ค่าใช้จ่ายในรพ.สต.</t>
  </si>
  <si>
    <t xml:space="preserve">   - ค่าจ้างชั่วคราว</t>
  </si>
  <si>
    <t xml:space="preserve">   - ค่าตอบแทน</t>
  </si>
  <si>
    <t xml:space="preserve">   - ค่าใช้สอย</t>
  </si>
  <si>
    <t xml:space="preserve">   - ค่าวัสดุ</t>
  </si>
  <si>
    <t xml:space="preserve">   - ค่าครุภัณฑ์</t>
  </si>
  <si>
    <t xml:space="preserve">   - ค่าสาธารณูปโภค</t>
  </si>
  <si>
    <t xml:space="preserve">   - สมทบประกันสังคม</t>
  </si>
  <si>
    <t xml:space="preserve">   - กันงบฯฉุกเฉิน</t>
  </si>
  <si>
    <t xml:space="preserve">   - อื่นๆ</t>
  </si>
  <si>
    <t xml:space="preserve"> -โครงการมะเร็งปากมดลูก</t>
  </si>
  <si>
    <t>สตรี อายุ 30-60 ปีในเขตอำเภอโป่งน้ำร้อน</t>
  </si>
  <si>
    <t>ตุลาคม 2560-กันยายน 2561</t>
  </si>
  <si>
    <t>คปสอ. โป่งน้ำร้อน</t>
  </si>
  <si>
    <t xml:space="preserve"> -โครงการอบรมพัฒนาศักยภาพแกนนำเสริมสร้างสุขภาพจิตในชุมชน</t>
  </si>
  <si>
    <t>แกนนำอำเภอโป่งน้ำร้อน จำนวน 200 คน</t>
  </si>
  <si>
    <t xml:space="preserve"> - พัฒนาระบบบริการปฐมภูมิ ตามเกณฑ์ PCC เกณฑ์ Staff(A13ข้อ49)</t>
  </si>
  <si>
    <t xml:space="preserve"> - โครงการพัฒนาระบบบริการปฐมภูมิ ตามเกณฑ์ PCC เกณฑ์ Staff</t>
  </si>
  <si>
    <t>จนท.รพ.สต. 8แห่ง</t>
  </si>
  <si>
    <t xml:space="preserve"> -โครงการส่งพยาบาลไปอบรม CM (ผู้ดูแลผู้สูงอายุ)</t>
  </si>
  <si>
    <t>6คน</t>
  </si>
  <si>
    <t>ธค.60 - มค.61</t>
  </si>
  <si>
    <t>คปสอ.โป่งน้ำร้อน</t>
  </si>
  <si>
    <t xml:space="preserve"> -โครงการอบรมอาสาสมัครผู้ดูแลผู้สูงอายุภายใต้การดำเนินงานระบบการดูแลผู้สูงอายุระยะยาว</t>
  </si>
  <si>
    <t>โครงการอบรมวัยทำงานเพื่อ เตรียมพร้อมก่อนสูงวัย</t>
  </si>
  <si>
    <t>40คน</t>
  </si>
  <si>
    <t xml:space="preserve">  -ทบทวนและจัดทำคำสั่งแต่งตั้งคณะทำงานฯปี61      1 ครั้ง/ปี</t>
  </si>
  <si>
    <t>เดือนธันวาคม  60</t>
  </si>
  <si>
    <t xml:space="preserve">  - พัฒนาเครือข่ายเฝ้าระวังเหตุการณ์ในคณะทำงานป้องกันควบคุมโรคติดต่อภายใต้ระบบสุขภาพหนึ่งเดียว (one health) โดยใช้กลไกขับเคลื่อนของคณะกรรมการ DHS/พชอ.อำเภอโป่งน้ำร้อน</t>
  </si>
  <si>
    <t xml:space="preserve">1.จัดประชุมคณะทำงาน  one health ระดับอำเภอ 1 ครั้ง/ปี       </t>
  </si>
  <si>
    <t xml:space="preserve">เดือนธันวาคม  60 </t>
  </si>
  <si>
    <t xml:space="preserve">   - จัดประชุมเชิงปฏิบัติการเพื่อจัดระบบและกำหนดบทบาทหน้าที่ในคณะทำงาน one health อำเภอ/ตำบล และการกำหนดโรคติดต่อที่เป็นปัญหา3ลำดับแรกที่ต้องดำเนินการให้อัตราป่วยลดลงร้อยละ 5 ในปี2561 ของอำเภอเมืองฯ</t>
  </si>
  <si>
    <t xml:space="preserve">2.จัดประชุมคณะทำงานในระดับตำบล  11  ตำบล / 1 ครั้ง/ปี   </t>
  </si>
  <si>
    <t>เดือนมกราคม 61</t>
  </si>
  <si>
    <t>คณะทำงาน one healthอำเภอ/ตำบล จำนวน  3  ครั้ง/ปี</t>
  </si>
  <si>
    <t>เดือนมีนาคม , มิถุนายน ,กันยายน61</t>
  </si>
  <si>
    <t xml:space="preserve">   - จัดประชุมเชิงปฏิบัติการเพื่อจัดระบบและกำหนดบทบาทหน้าที่ในคณะทำงาน one health ระดับตำบล ในการดำเนินงานเฝ้าระวังป้องกันควบคุมโรคติดต่อโรคติดต่อที่เป็นปัญหาของพิ้นที่</t>
  </si>
  <si>
    <t xml:space="preserve">   - ประชุมเพื่อติดตามผลการดำเนินงานคณะทำงานOne Health ระดับอำเภอ และระดับตำบล</t>
  </si>
  <si>
    <t xml:space="preserve"> 3 .3.1การจัดอบรมพัฒนาประสิทธิภาพของบุคลากรของหน่วยงานในคณะทำงานในการใช้โปรแกรมระบาดวิทยาR 506 และการวางระบบเฝ้าระวังและรายงานโรคของชุมชน</t>
  </si>
  <si>
    <t xml:space="preserve"> -จนท.ของสถานบริการสาธารณสุข จำนวน  9  แห่ง  -จนท.ของอปท.  จำนวน 6  แห่ง  รวม  16  คน</t>
  </si>
  <si>
    <t xml:space="preserve"> -จำนวนอสม.หมู่บ้านละ 1 คน  -จำนวนจิตอาสาชุมชนหมู่บ้านละอย่างน้อย 1 คน               ใน 47 หมู่บ้าน</t>
  </si>
  <si>
    <t xml:space="preserve">  -หอกระจายข่าวและเสียงตามสายในชุมชน/สถานศึกษา         - สถานีวิทยุชุมชน/สถานีวิทยุ ทุกแห่งของอำเภอ  1  ครั้ง/ปี</t>
  </si>
  <si>
    <t xml:space="preserve"> -แหล่งสื่อสารประชาสัมพันธ์ทุกแห่ง</t>
  </si>
  <si>
    <t xml:space="preserve"> ต.ค.60 - ก.ย.61     และเมื่อพบการระบาดหรือภัยคุกคามรุนแรง</t>
  </si>
  <si>
    <t xml:space="preserve">  - จัดประชุมผู้รับผิดชอบหอกระจายข่าว /เสียงตามสาย/สื่อประชาสัมพันธ์ในระดับตำบลและหมู่บ้าน  เพื่อพัฒนาระบบการสื่อสารความรู้ ทั้งในด้านบุคลากร งบประมาณ และเครื่องมืออุปกรณ์การสื่อสาร</t>
  </si>
  <si>
    <t xml:space="preserve">  - การจัดทำและนำเสนอสถานการณ์รายเดือนในโรค/ภัยที่เป็นปัญหาของพื้นที่  ทั้งรายสัปดาห์/รายเดือนและเมื่อพบการระบาดหรือภัยคุกคามรุนแรง</t>
  </si>
  <si>
    <t xml:space="preserve">  - จัดประชุมให้ความรู้อสม.และจิตอาสาในการเป็นผู้เฝ้าระวังโรค/ภัยคุกคามสุขภาพที่เป็นปัยหาของตำบล</t>
  </si>
  <si>
    <t xml:space="preserve">  การประชุมประจำเดือนของคณะกรรมการหมู่บ้าน/ชุมชน ใน 47 มบ. </t>
  </si>
  <si>
    <t xml:space="preserve"> ต.ค.60 - ก.ย.61</t>
  </si>
  <si>
    <t xml:space="preserve">  - การนำเสนอสถานการณ์โรค/ภัยสุขภาพ  เมื่อพบการระบาดของโรค การพบโรคอุบัติใหม่ การพบภัยคุกคาม/ภัยสุขภาพ ในระดับหมู่บ้าน</t>
  </si>
  <si>
    <t xml:space="preserve">  - จัดอบรมเรียนรู้ต่อเนื่อง(รร.อสม./อสค.)</t>
  </si>
  <si>
    <t xml:space="preserve"> 680 คน</t>
  </si>
  <si>
    <t xml:space="preserve"> มี.ค. - เม.ย. 61</t>
  </si>
  <si>
    <t xml:space="preserve"> - เรียนรู้ฝึกปฏิบัติโดยฝึกปฏิบัติที่รพช/รพ.สต.และฝึกที่บ้านผู้รับการดูแล</t>
  </si>
  <si>
    <t>ธ.ค. - ก.ย. 61</t>
  </si>
  <si>
    <t>ต.ค. 60 – ก.ย.61</t>
  </si>
  <si>
    <t>8 รพ.สต</t>
  </si>
  <si>
    <t xml:space="preserve">  - พัฒนา รพ.สต. ตามมาตรฐาน GREEN &amp; CLEAN</t>
  </si>
  <si>
    <t xml:space="preserve">  - ดำเนินงานเพื่อส่งเสริม สนับสนุนให้เกิดตำบลที่มีชุมชนที่มีศักยภาพในการจัดการอนามัยสิ่งแวดล้อมชุมชน</t>
  </si>
  <si>
    <t>6 เทศบาล</t>
  </si>
  <si>
    <t xml:space="preserve">  -สนับสนุนการตราข้อบัญญัติท้องถิ่น </t>
  </si>
  <si>
    <t>ต.ค. 60 –กพ.61</t>
  </si>
  <si>
    <t xml:space="preserve">  - มีฐานข้อมูลสถานการณ์ด้านสิ่งแวดล้อม ระดับตำบล</t>
  </si>
  <si>
    <t xml:space="preserve">  - มีการเพิ่มคุณภาพระบบบริการอนามัยสิ่งแวดล้อม(Environmental Health Accreditation : EHA)      ขององค์กรปกครองส่วนท้องถิ่น</t>
  </si>
  <si>
    <t xml:space="preserve"> - ปรับพฤติกรรมบริการในเจ้าหน้าที่ทุกระดับ                                     </t>
  </si>
  <si>
    <t>ส่งบุคลากรเข้ารับการอบรมหลักสูตรผู้บริหารระดับต้น</t>
  </si>
  <si>
    <t xml:space="preserve"> ม.ค. 61 - ก.ย. 61</t>
  </si>
  <si>
    <t>ส่งบุคลากรเข้ารับการอบรมหลักสูตรการพัฒนาหน่วยงานคุณธรรม</t>
  </si>
  <si>
    <t xml:space="preserve"> 2  คน</t>
  </si>
  <si>
    <t xml:space="preserve"> -ค่าเบี้ยเลี้ยงเดินทางไปราชการ</t>
  </si>
  <si>
    <t xml:space="preserve"> 20  คน</t>
  </si>
  <si>
    <t>เงินบำรุงคงเหลือ ณ 30 ก.ย.60</t>
  </si>
  <si>
    <t>เงินสนับสนุนโครงการเฉพาะ</t>
  </si>
  <si>
    <t>การจัดลำดับความสำคัญของปัญหาสาธารณสุข ปีงบประมาณ 2561ของเครือข่ายบริการสุขภาพอำเภอโป่งน้ำร้อน</t>
  </si>
  <si>
    <t xml:space="preserve">         1)ปัญหาสาธารณสุขที่สำคัญของแต่ละกลุ่มวัย</t>
  </si>
  <si>
    <t xml:space="preserve">  - หญิงตั้งครรภ์ได้รับการดูแลก่อนคลอด 5 ครั้งตามเกณฑ์ ร้อยละ 64  (เป้าหมายร้อยละ 100)</t>
  </si>
  <si>
    <t xml:space="preserve">  -  จำนวนการคลอดของหญิงอายุ 15-19 ปี ร้อยละ 31.58 (ไม่เกิดร้อยละ 10 ) </t>
  </si>
  <si>
    <t xml:space="preserve">  - การเยี่ยมหญิงตั้งครรภ์ ร้อยละ 96   (เป้าหมายร้อยละ 100)</t>
  </si>
  <si>
    <t>1.2 การดูแลเด็ก 0-5  ปี</t>
  </si>
  <si>
    <t xml:space="preserve">  - เยี่ยมบ้านเด็ก 0-5 ปี ร้อยละ 99.17 ( เป้าหมาย ร้อยละ 100 )</t>
  </si>
  <si>
    <t>2.1 ภาวะโภชนาการ</t>
  </si>
  <si>
    <t xml:space="preserve">  -เด็กวัยเรียนมีส่วนสูงระดับดีและรูปร่างสมส่วน ร้อยละ 62.34  (เป้าหมายร้อยละ 70)</t>
  </si>
  <si>
    <t>2.2 พบปัญหาการตั้งครรภ์ไม่พร้อมในวัยรุ่น</t>
  </si>
  <si>
    <t xml:space="preserve">   - อัตราการตั้งครรภ์ก่อนอายุ 20 ปี ร้อยละ  22.58 (ไม่เกิดร้อยละ 10 ) </t>
  </si>
  <si>
    <t>3.1 วัยทำงานมีพฤติกรรมสุขภาพที่ไม่พึงประสงค์</t>
  </si>
  <si>
    <t xml:space="preserve">  - อัตราผู้ป่วยโรคความดันโลหิตสูงมีภาวะแทรกซ้อนทางไต ร้อยละ 5.01 (เป้าหมายไม่เกิดร้อยละ 5 ) </t>
  </si>
  <si>
    <t xml:space="preserve">  - ผู้ป่วยความดันโลหิตสูงไม่มาตามนัด ร้อยละ  10.67 (เป้าหมายไม่เกิดร้อยละ 10 ) </t>
  </si>
  <si>
    <t xml:space="preserve">  -ผู้ป่วยเบาหวานที่ควบคุมระดับน้ำตาลได้ดี ร้อยละ 26.54  (เป้าหมายมากกว่าหรือเท่ากับร้อยละ 40 ) </t>
  </si>
  <si>
    <t xml:space="preserve">  - ผู้ป่วยโรคความดันโลหิตสูงที่ควบคุมความดันโลหิตได้ดี ร้อยละ 43.13(เป้าหมายมากกว่าหรือเท่ากับร้อยละ 50 ) </t>
  </si>
  <si>
    <t xml:space="preserve">   - จำนวนผู้ฆ่าตัวตายสำเร็จเท่ากับ 14.32 ต่อแสนปชก. (ค่าเป้าหมายไม่เกิน 6.5  ต่อแสน ปชก.)</t>
  </si>
  <si>
    <t xml:space="preserve">4. กลุ่มผู้สูงอายุ
</t>
  </si>
  <si>
    <t>4.1 การดูแลสุขภาพผู้สูงอายุ</t>
  </si>
  <si>
    <t xml:space="preserve"> - ผู้สูงอายุได้รับการตรวจช่องปากร้อยละ  91.52 (เป้าหมายไม่เกิดร้อยละ 100 ) </t>
  </si>
  <si>
    <t xml:space="preserve">   - ผู้สูงอายุได้รับการเยี่ยมบ้าน ร้อยละ 99.32 (เป้าหมายร้อยละ 100 ) </t>
  </si>
  <si>
    <t>พบการระบาดของโรคมือเท้าปาก ในศูนย์พัฒนาเด็กเล็ก</t>
  </si>
  <si>
    <t xml:space="preserve"> พบอัตราป่วยโรคมือเท้าปาก คิดเป็น 335.95  ต่อแสนปชก.ซึ่งอัตราป่วยเพิ่มขึ้นร้อยละ 60 ของค่ามัธยฐานย้อนหลัง 5 ปี อายุที่พบสูงสุดคือกลุ่มอายุ  0 - 4 ปี </t>
  </si>
  <si>
    <t xml:space="preserve">จากข้อมูลระบาดวิทยา พบอัตราป่วยไข้เลือดออกคิดเป็น  72.83  ต่อแสนปชก.สูงกว่าเกณฑ์ 50  ต่อประชากรแสนคน ปี2560   ไม่มีรายงานผู้เสียชีวิต อายุที่พบสูงสุดคือกลุ่มอายุ 10-14 ปี </t>
  </si>
  <si>
    <t>โรคอุจจาระร่วง</t>
  </si>
  <si>
    <t xml:space="preserve">ยังพบผู้ป่วยโรคอุจจาระร่วงต่อเนื่องเป็นประจำตลอดทั้งปี </t>
  </si>
  <si>
    <t xml:space="preserve">ปีงบประมาณ 2560  ได้รับรายงานผู้ป่วยโรค  อุจาจระร่วง จำนวนทั้งสิ้น 235 ราย  คิดเป็นอัตราป่วย   2139.48  ต่อประชากรแสนคน ไม่มีรายงานผู้ป่วยเสียชีวิต กลุ่มอายุที่พบสูงสุดคือกลุ่มอายุ 0 - 4  ปี   พบผู้ป่วยสูงสุดในเดือน เมษายนจำนวนผู้ป่วย เท่ากับ 36 ราย   หมู่บ้านที่มีอัตราป่วยต่อประชากรแสนคนสูงสุดคือหมู่บ้าน   สามสิบ อัตราป่วยเท่ากับ  3,993.06   รองลงมาคือ   หมู่บ้าน  สันติพัฒนา,  อัตราป่วยเท่ากับ  3231.02 ต่อประชากรแสนคน ตามลำดับ   </t>
  </si>
  <si>
    <t>มีอัตราป่วยสูงเป็นอันดับ2 ของพื้นที่ และเชื้อมีโอกาสแพร่กระจายโรคได้ง่ายและรวดเร็ว</t>
  </si>
  <si>
    <t xml:space="preserve"> มีผู้ป่วยทั้งสิ้น 90 ราย  คิดเป็นอัตราป่วย 819.37  ต่อประชากรแสนคน อายุที่พบสูงสุดคือกลุ่มอายุ  5-9 ปี  ไม่มีรายงานผู้ป่วยเสียชีวิต  พบมากสุดในพื้นที่หมู่บ้านสันติพัฒนา รองลงมาหมู่บ้านเขาหักพัฒนา  ตามลำดับ  พบการระบาดสูงช่วงเดือน สิงหาคม</t>
  </si>
  <si>
    <t>พบผู้ป่วยวัณโรคในพื้นที่และบางรายไม่ไปรับยารักษาอย่างสม่ำเสมอ</t>
  </si>
  <si>
    <t xml:space="preserve"> ได้รับรายงานผู้ป่วยโรค  วัณโรครวม จำนวนทั้งสิ้น 4 ราย  คิดเป็นอัตราป่วย   36.42  ต่อประชากรแสนคน ไม่มีรายงานผู้ป่วยเสียชีวิตแต่บางรายไม่ไปตามนัดการรับยา </t>
  </si>
  <si>
    <t>อัตราป่วยรายใหม่เพิ่มขึ้นจากปี2559</t>
  </si>
  <si>
    <t>ข้อมูล อัตราป่วยรายใหม่ ปี2559  253.41ต่อแสนปชก. ซึ่งในปี2560 มีผู้ป่วยรายใหม่สูง เป็น 319.05 ต่อแสนปชก.</t>
  </si>
  <si>
    <t>ข้อมูล อัตราป่วยรายใหม่ ปี2559  422.36 ต่อแสนปชก. ซึ่งในปี2560 มีผู้ป่วยรายใหม่สูง เป็น 1068.11 ต่อแสนปชก.</t>
  </si>
  <si>
    <t>อัตราป่วยรายใหม่โรคหัวใจและหลอดเลือด โรคหลอดเลือดสมอง เพิ่มขึ้นจากปี2559</t>
  </si>
  <si>
    <t xml:space="preserve"> -อัตราป่วยรายใหม่โรคหัวใจและหลอดเลือด ปี2559  0 ต่อแสนปชก. ซึ่งในปี2560 มีผู้ป่วยรายใหม่สูง เป็น 31.51 ต่อแสน                                                         -อัตราป่วยรายใหม่โรคหลอดเลือดสมอง ปี2559  14.05 ต่อแสนปชก. ซึ่งในปี2560 มีผู้ป่วยรายใหม่สูง เป็น 221.94 ต่อแสนปชก.</t>
  </si>
  <si>
    <t>โรคไตเรื้อรัง</t>
  </si>
  <si>
    <t>จำนวจผู้ป่วยโรคไตเรื้อรังมีแนวโน้มเพิ่มมากขึ้น</t>
  </si>
  <si>
    <t>จำนวนผู้ป่วยโรคไตเรื้อรัง ปี2559 มีจำนวน  16 ราย  ในปี2560เพิ่มเป็น 38 ราย</t>
  </si>
  <si>
    <t>โรคจิตเภท</t>
  </si>
  <si>
    <t>มีประชาชนในพื้นที่เกิดปัญหาด้านสุขภาพจิต เครียดจากรายได้ ปัญหาการถูกทอดทิ้ง และยังไม่ได้คัดกรอง</t>
  </si>
  <si>
    <t xml:space="preserve">จำนวนผู้ป่วยโรคจิตเภท เพิ่มขึ้นจากปี 256o คิดเป็นร้อยละ 20 </t>
  </si>
  <si>
    <t xml:space="preserve"> โครงการจัดบริการเชิงรุกในชุมชน</t>
  </si>
  <si>
    <t xml:space="preserve"> โครงการพัฒนาระบบการให้บริการอนามัยโรงเรียน</t>
  </si>
  <si>
    <t xml:space="preserve"> โครงการแก้ไขปัญหาภาวะโภชนาการเกิน</t>
  </si>
  <si>
    <t xml:space="preserve"> โครงการสร้างเสริมสุขภาพและป้องกันโรคในกลุ่มสิทธิประกันสังคมและข้าราชการ</t>
  </si>
  <si>
    <t xml:space="preserve"> โครงการพัฒนาศักยภาพแกนนำโรคเรื้อรัง</t>
  </si>
  <si>
    <t xml:space="preserve"> โครงการพัฒนาศักยภาพแกนนำผู้ดูแลผู้ที่มีภาวะพึ่งพิง</t>
  </si>
  <si>
    <t xml:space="preserve"> โครงการป้องกันโรคไข้เลือดออก</t>
  </si>
  <si>
    <t xml:space="preserve"> โครงการป้องกันไข้เลือดออก โดย</t>
  </si>
  <si>
    <t xml:space="preserve"> โครงการป้องกันโรคอุบัติใหม่-อุบัติซ้ำ </t>
  </si>
  <si>
    <t xml:space="preserve"> โครงการประชุมเชิงปฏิบัติการพัฒนาเครือข่ายสุขภาพชายแดน(คสช.)</t>
  </si>
  <si>
    <t xml:space="preserve"> โครงการประชุมเชิงปฎิบัติการพัฒนาทีมSRRTและงานระบาดวิทยา</t>
  </si>
  <si>
    <t xml:space="preserve"> โครงการให้ความรู้ด้านอาหารปลอดภัยแก่ชุมชน</t>
  </si>
  <si>
    <t xml:space="preserve"> โครงการเฝ้าระวังเด็กจมน้ำ ร่วมกับเทศบาลตำบลทับไทร</t>
  </si>
  <si>
    <t xml:space="preserve"> โครงการอาหารปลอดภัย</t>
  </si>
  <si>
    <t xml:space="preserve"> โครงการ GREEN &amp; CLEAN ในชุมชน</t>
  </si>
  <si>
    <t xml:space="preserve"> โครงการพัฒนาระบบบริการปฐมภูมิ ตามเกณฑ์ PCC เกณฑ์ Staff</t>
  </si>
  <si>
    <t xml:space="preserve"> โครงการพัฒนาศักยภาพทีมชุมชนในการดำเนินการดูแลผู้ป่วยระยะยาว</t>
  </si>
  <si>
    <t xml:space="preserve"> โครงการสืบสานพระราชปณิธานสมเด็จย่าต้านภัยมะเร็งเต้านม มูลนิธิถันยรักษ์</t>
  </si>
  <si>
    <t xml:space="preserve"> โครงการพัฒนาศักยภาพอาสาสมัครครัวเรือน</t>
  </si>
  <si>
    <t>แผนบูรณาการกิจกรรมสร้างสุขภาพเชิงรุกในชุมชน  ปีงบประมาณ 2561</t>
  </si>
  <si>
    <t>ตำบล  โป่งน้ำร้อน   อำเภอ โป่งน้ำร้อน  จังหวัดจันทบุรี</t>
  </si>
  <si>
    <t>สถานที่</t>
  </si>
  <si>
    <t>1.การป้องกัน ควบคุมโรคไข้เลือดออก</t>
  </si>
  <si>
    <t xml:space="preserve">  -  ทำลายแหล่งเพาะพันธุ์ลูกน้ำยุงลาย</t>
  </si>
  <si>
    <t>ประชาชนตำบล</t>
  </si>
  <si>
    <t>ม.1  619 หลังคาเรือน</t>
  </si>
  <si>
    <t>10-11 พ.ค 61</t>
  </si>
  <si>
    <t>ศาลาวัดคลองตาคง</t>
  </si>
  <si>
    <t>เกศิณี วงศ์สุบิน</t>
  </si>
  <si>
    <t>รพ.สต.บ้านโป่งน้ำร้อน</t>
  </si>
  <si>
    <t xml:space="preserve">  - หยอดทรายอะเบท</t>
  </si>
  <si>
    <t>โป่งน้ำร้อน</t>
  </si>
  <si>
    <t>ม.2  298 หลังคาเรือน</t>
  </si>
  <si>
    <t>14 พ.ค 61</t>
  </si>
  <si>
    <t>ศาลากลางหมู่บ้าน</t>
  </si>
  <si>
    <t xml:space="preserve"> -  สำรวจค่าHI</t>
  </si>
  <si>
    <t>จำนวน 4376</t>
  </si>
  <si>
    <t>ม.3 245 หลังคาเรือน</t>
  </si>
  <si>
    <t>15 พ.ค 61</t>
  </si>
  <si>
    <t xml:space="preserve"> - ประชาสัมพันธ์ ให้ความรู้</t>
  </si>
  <si>
    <t>หลังคาเรือน</t>
  </si>
  <si>
    <t>ม.4 437 หลังคาเรือน</t>
  </si>
  <si>
    <t>16พ.ค 61</t>
  </si>
  <si>
    <t>รพ.สต.บ้านวังกระทิง</t>
  </si>
  <si>
    <t xml:space="preserve"> - เฝ้าระวังผู้ป่วย</t>
  </si>
  <si>
    <t>ม.5 372 หลังคาเรือน</t>
  </si>
  <si>
    <t>17 พ.ค 61</t>
  </si>
  <si>
    <t>ม.6 565 หลังคาเรือน</t>
  </si>
  <si>
    <t>18 พ.ค 61</t>
  </si>
  <si>
    <t>ม.7 203 หลังคาเรือน</t>
  </si>
  <si>
    <t>21พ.ค 61</t>
  </si>
  <si>
    <t>ม.8 296 หลังคาเรือน</t>
  </si>
  <si>
    <t>22 พ.ค 61</t>
  </si>
  <si>
    <t>ม.9 224 หลังคาเรือน</t>
  </si>
  <si>
    <t>23 พ.ค 61</t>
  </si>
  <si>
    <t>ม.10 278 หลังคาเรือน</t>
  </si>
  <si>
    <t>24 พ.ค 61</t>
  </si>
  <si>
    <t>ม.11 357 หลังคาเรือน</t>
  </si>
  <si>
    <t>25 พ.ค 61</t>
  </si>
  <si>
    <t>ม.12 148 หลังคาเรือน</t>
  </si>
  <si>
    <t>28 พ.ค 61</t>
  </si>
  <si>
    <t>ม.13 334 หลังคาเรือน</t>
  </si>
  <si>
    <t>29 พ.ค 61</t>
  </si>
  <si>
    <t>2.การคัดกรองระบบสุขภาพแบบบูรณาการ</t>
  </si>
  <si>
    <t>ประชาชน 15ปีขึ้นไป</t>
  </si>
  <si>
    <t>ม.1   857  คน</t>
  </si>
  <si>
    <t>27-28 ต.ค. 60</t>
  </si>
  <si>
    <t>จุไรลักษณ์ เจตอารีทรัพย์</t>
  </si>
  <si>
    <t xml:space="preserve">   2.1คัดกรองความดัน เจาะเลือดเบาหวาน</t>
  </si>
  <si>
    <t>ม.2  467   คน</t>
  </si>
  <si>
    <t xml:space="preserve">ภาวะอ้วนและตรวจสารเคมีในเลือด </t>
  </si>
  <si>
    <t>ม.3  390   คน</t>
  </si>
  <si>
    <t>ม.4  356   คน</t>
  </si>
  <si>
    <t>ม.5 435   คน</t>
  </si>
  <si>
    <t>ม.6     883   คน</t>
  </si>
  <si>
    <t>ม.7     354   คน</t>
  </si>
  <si>
    <t>ม.8     463   คน</t>
  </si>
  <si>
    <t>ม.9     423   คน</t>
  </si>
  <si>
    <t>ม.10   356 คน</t>
  </si>
  <si>
    <t>ม.11   409 คน</t>
  </si>
  <si>
    <t>ม.12   412 คน</t>
  </si>
  <si>
    <t>ม.13   486 คน</t>
  </si>
  <si>
    <t xml:space="preserve">   2.2 ตรวจคัดกรองมะเร็งปากมดลูก</t>
  </si>
  <si>
    <t>สตรีอายุ30-60 ปี</t>
  </si>
  <si>
    <t>ม.1  228    คน</t>
  </si>
  <si>
    <t>8-10 ม.ค 61</t>
  </si>
  <si>
    <t>พจนีย์ ปั้นชู</t>
  </si>
  <si>
    <t>และมะเร็งเต้านม</t>
  </si>
  <si>
    <t>ม.2  131    คน</t>
  </si>
  <si>
    <t>15 ม.ค  61</t>
  </si>
  <si>
    <t>ม.3   119   คน</t>
  </si>
  <si>
    <t>16 ม.ค  61</t>
  </si>
  <si>
    <t>ม.4   110   คน</t>
  </si>
  <si>
    <t>17 ม.ค  61</t>
  </si>
  <si>
    <t>ม.5  145   คน</t>
  </si>
  <si>
    <t>18 ม.ค  61</t>
  </si>
  <si>
    <t>ม.6  210   คน</t>
  </si>
  <si>
    <t>19 ม.ค  61</t>
  </si>
  <si>
    <t>ม.7   95    คน</t>
  </si>
  <si>
    <t>22 ม.ค  61</t>
  </si>
  <si>
    <t>ม.8   131  คน</t>
  </si>
  <si>
    <t>23 ม.ค  61</t>
  </si>
  <si>
    <t>ม.9  112   คน</t>
  </si>
  <si>
    <t>24 ม.ค  61</t>
  </si>
  <si>
    <t>ม.10 98     คน</t>
  </si>
  <si>
    <t>25 ม.ค  61</t>
  </si>
  <si>
    <t>ม.11 110   คน</t>
  </si>
  <si>
    <t>26 ม.ค  61</t>
  </si>
  <si>
    <t>ม.12  122   คน</t>
  </si>
  <si>
    <t>29 ม.ค  61</t>
  </si>
  <si>
    <t>ม.13  134  คน</t>
  </si>
  <si>
    <t>30 ม.ค  61</t>
  </si>
  <si>
    <t xml:space="preserve">  2.3 ตรวจคัดกรองภาวะซึมเศร้า</t>
  </si>
  <si>
    <t>ประชาชน15ปีขึ้นไป</t>
  </si>
  <si>
    <t>ม.5 435     คน</t>
  </si>
  <si>
    <t>ม.6   883   คน</t>
  </si>
  <si>
    <t>ม.7   354   คน</t>
  </si>
  <si>
    <t>ม.8   463   คน</t>
  </si>
  <si>
    <t>ม.9   423   คน</t>
  </si>
  <si>
    <t>3.งานอนามัยแม่และเด็ก(สายใยรักแห่งครอบครัว)</t>
  </si>
  <si>
    <t xml:space="preserve"> 3.1 ส่งเสริมสุขภาพหญิงตั้งครรภ์</t>
  </si>
  <si>
    <t>หญิงตั้งครรภ์</t>
  </si>
  <si>
    <t>ต.ค 60 -</t>
  </si>
  <si>
    <t>ในชุมชน</t>
  </si>
  <si>
    <t>จำนวน40 คน</t>
  </si>
  <si>
    <t>ก.ย 61</t>
  </si>
  <si>
    <t>4.งานอนามัยโรงเรียน</t>
  </si>
  <si>
    <t xml:space="preserve">  4.1ตรวจสุขภาพนักรียน</t>
  </si>
  <si>
    <t>รร.คลองตาคง  จำนวน 50 คน</t>
  </si>
  <si>
    <t>รร.คลองตาคง</t>
  </si>
  <si>
    <t>11 มิ.ย  61</t>
  </si>
  <si>
    <t>กิตติกา กุลรัตน์</t>
  </si>
  <si>
    <t>ป.1 -ป.6</t>
  </si>
  <si>
    <t>รร.บ้านสามสิบพัฒนา จำนวน 65คน</t>
  </si>
  <si>
    <t>รร.บ้านสามสิบพัฒนา</t>
  </si>
  <si>
    <t>12 มิ.ย  61</t>
  </si>
  <si>
    <t>รร.บ้านใหม่  จำนวน  46 คน</t>
  </si>
  <si>
    <t>รร.บ้านใหม่</t>
  </si>
  <si>
    <t>13 มิ.ย  61</t>
  </si>
  <si>
    <t>รร.เขาหอม  จำนวน 54 คน</t>
  </si>
  <si>
    <t>รร.เขาหอม</t>
  </si>
  <si>
    <t>18 มิ.ย  61</t>
  </si>
  <si>
    <t>ร.ร.บ้านโป่งน้ำร้อน จำนวน 452 คน</t>
  </si>
  <si>
    <t>ร.ร.บ้านโป่งน้ำร้อน</t>
  </si>
  <si>
    <t>19 มิ.ย  61</t>
  </si>
  <si>
    <t>รร.บ้านทรัพย์ประเมิน จำนวน 42 คน</t>
  </si>
  <si>
    <t>รร.บ้านทรัพย์ประเมิน</t>
  </si>
  <si>
    <t>20 มิ.ย  61</t>
  </si>
  <si>
    <t>4.2ฉีดวัคซีน dt,mmr / เจาะเลือดนักเรียน</t>
  </si>
  <si>
    <t>รร.คลองตาคง  จำนวน 22 คน</t>
  </si>
  <si>
    <t xml:space="preserve"> 9 ก.ค  61</t>
  </si>
  <si>
    <t>ป.1 และ ป.6</t>
  </si>
  <si>
    <t>รร.บ้านสามสิบพัฒนา จำนวน 22คน</t>
  </si>
  <si>
    <t>10 ก.ค  61</t>
  </si>
  <si>
    <t>รร.บ้านใหม่  จำนวน  20 คน</t>
  </si>
  <si>
    <t>11 ก.ค  61</t>
  </si>
  <si>
    <t>รร.เขาหอม  จำนวน 23 คน</t>
  </si>
  <si>
    <t>12 ก.ค  61</t>
  </si>
  <si>
    <t>ร.ร.บ้านโป่งน้ำร้อน จำนวน 96 คน</t>
  </si>
  <si>
    <t>13 ก.ค 61</t>
  </si>
  <si>
    <t>รร.บ้านทรัพย์ประเมิน จำนวน 21 คน</t>
  </si>
  <si>
    <t>16 ก.ค  61</t>
  </si>
  <si>
    <t>5.งานเยี่ยมบ้าน</t>
  </si>
  <si>
    <t>ผู้ป่วยเรื้อรัง 516 คน</t>
  </si>
  <si>
    <t xml:space="preserve">ม.1 </t>
  </si>
  <si>
    <t xml:space="preserve">  ก.พ 60-ก.ย.61</t>
  </si>
  <si>
    <t>บ้านเป้าหมาย</t>
  </si>
  <si>
    <t xml:space="preserve">    5.1ติดตามเยี่ยมผู้ป่วย เยี่ยมบ้าน</t>
  </si>
  <si>
    <t>ผู้สูงอายุ 760 คน</t>
  </si>
  <si>
    <t xml:space="preserve">ม.2  </t>
  </si>
  <si>
    <t>จำแนกตามกลุ่ม</t>
  </si>
  <si>
    <t>หญิงตั้งครรภ์ 40 คน ,หลังคลอด50 คน</t>
  </si>
  <si>
    <t xml:space="preserve">ม.3 </t>
  </si>
  <si>
    <t>เด็ก 0 - 5  ปี 216 คน</t>
  </si>
  <si>
    <t>ม.4</t>
  </si>
  <si>
    <t>ผู้พิการ 105 คน</t>
  </si>
  <si>
    <t>ม.5</t>
  </si>
  <si>
    <t>ม.6</t>
  </si>
  <si>
    <t>ม.7</t>
  </si>
  <si>
    <t>ม.8</t>
  </si>
  <si>
    <t>ม.9</t>
  </si>
  <si>
    <t>ม.10</t>
  </si>
  <si>
    <t>ม.11</t>
  </si>
  <si>
    <t>ม.12</t>
  </si>
  <si>
    <t>ม.13</t>
  </si>
  <si>
    <t>6. งานสุขาภิบาลและสิ่งแวดล้อม</t>
  </si>
  <si>
    <t>ร้านอาหาร และ</t>
  </si>
  <si>
    <t>5 มี.ค  61</t>
  </si>
  <si>
    <t>ร้านอาหาร และแผงลอย</t>
  </si>
  <si>
    <t xml:space="preserve">     6.1ตรวจร้านอาหาร แผงลอย </t>
  </si>
  <si>
    <t>แผงลอย จำนวน 28 ร้าน</t>
  </si>
  <si>
    <t>6 มี.ค  61</t>
  </si>
  <si>
    <t>ผ่านเกณฑ์มาตรฐานสุขาภิบาล</t>
  </si>
  <si>
    <t>7 มี.ค  61</t>
  </si>
  <si>
    <t>8 มี.ค  61</t>
  </si>
  <si>
    <t>9 มี.ค  61</t>
  </si>
  <si>
    <t>12 มี.ค  61</t>
  </si>
  <si>
    <t>13 มี.ค  61</t>
  </si>
  <si>
    <t>14 มี.ค  61</t>
  </si>
  <si>
    <t>15 มี.ค  61</t>
  </si>
  <si>
    <t>16 มี.ค 61</t>
  </si>
  <si>
    <t>19 มี.ค  61</t>
  </si>
  <si>
    <t>20 มี.ค  61</t>
  </si>
  <si>
    <t>21 มี.ค  61</t>
  </si>
  <si>
    <t>7.งานทันตกรรม</t>
  </si>
  <si>
    <t xml:space="preserve"> - ตรวจสุขภาพช่องปาก anc</t>
  </si>
  <si>
    <t>anc 40 คน</t>
  </si>
  <si>
    <t>ต.ค 60-</t>
  </si>
  <si>
    <t>สุนิษา วงษ์เป็ง</t>
  </si>
  <si>
    <t xml:space="preserve"> - ตรวจสุขภาพช่องปากชมรม ผู้สูงอายุ</t>
  </si>
  <si>
    <t>ชมรมผู้สูงอายุ 107 คน</t>
  </si>
  <si>
    <t xml:space="preserve"> - ตรวจสุขภาพช่องปาก เคลือบฟลูออไรด์ wbc</t>
  </si>
  <si>
    <t>wbc 216 คน</t>
  </si>
  <si>
    <t xml:space="preserve"> - ตรวจสุขภาพช่องปาก เคลือบหลุมร่องฟันใน</t>
  </si>
  <si>
    <t>เด็กนักเรียน 300 คน</t>
  </si>
  <si>
    <t>โรงเรียน</t>
  </si>
  <si>
    <t>8.งานแพทย์แผนไทย</t>
  </si>
  <si>
    <t xml:space="preserve">  8.1 งานส่งเสริมฟื้นฟูสุขภาพ</t>
  </si>
  <si>
    <t>ประชาชนทั่วไปที่มารับบริการ</t>
  </si>
  <si>
    <t>เกศกนก เกตุโสระ</t>
  </si>
  <si>
    <t xml:space="preserve"> - นวดบำบัดรักษา</t>
  </si>
  <si>
    <t xml:space="preserve"> - ประคบสมุนไพร</t>
  </si>
  <si>
    <t xml:space="preserve"> - อบไอน้ำสมุนไพร</t>
  </si>
  <si>
    <t xml:space="preserve"> - ให้สุขศึกษา</t>
  </si>
  <si>
    <t xml:space="preserve"> 8.2 งานเยี่ยมบ้าน</t>
  </si>
  <si>
    <t xml:space="preserve"> - ติดตามผู้ป่วย</t>
  </si>
  <si>
    <t xml:space="preserve"> - เยี่ยมบ้านผู้ป่วย</t>
  </si>
  <si>
    <t>แผนบูรณาการกิจกรรมสร้างสุขภาพเชิงรุกในชุมชน  ปีงบประมาณ  ๒๕๕๖1</t>
  </si>
  <si>
    <t>ตำบลหนองตาคง  อำเภอโป่งน้ำร้อน จังหวัดจันทบุรี</t>
  </si>
  <si>
    <t>ประชาชนกลุ่มเป้าหมาย</t>
  </si>
  <si>
    <t>จำนวน(คน)</t>
  </si>
  <si>
    <t>ทีมสนับสนุน</t>
  </si>
  <si>
    <t>ร่วมดำเนินงาน</t>
  </si>
  <si>
    <t>1.การคัดกรองระบบสุขภาพแบบบูรณาการ</t>
  </si>
  <si>
    <t>ประชาชนกลุ่มทั่วไป</t>
  </si>
  <si>
    <t>4,354คน</t>
  </si>
  <si>
    <t>ม.1 ศาลาSML</t>
  </si>
  <si>
    <t>อุษณีย์  อรัญญะ</t>
  </si>
  <si>
    <t>อสม./กลุ่มสตรี</t>
  </si>
  <si>
    <t>กองทุนสุขภาพต.หนองฯ</t>
  </si>
  <si>
    <t>1.1คัดกรองความดัน เจาะเลือดเบาหวาน</t>
  </si>
  <si>
    <t>มหกรรมคัดกรองสุขภาพ</t>
  </si>
  <si>
    <t>ม.2  ศาลากองทุนหมู่บ้าน</t>
  </si>
  <si>
    <t>ปี๒๕๖1</t>
  </si>
  <si>
    <t>ม.3 ศาลาหมู่บ้าน</t>
  </si>
  <si>
    <t>ปัณณารัตน์ โชติวัฒน์ธุวพร</t>
  </si>
  <si>
    <t>ม.6 ศาลาหมู่บ้าน</t>
  </si>
  <si>
    <t>ม.6 วัดโค้งพัฒนา</t>
  </si>
  <si>
    <t>ม.7ศาลาหมู่บ้าน</t>
  </si>
  <si>
    <t>ไมตรี  ธนประสิทธิ์พัฒนา</t>
  </si>
  <si>
    <t>ม.8ศาลาหมู่บ้าน</t>
  </si>
  <si>
    <t>ม.9ศาลาหมู่บ้าน</t>
  </si>
  <si>
    <t>ม.4ศาลาหมู่บ้าน</t>
  </si>
  <si>
    <t>ดาวรรณ  ทับทิมทอง</t>
  </si>
  <si>
    <t>ม.10ศาลาหมู่บ้าน</t>
  </si>
  <si>
    <t>อำพร  จันทร์เจ้า</t>
  </si>
  <si>
    <t>ม.5ศาลาหมู่บ้าน</t>
  </si>
  <si>
    <t>1.2คัดกรองมะเร็งเต้านมหญิง 35 ปีขึ้นไป</t>
  </si>
  <si>
    <t>1.สตรีอายุ 35 ปีขึ้นไป</t>
  </si>
  <si>
    <t>1,471คน</t>
  </si>
  <si>
    <t>ม.1ศาลาSML</t>
  </si>
  <si>
    <t>ปกติ</t>
  </si>
  <si>
    <t>ม.2กองทุนหมู่บ้าน</t>
  </si>
  <si>
    <t>ม.3ศาลาเอกประสงค์</t>
  </si>
  <si>
    <t>ม.6ศาลากลางบ้าน/วัดโค้ง</t>
  </si>
  <si>
    <t>ม.8กองทุนหมู่บ้าน</t>
  </si>
  <si>
    <t>ม.4ศาลากลางบ้าน</t>
  </si>
  <si>
    <t>ม.10ศาลากลางบ้าน</t>
  </si>
  <si>
    <t>ม.5ศาลาSML</t>
  </si>
  <si>
    <t>1.3เยี่ยมบ้านผู้สูงอายุ</t>
  </si>
  <si>
    <t>909คน</t>
  </si>
  <si>
    <t xml:space="preserve"> วัดบ้านโพธิ์/วัดจางวาง</t>
  </si>
  <si>
    <t>เทศบาล ต.หนองตาคง</t>
  </si>
  <si>
    <t>วัดนาสนาดก์/วัดคลองคต</t>
  </si>
  <si>
    <t>วัดบ้านแปลง/วัดโค้งพัฒนา</t>
  </si>
  <si>
    <t>วัดคลองเร่ว/วัดแสมด</t>
  </si>
  <si>
    <t>ศาลาบ้านคลองบอน</t>
  </si>
  <si>
    <t>สุภาณี ภู่คงทน</t>
  </si>
  <si>
    <t>ศาลาหมู่บ้านซับมงคล</t>
  </si>
  <si>
    <t>พรรณภา  ไพราม</t>
  </si>
  <si>
    <t>ศาลาหมู่บ้านซับตาเมา</t>
  </si>
  <si>
    <t>1.4การคัดกรองสารเคมีในเลือดเกษตรกร</t>
  </si>
  <si>
    <t>เกษตรอายุ15ปีขึ้นไป</t>
  </si>
  <si>
    <t>4,354 คน</t>
  </si>
  <si>
    <t>ม.6ศาลากลางบ้าน</t>
  </si>
  <si>
    <t>ม.9ศาลาเอกประสงค์</t>
  </si>
  <si>
    <t>ม.5ศาลากลางบ้าน</t>
  </si>
  <si>
    <t>1.6การคัดกรองสุขภาพจิตผู้สูงอายุ</t>
  </si>
  <si>
    <t xml:space="preserve">ผู้สูงอายุ  </t>
  </si>
  <si>
    <t>อสม./กลุ่มสตรี/สท.</t>
  </si>
  <si>
    <t>งบคัดกรอง</t>
  </si>
  <si>
    <t>ตค.60-ธค.60</t>
  </si>
  <si>
    <t xml:space="preserve">1.7สุขภาพจิตผู้พิการ </t>
  </si>
  <si>
    <t>ผู้พิการ</t>
  </si>
  <si>
    <t>62คน</t>
  </si>
  <si>
    <t>วัดบ้านโพธิ์/วัดจางวาง</t>
  </si>
  <si>
    <t xml:space="preserve">1.8สุขภาพจิตผู้ป่วยเรื้องรัง </t>
  </si>
  <si>
    <t>ผู้ป่วยความดันโลหิตสูง</t>
  </si>
  <si>
    <t>162 คน</t>
  </si>
  <si>
    <t>ศาลาSMLบ้านโพธิ์</t>
  </si>
  <si>
    <t>รพ.สต.หนองตาคง/อสม./สตรีอาสา</t>
  </si>
  <si>
    <t>ผู้ป่วยเบาหวาน    คน</t>
  </si>
  <si>
    <t>ศาลากองทุนบ้านจางวาง</t>
  </si>
  <si>
    <t>ศาลาบ้านนาสนาดก์</t>
  </si>
  <si>
    <t>ศาลาบ้านคลองคต</t>
  </si>
  <si>
    <t>ศาลาหมู่บ้านแปลง</t>
  </si>
  <si>
    <t>ศาลาบ้านคลองเร่ว</t>
  </si>
  <si>
    <t>ศาลาบ้านแสมด</t>
  </si>
  <si>
    <t>รพ.สต.คลองบอน/อสม./สตรีอาสา</t>
  </si>
  <si>
    <t>ศาลาบ้านซับมงคล</t>
  </si>
  <si>
    <t>รพ.สต.ซับตาเมา/อสม./สตรีอาสา</t>
  </si>
  <si>
    <t>ศาลาบ้านซับตาเมา</t>
  </si>
  <si>
    <t>1.9 คนไทยไร้พุง</t>
  </si>
  <si>
    <t>ประชาชนกลุ่มเสี่ยง</t>
  </si>
  <si>
    <t>*ชั่งน้ำหนัก วัดส่วนสูงวัดรอบเอว</t>
  </si>
  <si>
    <t>ประชากรอายุ15ปีขึ้นไป</t>
  </si>
  <si>
    <t xml:space="preserve"> ประเมินค่าBMI</t>
  </si>
  <si>
    <t>ศาลาวัดโค้งพัฒนา</t>
  </si>
  <si>
    <t>1.10 ตรวจสุขภาพพระภิกษุในวัด</t>
  </si>
  <si>
    <t>พระ  แม่ชี ผู้นำศาสนา</t>
  </si>
  <si>
    <t>47 รูป</t>
  </si>
  <si>
    <t>วัดนาสนาดก์/วัดคองคต</t>
  </si>
  <si>
    <t>นวชาติ  สัตย์ศิริโสภณ</t>
  </si>
  <si>
    <t xml:space="preserve"> 21 ตค.60</t>
  </si>
  <si>
    <t>ณัฐฏพล ปฐวีชัยพานิช</t>
  </si>
  <si>
    <t>วัดคลองเร่ว/วัดพิมฆณิศร</t>
  </si>
  <si>
    <t>วัดคลองบอน</t>
  </si>
  <si>
    <t>วัดซับตาเมา</t>
  </si>
  <si>
    <t>จักรกฤษณ์ เกตุจรัส</t>
  </si>
  <si>
    <t>1.11ควบคุมแหล่งเพาะพันธุ์ยุงลาย</t>
  </si>
  <si>
    <t>ทุกครัวเรือน</t>
  </si>
  <si>
    <t>3428หลัง</t>
  </si>
  <si>
    <t>17-31 พค.๖1</t>
  </si>
  <si>
    <t>อสม. ทุกคน</t>
  </si>
  <si>
    <t>กำจัดแหล่งเพาะพันธุ์</t>
  </si>
  <si>
    <t>ทุก รร.</t>
  </si>
  <si>
    <t>9 รร</t>
  </si>
  <si>
    <t>จักรกฤษณ์</t>
  </si>
  <si>
    <t>พ่นหมอกควัน</t>
  </si>
  <si>
    <t>ทุกวัด สำนักสงฆ์</t>
  </si>
  <si>
    <t>14 แห่ง</t>
  </si>
  <si>
    <t>นักเรียน</t>
  </si>
  <si>
    <t>ประชาสัมพันธ์  รณรงค์</t>
  </si>
  <si>
    <t>ทุกศูนย์เด็กเล็ก</t>
  </si>
  <si>
    <t>4แห่ง</t>
  </si>
  <si>
    <t>พี่เลี้ยงเด็กเล็ก</t>
  </si>
  <si>
    <t>แคมป์คนงานต่างด้าว</t>
  </si>
  <si>
    <t>25 แห่ง</t>
  </si>
  <si>
    <t>รพ.สต.หนองตาคง</t>
  </si>
  <si>
    <t>รพ.สต. 3แห่ง</t>
  </si>
  <si>
    <t>3แห่ง</t>
  </si>
  <si>
    <t>รพสต./บ้านพัก</t>
  </si>
  <si>
    <t>ดาวรรณ</t>
  </si>
  <si>
    <t>รพ.สต.คลองบอน</t>
  </si>
  <si>
    <t>รพ.สต.ซับตาเมา</t>
  </si>
  <si>
    <t>1.12 อนามัยโรงเรียน</t>
  </si>
  <si>
    <t>1.ให้วัคซีน dt</t>
  </si>
  <si>
    <t>ป.1 ป.6</t>
  </si>
  <si>
    <t>228 คน</t>
  </si>
  <si>
    <t>3-6 สค.๖1</t>
  </si>
  <si>
    <t>ปัณณารัตน์</t>
  </si>
  <si>
    <t>2.ให้วัคซีน MMR</t>
  </si>
  <si>
    <t>ป.1- ป.6</t>
  </si>
  <si>
    <t>718 คน</t>
  </si>
  <si>
    <t>สุภาณี</t>
  </si>
  <si>
    <t>3.เจาะกรุ๊ปเลือด</t>
  </si>
  <si>
    <t>ป.1</t>
  </si>
  <si>
    <t>149 คน</t>
  </si>
  <si>
    <t>20-25 พค.๖1</t>
  </si>
  <si>
    <t>อำพร</t>
  </si>
  <si>
    <t>4.เจาะHematrocrit</t>
  </si>
  <si>
    <t>ป.1-6</t>
  </si>
  <si>
    <t>20-23 กค.๖1</t>
  </si>
  <si>
    <t>อุษณ๊ย์</t>
  </si>
  <si>
    <t>1.13โภชนาการ</t>
  </si>
  <si>
    <t>ชั่งน้ำหนักเด็ก0-72 เดือน</t>
  </si>
  <si>
    <t>เด็ก0-72 ปี</t>
  </si>
  <si>
    <t>ตค./มค./เม.ย./กค.</t>
  </si>
  <si>
    <t>ชั่ง นน. นร.ประถม</t>
  </si>
  <si>
    <t>นักเรียน /ศพด</t>
  </si>
  <si>
    <t>ตำบลเทพนิมิต   อำเภอโป่งน้ำร้อน  จังหวัดจันทบุรี</t>
  </si>
  <si>
    <t>ระยะเวลา</t>
  </si>
  <si>
    <t>ดำเนินการ</t>
  </si>
  <si>
    <t xml:space="preserve">ชั่งน้ำหนัก/วัดส่วนสูง / วัดรอบเอว </t>
  </si>
  <si>
    <t xml:space="preserve"> -ประชาชนอายุ 15 ปี </t>
  </si>
  <si>
    <t>1,758คน</t>
  </si>
  <si>
    <t>หมู่ 1 ต.เทพนิมิต</t>
  </si>
  <si>
    <t xml:space="preserve"> อบต.เทพนิมิต</t>
  </si>
  <si>
    <t>ทีมสุขภาพอำเภอ</t>
  </si>
  <si>
    <t>ประเมินค่าดัชนีมวลกาย</t>
  </si>
  <si>
    <t>ขึ้นไป</t>
  </si>
  <si>
    <t>หมู่ 2 ต.เทพนิมิต</t>
  </si>
  <si>
    <t>รพ.สต.บ้านบึงชนัง</t>
  </si>
  <si>
    <t>หมู่ 3 ต.เทพนิมิต</t>
  </si>
  <si>
    <t>รพ.สต.บ้านเทพนิมิต</t>
  </si>
  <si>
    <t>คัดกรองความเสี่ยงโรคกลุ่มเมตาบอลิก</t>
  </si>
  <si>
    <t xml:space="preserve"> -ประชาชนอายุ 35 ปี </t>
  </si>
  <si>
    <t>1186 คน</t>
  </si>
  <si>
    <t>หมู่ 4 ต.เทพนิมิต</t>
  </si>
  <si>
    <t>รพ.สต.บ้านคลองบอน</t>
  </si>
  <si>
    <t>อสม.ตำบลเทพนิมิต</t>
  </si>
  <si>
    <t>กองทุนสุขภาพ</t>
  </si>
  <si>
    <t>วัดความดันโลหิต ตรวจระดับน้ำตาลในเลือด</t>
  </si>
  <si>
    <t>หมู่ 5 ต.เทพนิมิต</t>
  </si>
  <si>
    <t>ตำบล</t>
  </si>
  <si>
    <t>หมู่ 6 ต.เทพนิมิต</t>
  </si>
  <si>
    <t>ตรวจหาสารเคมีตกค้างในเลือด</t>
  </si>
  <si>
    <t xml:space="preserve"> -เกษตรกรกลุ่มเสี่ยง</t>
  </si>
  <si>
    <t xml:space="preserve">  395 คน</t>
  </si>
  <si>
    <t>หมู่ 7 ต.เทพนิมิต</t>
  </si>
  <si>
    <t>หมู่ 8 ต.เทพนิมิต</t>
  </si>
  <si>
    <t>ตรวจมะเร็งปากมดลูก/มะเร็งเต้านม</t>
  </si>
  <si>
    <t xml:space="preserve"> -สตรีอายุ 30-60 ปี</t>
  </si>
  <si>
    <t>481 คน</t>
  </si>
  <si>
    <t>ประเมินสุขภาพจิต คัดกรองภาวะซึมเศร้า</t>
  </si>
  <si>
    <t xml:space="preserve"> -ผู้สูงอายุ 60 ปีขึ้นไป,</t>
  </si>
  <si>
    <t>393 คน</t>
  </si>
  <si>
    <t>(2Q/9Q)</t>
  </si>
  <si>
    <t>หญิงตั้งครรภ์/หลังคลอด,</t>
  </si>
  <si>
    <t xml:space="preserve">ผู้ป่วยโรคเรื้อรัง,ผู้พิการ </t>
  </si>
  <si>
    <t>จำแนกประเภทผู้สูงอายุตามกลุ่ม ติดบ้าน/</t>
  </si>
  <si>
    <t xml:space="preserve"> -ผู้สูงอายุ 60 ปีขึ้นไป</t>
  </si>
  <si>
    <t>350 คน</t>
  </si>
  <si>
    <t>ติดเตียง/ติดสังคม</t>
  </si>
  <si>
    <t>ตรวจวัดสายตา/ตรวจตา</t>
  </si>
  <si>
    <t xml:space="preserve"> - ผู้สูงอายุ/ผู้ป่วยเบาหวาน</t>
  </si>
  <si>
    <t>407 คน</t>
  </si>
  <si>
    <t>ตรวจสอบสิทธิรักษาพยาบาล</t>
  </si>
  <si>
    <t xml:space="preserve"> - ประชาชนทั่วไป</t>
  </si>
  <si>
    <t xml:space="preserve"> 2,033 คน</t>
  </si>
  <si>
    <t xml:space="preserve">ส่งเสริมแนะนำการปฏิบัติตัวตามหลัก </t>
  </si>
  <si>
    <t>3อ.2ส.(ออกกำลังกาย,อารมณ์,อาหาร,</t>
  </si>
  <si>
    <t>ไม่สูบบุหรี่และไม่ดื่มสุรา)</t>
  </si>
  <si>
    <t>ประชาสัมพันธ์ ให้ความรู้การป้องกัน</t>
  </si>
  <si>
    <t xml:space="preserve"> 2,094คน</t>
  </si>
  <si>
    <t>โรคไข้เลือดออก  แจกทรายฆ่าลูกน้ำยุงลาย</t>
  </si>
  <si>
    <t xml:space="preserve"> ส่งเสริมการใช้สมุนไพรในชุมชน</t>
  </si>
  <si>
    <t>ชารางจืด</t>
  </si>
  <si>
    <t>ตำบลคลองใหญ่  อำเภอโป่งน้ำร้อน  จังหวัดจันทบุรี</t>
  </si>
  <si>
    <t>(ระบุ..หมู่)</t>
  </si>
  <si>
    <t>(สถานที่)</t>
  </si>
  <si>
    <t>หลัก</t>
  </si>
  <si>
    <t>1.1การคัดกรองมะเร็งปากมดลูก/เต้านม</t>
  </si>
  <si>
    <t>สตรีอายุ 30ปีขึ้นไป</t>
  </si>
  <si>
    <t xml:space="preserve">รพ.สต. </t>
  </si>
  <si>
    <t>1ม.ค.61-30 ก.ย.61</t>
  </si>
  <si>
    <t>นส.สุดารัตน์ อ่อนเวียง</t>
  </si>
  <si>
    <t>เครือข่ายรพ.สต.</t>
  </si>
  <si>
    <t>กองทุนตำบลฯ</t>
  </si>
  <si>
    <t>1.2การคัดกรองสารเคมีในเลือดเกษตรกร</t>
  </si>
  <si>
    <t>370คน</t>
  </si>
  <si>
    <t>ศาลาหมู่บ้าน</t>
  </si>
  <si>
    <t>1ตค.60-30ก.ย..61</t>
  </si>
  <si>
    <t>จันทรา จันทศร</t>
  </si>
  <si>
    <t>สสอ./สสจ.จบ</t>
  </si>
  <si>
    <t xml:space="preserve">1.3คัดกรองความดัน เบาหวาน BMI  </t>
  </si>
  <si>
    <t>ประชาชนอายุ15</t>
  </si>
  <si>
    <t>2997คน</t>
  </si>
  <si>
    <t xml:space="preserve">ศาลาหมู่บ้าน </t>
  </si>
  <si>
    <t>1ตค.60-31ธค.60</t>
  </si>
  <si>
    <t>นางจุรี  คำมูล</t>
  </si>
  <si>
    <t>ซึมเศร้า</t>
  </si>
  <si>
    <t>ปีขึ้นไป</t>
  </si>
  <si>
    <t>ทุกหมู่</t>
  </si>
  <si>
    <t>คณะกรรมการ</t>
  </si>
  <si>
    <t>2.การป้องกัน ควบคุมโรคไข้เลือดออก</t>
  </si>
  <si>
    <t>กองทุน</t>
  </si>
  <si>
    <t>2.1ทำลายแหล่งเพาะพันธุ์ลูกน้ำยุงลาย</t>
  </si>
  <si>
    <t>ทุกหลังคาเรือน</t>
  </si>
  <si>
    <t>1ตค.60-30ก.ย.61</t>
  </si>
  <si>
    <t>อสม.ต.คลองใหญ่</t>
  </si>
  <si>
    <t>กองทุน/ท้องถิ่น</t>
  </si>
  <si>
    <t>2.2หยอดทรายอะเบท</t>
  </si>
  <si>
    <t>2.3สำรวจค่าHI</t>
  </si>
  <si>
    <t>2.4ประชาสัมพันธ์ ให้ความรู้</t>
  </si>
  <si>
    <t>3.งานอนามัยโรงเรียน</t>
  </si>
  <si>
    <t>อบรมผู้นำนักเรียน</t>
  </si>
  <si>
    <t>ป.5</t>
  </si>
  <si>
    <t>86 คน</t>
  </si>
  <si>
    <t>ร.รในเขตชุมชน</t>
  </si>
  <si>
    <t>1 สค.61-31 สค.61</t>
  </si>
  <si>
    <t>อรุณรัตน์ สมวัน</t>
  </si>
  <si>
    <t>กำจัดเหานักเรียน</t>
  </si>
  <si>
    <t>นร.หญิงทุกคน</t>
  </si>
  <si>
    <t>150 คน</t>
  </si>
  <si>
    <t>1ก.ค61-3ก.ค61</t>
  </si>
  <si>
    <t>ปรับเปลี่ยนพฤติกรรมนักเรียนที่มีภาวะอ้วน</t>
  </si>
  <si>
    <t>นร.ที่มีภาวะอ้วนป.4-ป.6</t>
  </si>
  <si>
    <t>1ก.ค61-31ก.ค61</t>
  </si>
  <si>
    <t>ฉีดวัคซีน dt,mmr</t>
  </si>
  <si>
    <t>178 คน</t>
  </si>
  <si>
    <t>ตรวจสุขภาพนักรียน</t>
  </si>
  <si>
    <t>เจาะโลหิตป1-ป.6</t>
  </si>
  <si>
    <t>ป.1 - ป.6</t>
  </si>
  <si>
    <t>4.งานโภชนาการ</t>
  </si>
  <si>
    <t>ชั่งน้ำหนักเด็ก0-72เดือนในตำบล</t>
  </si>
  <si>
    <t>0-72เดือน</t>
  </si>
  <si>
    <t>ศาลาหมู่บ้านม.1-ม.7</t>
  </si>
  <si>
    <t>1ต.ค.60-31ต.ค.60</t>
  </si>
  <si>
    <t>เครือข่าย รพ.สต</t>
  </si>
  <si>
    <t>1ม.ค.61-31ม.ค.61</t>
  </si>
  <si>
    <t>1เม.ย.61-30เม.ย.61</t>
  </si>
  <si>
    <t>1ก.ค.61-31ก.ค.61</t>
  </si>
  <si>
    <t>5. งานอาหารปลอดภัย</t>
  </si>
  <si>
    <t>ร้านค้าแผงลอยในเขต</t>
  </si>
  <si>
    <t>18  ร้าน</t>
  </si>
  <si>
    <t>ร้านค้าแผงลอยในเขต ต.คลองใหญ่</t>
  </si>
  <si>
    <t>1ต.ค.60-31ต.ค.61</t>
  </si>
  <si>
    <t>ชมรมอาหารฯ</t>
  </si>
  <si>
    <t xml:space="preserve"> กองทุนตำบลฯ</t>
  </si>
  <si>
    <t>ตรวจแผงลอยจำหน่ายอาหาร</t>
  </si>
  <si>
    <t>1ธ.ค.60-31ธ.ค.61</t>
  </si>
  <si>
    <t>1ก.พ.61-28ก.พ.61</t>
  </si>
  <si>
    <t>1มิ.ย.61-30มิ.ย.61</t>
  </si>
  <si>
    <t>1ส.ค.61-31ส.ค.61</t>
  </si>
  <si>
    <t>1ก.ย.61-30ก.ย.61</t>
  </si>
  <si>
    <t>ตรวจร้านค้าชำ</t>
  </si>
  <si>
    <t>ร้านค้าชำในเขต ต.คลองใหญ่</t>
  </si>
  <si>
    <t>50 ร้าน</t>
  </si>
  <si>
    <t>อสม.ในพื้นที่ที่ตรวจ</t>
  </si>
  <si>
    <t>1มเ.ย.61-30เม.ย.61</t>
  </si>
  <si>
    <t>ตรวจไอโอดีนในเกลือบริโภค</t>
  </si>
  <si>
    <t>ร้านค้าที่จำหน่ายเกลือ</t>
  </si>
  <si>
    <t>1ธ.ค. 60-31ธ.ค.61</t>
  </si>
  <si>
    <t>บริโภคในเขต ต.คลองใหญ่</t>
  </si>
  <si>
    <t>6.งานเยี่ยมบ้าน</t>
  </si>
  <si>
    <t>ผู้ป่วยเรื้อรัง</t>
  </si>
  <si>
    <t xml:space="preserve">   58 คน  </t>
  </si>
  <si>
    <t>บ้านผู้ป่วยเรื้อรัง</t>
  </si>
  <si>
    <t>1ต.ค.60-30ก.ย.61</t>
  </si>
  <si>
    <t>จุรี  คำมูล</t>
  </si>
  <si>
    <t>อสม. ต. คลองใหญ่</t>
  </si>
  <si>
    <t xml:space="preserve">              -</t>
  </si>
  <si>
    <t xml:space="preserve">   538 คน </t>
  </si>
  <si>
    <t>บ้านผู้สูงอายุ</t>
  </si>
  <si>
    <t>1ต.ค.60-ก.ย.61</t>
  </si>
  <si>
    <t>สุดารัตน์ อ่อนเวียง</t>
  </si>
  <si>
    <t>อสม. และ CG ต. คลองใหญ่</t>
  </si>
  <si>
    <t>หญิงตั้งครรภ์ ,หลังคลอด</t>
  </si>
  <si>
    <t xml:space="preserve">   100 คน </t>
  </si>
  <si>
    <t>บ้าน</t>
  </si>
  <si>
    <t>เด็ก 0 - 5  ปี</t>
  </si>
  <si>
    <t>400    คน</t>
  </si>
  <si>
    <t>119   คน</t>
  </si>
  <si>
    <t>หมู่1-หมู่7</t>
  </si>
  <si>
    <t>1 ตค.60-31 ม.ค.61</t>
  </si>
  <si>
    <t>23 คน</t>
  </si>
  <si>
    <t>หมู่1หนองบอน</t>
  </si>
  <si>
    <t>1 ตค.60-15 ต.ค.61</t>
  </si>
  <si>
    <t>หมู่2เสียมจับ</t>
  </si>
  <si>
    <t>16 ม.ค.61-31 ม.ค.61</t>
  </si>
  <si>
    <t>15 คน</t>
  </si>
  <si>
    <t>หมู่3ผักกาด</t>
  </si>
  <si>
    <t>1 ธ.ค.60-15 ธ.ค.61</t>
  </si>
  <si>
    <t>22 คน</t>
  </si>
  <si>
    <t>หมู่4คลองใหญ่</t>
  </si>
  <si>
    <t>16 ตค.60-31 ต.ค.61</t>
  </si>
  <si>
    <t>34 คน</t>
  </si>
  <si>
    <t>หมู่5บ้านป่าวิไล</t>
  </si>
  <si>
    <t>1 พ.ย.60-30 พ.ย.61</t>
  </si>
  <si>
    <t>11 คน</t>
  </si>
  <si>
    <t>หมู่6มะรุม</t>
  </si>
  <si>
    <t>16 ธ.ค.60-26 ธ.ค.61</t>
  </si>
  <si>
    <t>หมู่7บ้านนา</t>
  </si>
  <si>
    <t>1 ม.ค.61-15 ม.ค.61</t>
  </si>
  <si>
    <t>งานอื่นๆ</t>
  </si>
  <si>
    <t xml:space="preserve">ตรวจสุขภาพพระภิกษุ </t>
  </si>
  <si>
    <t>พระภิกษุ ต. คลองใหญ่</t>
  </si>
  <si>
    <t>9  รูป</t>
  </si>
  <si>
    <t xml:space="preserve">วัด  3 แห่ง </t>
  </si>
  <si>
    <t>20ม.ค.60-21ม.ค.60</t>
  </si>
  <si>
    <t>หมู่1 หนองบอน</t>
  </si>
  <si>
    <t>20 ม.ค.60</t>
  </si>
  <si>
    <t>หมู่3 ผักกาด</t>
  </si>
  <si>
    <t>หมู่4 คลองใหญ่</t>
  </si>
  <si>
    <t>21 ม.ค.60</t>
  </si>
  <si>
    <t>ตรวจคัดกรองสารเคมีในเลือด</t>
  </si>
  <si>
    <t>10%ของปปช.อายุ15ขึ้นไป</t>
  </si>
  <si>
    <t>352 คน</t>
  </si>
  <si>
    <t>ศาลาหมู่บ้านหมู่ที่1-7</t>
  </si>
  <si>
    <t>1 พ.ย.60-30พ.ย.60</t>
  </si>
  <si>
    <t>68 คน</t>
  </si>
  <si>
    <t>1 พ.ย. 60 - 5 พ.ย. 60</t>
  </si>
  <si>
    <t>6พ.ย. 60 - 7 พ.ย. 60</t>
  </si>
  <si>
    <t>36 คน</t>
  </si>
  <si>
    <t>8 พ.ย.60-10พ.ย. 60</t>
  </si>
  <si>
    <t>59 คน</t>
  </si>
  <si>
    <t>11 พ.ย.60-15พ.ย.60</t>
  </si>
  <si>
    <t>16 พ.ย.60 -25พ.ย.60</t>
  </si>
  <si>
    <t>26 พ.ย.60 -28พ.ย.60</t>
  </si>
  <si>
    <t>31 คน</t>
  </si>
  <si>
    <t>29 พ.ย.60-30พ.ย.60</t>
  </si>
  <si>
    <t xml:space="preserve">การป้องกันการจมน้ำในเด็ก </t>
  </si>
  <si>
    <t>เด็กนักเรียนชั้นประถม</t>
  </si>
  <si>
    <t>รร.บ้านป่าวิไล</t>
  </si>
  <si>
    <t>13 ก.ค.61-14ก.ค.61</t>
  </si>
  <si>
    <t>คสช.ต. คลองใหญ่</t>
  </si>
  <si>
    <t xml:space="preserve">    ( ผู้ก่อการดี )</t>
  </si>
  <si>
    <t>ศึกษา</t>
  </si>
  <si>
    <t>รร.บ้านคลองใหญ่</t>
  </si>
  <si>
    <t>รร.วัดผักกาด</t>
  </si>
  <si>
    <t>รร.บ้านหนองบอน</t>
  </si>
  <si>
    <t xml:space="preserve"> สร้างค่านิยมร่วมบุคลากรสาธารณสุขของจังหวัดสู่วัฒนธรรมที่เข้มแข็ง   และความผูกพันในองค์กรผ่านกิจกรรมกลุ่มสัมพันธ์</t>
  </si>
  <si>
    <r>
      <rPr>
        <b/>
        <sz val="19"/>
        <rFont val="TH SarabunIT๙"/>
        <family val="2"/>
      </rPr>
      <t>ส่วนราชการ</t>
    </r>
    <r>
      <rPr>
        <sz val="16"/>
        <rFont val="TH SarabunIT๙"/>
        <family val="2"/>
      </rPr>
      <t xml:space="preserve"> โรงพยาบาลโป่งน้ำร้อน</t>
    </r>
  </si>
  <si>
    <r>
      <rPr>
        <b/>
        <sz val="19"/>
        <rFont val="TH SarabunIT๙"/>
        <family val="2"/>
      </rPr>
      <t>เรื่อง</t>
    </r>
    <r>
      <rPr>
        <sz val="16"/>
        <rFont val="TH SarabunIT๙"/>
        <family val="2"/>
      </rPr>
      <t xml:space="preserve"> ขออนุมัติแผนปฏิบัติการพัฒนาสุขภาพ ของเครือข่ายบริการสุขภาพอำเภอโป่งน้ำร้อน  ประจำปีงบประมาณ 2561</t>
    </r>
  </si>
  <si>
    <r>
      <t xml:space="preserve"> -  โครงการคัดกรองสุขภาพเชิงรุกในชุมชน โรงพยาบาลโป่งน้ำร้อน ปี 2561ตำบลทับไทร </t>
    </r>
    <r>
      <rPr>
        <b/>
        <sz val="16"/>
        <rFont val="TH SarabunPSK"/>
        <family val="2"/>
      </rPr>
      <t>บูรณาการร่วมแผนยุทธ์จังหวัดข้อ1.1</t>
    </r>
  </si>
  <si>
    <r>
      <t xml:space="preserve">  - โครงการสร้างเสริมสุขภาพและ</t>
    </r>
    <r>
      <rPr>
        <b/>
        <sz val="16"/>
        <rFont val="TH SarabunPSK"/>
        <family val="2"/>
      </rPr>
      <t>ป้</t>
    </r>
    <r>
      <rPr>
        <sz val="16"/>
        <rFont val="TH SarabunPSK"/>
        <family val="2"/>
      </rPr>
      <t>องกันโรคในกลุ่มสิทธิประกันสังคมและข้าราชการ</t>
    </r>
  </si>
  <si>
    <r>
      <t xml:space="preserve"> โครงการตรวจคัดกรองมะเร็งปากมดลูก</t>
    </r>
    <r>
      <rPr>
        <b/>
        <sz val="16"/>
        <rFont val="TH SarabunPSK"/>
        <family val="2"/>
      </rPr>
      <t>บูรณาการร่วมแผนยุทธ์จังหวัดข้อ1.1</t>
    </r>
  </si>
  <si>
    <r>
      <t xml:space="preserve"> - โครงการพัฒนาศักยภาพแกนนำผู้ดูแลผู้ที่มีภาวะพึ่งพิง</t>
    </r>
    <r>
      <rPr>
        <b/>
        <sz val="16"/>
        <rFont val="TH SarabunPSK"/>
        <family val="2"/>
      </rPr>
      <t>บูรณาการร่วมแผนยุทธ์จังหวัดข้อ.2.1</t>
    </r>
  </si>
  <si>
    <t>K1ร้อยละของจังหวัด/อำเภอมีศูนย์ปฏิบัติการภาวะฉุกเฉิน (EOC) และทีมตระหนักรู้สถานการณ์ (SAT) ที่สามารถปฏิบัติงานได้จริง  (สตป)</t>
  </si>
  <si>
    <r>
      <t xml:space="preserve">(Situation Awareness Team: SAT) </t>
    </r>
    <r>
      <rPr>
        <sz val="14"/>
        <rFont val="TH SarabunIT๙"/>
        <family val="2"/>
      </rPr>
      <t>หมายถึงทีมปฏิบัติการที่มีความสามารถในการรวบรวมข้อมูลเพื่อติดตามตรวจจับและประเมินสถานการณ์พร้อมทั้งแจ้งเตือนแก่ผู้บริหารและหน่วยงานที่เกี่ยวข้องเพื่อพิจารณาตอบสนองต่อสถานการณ์นั้นๆ</t>
    </r>
  </si>
  <si>
    <r>
      <t xml:space="preserve"> -โครงการป้องกันไข้เลือดออก โดยรณรงค์ป้องกันโรคไข้เลือดออกร่วมกับ อปท.และ อสม. 3 เดือน/ ครั้ง   ต.ค. - ม.ค.- เม.ย.- ก.ค. </t>
    </r>
    <r>
      <rPr>
        <b/>
        <sz val="16"/>
        <rFont val="TH SarabunPSK"/>
        <family val="2"/>
      </rPr>
      <t>บูรณาการร่วมแผนยุทธ์จังหวัดข้อ3.1</t>
    </r>
  </si>
  <si>
    <r>
      <t xml:space="preserve"> -โครงการลดขยะ ลดโรคม.3บ้านพังงอน ม.6บ้านมาบคล้า ต.ทับไทร</t>
    </r>
    <r>
      <rPr>
        <b/>
        <sz val="16"/>
        <rFont val="TH SarabunPSK"/>
        <family val="2"/>
      </rPr>
      <t>บูรณาการร่วมแผนยุทธ์จังหวัดข้อ3.1</t>
    </r>
  </si>
  <si>
    <r>
      <t xml:space="preserve"> -โครงการประชุมเชิงปฏิบัติการพัฒนาเครือข่ายสุขภาพชายแดน(คสช.)</t>
    </r>
    <r>
      <rPr>
        <b/>
        <sz val="16"/>
        <rFont val="TH SarabunPSK"/>
        <family val="2"/>
      </rPr>
      <t>บูรณาการร่วมแผนยุทธ์จังหวัดข้อ3.2</t>
    </r>
  </si>
  <si>
    <r>
      <t xml:space="preserve"> -โครงการประชุมเชิงปฎิบัติการพัฒนาทีมSRRTและงานระบาดวิทยา</t>
    </r>
    <r>
      <rPr>
        <b/>
        <sz val="16"/>
        <rFont val="TH SarabunPSK"/>
        <family val="2"/>
      </rPr>
      <t>บูรณาการร่วมแผนยุทธ์จังหวัดข้อ3.3</t>
    </r>
  </si>
  <si>
    <r>
      <t xml:space="preserve"> -  การปรับเปลี่ยนพฤติกรรมผู้ป่วยโรคเบาหวานและความดันโลหิตสูงที่มี CVD risk</t>
    </r>
    <r>
      <rPr>
        <u/>
        <sz val="16"/>
        <rFont val="TH SarabunPSK"/>
        <family val="2"/>
      </rPr>
      <t xml:space="preserve"> &gt;</t>
    </r>
    <r>
      <rPr>
        <sz val="16"/>
        <rFont val="TH SarabunPSK"/>
        <family val="2"/>
      </rPr>
      <t xml:space="preserve"> 30 % </t>
    </r>
  </si>
  <si>
    <t xml:space="preserve"> -จัดประชุมเชิงปฎิบัติการร่วมกับภาคีเครือข่ายเพื่อสะท้อนปัญหาอนามัยสิ่งแวดล้อมในชุมชน และให้ภาคีเครือข่ายมีส่วนร่วมในการวางแผนแก้ไข</t>
  </si>
  <si>
    <t xml:space="preserve"> -ประชุมวิชาการส่งเสริมสุขภาพและอนามัยสิงแวดล้อมแห่งชาติ 3 วัน</t>
  </si>
  <si>
    <t xml:space="preserve"> -ประชุมวิชาการอาชีวอนามัยและความปลอดภัยในการทำงาน 3 วัน</t>
  </si>
  <si>
    <r>
      <t>โครงการพัฒนาระบบบริการปฐมภูมิ ตามเกณฑ์ PCC เกณฑ์ Staf</t>
    </r>
    <r>
      <rPr>
        <b/>
        <sz val="16"/>
        <rFont val="TH SarabunPSK"/>
        <family val="2"/>
      </rPr>
      <t>fบูรณาการร่วมแผนยุทธ์จังหวัดข้อ1.2</t>
    </r>
  </si>
  <si>
    <r>
      <t xml:space="preserve">  - ทบทวนทีมและวางแผนอัตรากำลังจ้างแพทย์เวชศาสตร์ครอบครัว</t>
    </r>
    <r>
      <rPr>
        <b/>
        <sz val="16"/>
        <rFont val="TH SarabunPSK"/>
        <family val="2"/>
      </rPr>
      <t>บู</t>
    </r>
  </si>
  <si>
    <r>
      <t>โครงการพัฒนาศักยภาพบุคลากรเพื่อดำเนินการหมอครอบครัว</t>
    </r>
    <r>
      <rPr>
        <b/>
        <sz val="16"/>
        <rFont val="TH SarabunPSK"/>
        <family val="2"/>
      </rPr>
      <t>บูรณาการร่วมแผนยุทธ์จังหวัดข้อ1.3</t>
    </r>
  </si>
  <si>
    <r>
      <t xml:space="preserve"> - พยาบาล ER 11 คน,      - Door  to  Sk  </t>
    </r>
    <r>
      <rPr>
        <u/>
        <sz val="16"/>
        <rFont val="TH SarabunPSK"/>
        <family val="2"/>
      </rPr>
      <t>&lt;</t>
    </r>
    <r>
      <rPr>
        <sz val="16"/>
        <rFont val="TH SarabunPSK"/>
        <family val="2"/>
      </rPr>
      <t xml:space="preserve"> 30 นาที &gt; 50%</t>
    </r>
  </si>
  <si>
    <r>
      <t xml:space="preserve"> โครงการตรวจคัดกรองมะเร็งปากมดลูก</t>
    </r>
    <r>
      <rPr>
        <b/>
        <sz val="16"/>
        <rFont val="TH SarabunPSK"/>
        <family val="2"/>
      </rPr>
      <t>บูรณาการร่วมแผนยุทธ์จังหวัดข้อ1.1(แผนยุทธ์รพ.ข้อ1)</t>
    </r>
  </si>
  <si>
    <t xml:space="preserve">  - โครงการจัดทำเอกสารเผยแพร่ประชาสัมพันธ์เกี่ยวกับสุขภาพอาเซียนชนิด 2 ภาษา (ไทย - กัมพูชา) (งบประมาณบูรณาการอยู่ในส่วนที่ 2)</t>
  </si>
  <si>
    <t xml:space="preserve"> - โครงการพัฒนาศักยภาพบุคลากรด้านภาษาอังกฤษเพื่อการสื่อสาร และการนำเสนอ (งบประมาณบูรณาการอยู่ในส่วนที่ 2)</t>
  </si>
  <si>
    <t xml:space="preserve"> - โครงการจัดตั้งศูนย์บริการสุขภาพแบบเบ็ดเสร็จ ณ จุดผ่านแดนถาวรบ้านแหลม 
อำเภอโป่งน้ำร้อน จังหวัดจันทบุรี   (งบประมาณบูรณาการอยู่ในส่วนที่ 2)</t>
  </si>
  <si>
    <t>K1ร้อยละ 60 ของหน่วยงานที่มีการนำคัชนีความสุขของคนทำงาน (Happinometer)ตั้งแต่ระดับ5ขึ้นไป ไปใช้ (PA/สตป.)คนทำงาน (Happinometer)ไปใช้  (PA/สตป.)</t>
  </si>
  <si>
    <t xml:space="preserve">    - Early detect ในผู้ป่วย Airborne Droplet, Contact และกลุ่มโรคอุบัติใหม่ อุบัติซ้ำ</t>
  </si>
  <si>
    <t xml:space="preserve">  - มีการจัดบริการอาชีวอนามัยและเวชกรรมสิ่งแวดล้อม        ใน รพ.สต.</t>
  </si>
  <si>
    <t>ค่าใช้จ่ายเงินอปท.</t>
  </si>
  <si>
    <t>ค่าใช้จ่ายเงินสนับสนุนจากแหล่งอื่น</t>
  </si>
  <si>
    <t xml:space="preserve"> -โครงการค้นหาและติดตามเยี่ยมหญิงตั้งครรภ์/หลังคลอด</t>
  </si>
  <si>
    <t>วัสดุทั่วไป</t>
  </si>
  <si>
    <t>แผนงาน/โครงการ</t>
  </si>
  <si>
    <t>1) บริหารจัดการ</t>
  </si>
  <si>
    <t xml:space="preserve">    1.1 ค่าตอบแทนนอกเวลา</t>
  </si>
  <si>
    <t xml:space="preserve">    1.2 ค่ายา, เวชภัณฑ์ (วัสดุทันตกรรม, วัสดุวิทยาศาสตร์การแพทย์ ฯลฯ)</t>
  </si>
  <si>
    <t xml:space="preserve">    1.3 ค่าสาธารณูปโภค</t>
  </si>
  <si>
    <t xml:space="preserve">    1.4 ค่าใช้สอยอื่น ๆ </t>
  </si>
  <si>
    <t>2) วิชาการ</t>
  </si>
  <si>
    <t xml:space="preserve">    2.1 วิจัย/พัฒนารูปแบบบริการ</t>
  </si>
  <si>
    <t xml:space="preserve">    2.2 ประชุม/อบรม ฯลฯ</t>
  </si>
  <si>
    <t>3) บริการ</t>
  </si>
  <si>
    <t xml:space="preserve">    3.1 บริการส่งเสริมป้องกัน</t>
  </si>
  <si>
    <t xml:space="preserve">    3.2 บริการควบคุมป้องกันโรค</t>
  </si>
  <si>
    <t xml:space="preserve">    3.3 บริการคุ้มครองผู้บริโภค</t>
  </si>
  <si>
    <t xml:space="preserve">    3.4 บริการรักษาพยาบาล</t>
  </si>
  <si>
    <t xml:space="preserve">    3.5 บริการฟื้นฟู</t>
  </si>
  <si>
    <r>
      <rPr>
        <b/>
        <sz val="16"/>
        <color theme="1"/>
        <rFont val="TH SarabunPSK"/>
        <family val="2"/>
      </rPr>
      <t>หมายเหตุ :</t>
    </r>
    <r>
      <rPr>
        <sz val="16"/>
        <color theme="1"/>
        <rFont val="TH SarabunPSK"/>
        <family val="2"/>
      </rPr>
      <t xml:space="preserve">  รายการงบประมาณที่อยู่ใน Planfin แต่ไม่จัดรวมอยู่ในงบดำเนินงาน ได้แก่</t>
    </r>
  </si>
  <si>
    <t xml:space="preserve">              </t>
  </si>
  <si>
    <t>งบประชุม/อบรมจนท. ที่เอาไปใส่ในใบเปลี่ยนของสสจ.จบ</t>
  </si>
  <si>
    <t>ไม่มี</t>
  </si>
  <si>
    <t>วิจัย/พัฒนารูปแบบ</t>
  </si>
  <si>
    <t>ค่าจ้างลูกจ้างชั่วคราว/พกส.)</t>
  </si>
  <si>
    <t>ยา/เวชภัณฑ์มิใช่ยา</t>
  </si>
  <si>
    <t>ค่าตอบแทนนอกเวลา</t>
  </si>
  <si>
    <t>ค่าใช้สอยอื่นๆ</t>
  </si>
  <si>
    <t>A44/ขับเคลื่อนฯข้อ9,12</t>
  </si>
  <si>
    <t xml:space="preserve">สรุปงบประมาณแผนปฏิบัติการพัฒนาสุขภาพ เครือข่ายบริการสุขภาพอำเภอโป่งน้ำร้อน </t>
  </si>
  <si>
    <t>3.1 บริการส่งเสริมป้องกันA1-4/11-12/ขับเคลื่อนข้อ1-2/4-5</t>
  </si>
  <si>
    <t>A1-4/11-12/ขับเคลื่อนข้อ1-2/4-5</t>
  </si>
  <si>
    <t>A6-8ขับเคลื่อนข้อ3</t>
  </si>
  <si>
    <t>A9-10</t>
  </si>
  <si>
    <t>A14-32/34/ขับเคลื่อนข้อ6-10</t>
  </si>
  <si>
    <t>แผนภูมิการจัดสรรงบประมาณ เครือข่ายบริการสุขภาพอำเภอโป่งน้ำร้อน</t>
  </si>
  <si>
    <r>
      <rPr>
        <b/>
        <sz val="19"/>
        <rFont val="TH SarabunIT๙"/>
        <family val="2"/>
      </rPr>
      <t>ที่</t>
    </r>
    <r>
      <rPr>
        <b/>
        <sz val="16"/>
        <rFont val="TH SarabunIT๙"/>
        <family val="2"/>
      </rPr>
      <t xml:space="preserve"> จบ 0032.301/7481</t>
    </r>
  </si>
  <si>
    <r>
      <rPr>
        <b/>
        <sz val="19"/>
        <rFont val="TH SarabunIT๙"/>
        <family val="2"/>
      </rPr>
      <t>วันที่</t>
    </r>
    <r>
      <rPr>
        <sz val="20"/>
        <rFont val="TH SarabunIT๙"/>
        <family val="2"/>
      </rPr>
      <t xml:space="preserve">  12  ธันวาคม  2560</t>
    </r>
  </si>
  <si>
    <t>รวมประมาณการรายจ่าย</t>
  </si>
  <si>
    <t>ประมาณการ</t>
  </si>
  <si>
    <t>งบสำรองเพื่อบริหารจัดการ</t>
  </si>
  <si>
    <t xml:space="preserve">              1. ค่าจ้าง เช่น ลูกจ้างชั่วคราว พกส. </t>
  </si>
  <si>
    <t xml:space="preserve">              2. ค่าตอบแทนตามสิทธิ์ เช่น ฉ.11, ฉ.12, พตส., ไม่ทำเวชฯ </t>
  </si>
  <si>
    <t>A1-4,7-8,11,14-15,18,20-22,24,32,35,39,43-44  /ขับเคลื่อฯข้อ1-4,7,14</t>
  </si>
  <si>
    <r>
      <t xml:space="preserve"> </t>
    </r>
    <r>
      <rPr>
        <u/>
        <sz val="15"/>
        <rFont val="TH SarabunPSK"/>
        <family val="2"/>
      </rPr>
      <t>&gt;</t>
    </r>
    <r>
      <rPr>
        <sz val="15"/>
        <rFont val="TH SarabunPSK"/>
        <family val="2"/>
      </rPr>
      <t xml:space="preserve"> 80%</t>
    </r>
  </si>
  <si>
    <t>โครงการขับเคลื่อนยุทธศาสตร์การพัฒนาสุขภาพ จังหวัดจันทบุรี  14  โครงการ</t>
  </si>
  <si>
    <t xml:space="preserve"> แผนบูรณาการกิจกรรมเชิงรุกในชุมชน</t>
  </si>
  <si>
    <t>อังคาร/พฤหัสบดี     16.00 - 20.00 น.</t>
  </si>
  <si>
    <t>15 แผนงาน  45  โครงการ</t>
  </si>
  <si>
    <t>จำนวน (คน) / ตำบล</t>
  </si>
  <si>
    <t>ทับไทร</t>
  </si>
  <si>
    <t>หนองตาคง</t>
  </si>
  <si>
    <t>เทพนิมิต</t>
  </si>
  <si>
    <t>คลองใหญ่</t>
  </si>
  <si>
    <t>1. คัดกรองเชิงรุก</t>
  </si>
  <si>
    <t xml:space="preserve">ประชาชนอายุ 15 ปีขึ้นไป </t>
  </si>
  <si>
    <t xml:space="preserve">   - ความดันโลหิตสูง </t>
  </si>
  <si>
    <t xml:space="preserve">   - เบาหวาน </t>
  </si>
  <si>
    <t xml:space="preserve">   - BMI </t>
  </si>
  <si>
    <t xml:space="preserve">2. คัดกรองมะเร็งเต้านม/ปากมดลูก </t>
  </si>
  <si>
    <t xml:space="preserve">3. คัดกรองภาวะซึมเศร้า </t>
  </si>
  <si>
    <t xml:space="preserve">ประชาชนทั่วไป/ผู้สูงอายุ/คนพิการ/ผู้ป่วยเรื้อรัง </t>
  </si>
  <si>
    <t xml:space="preserve">4. ตรวจหาสารเคมีตกค้างในเลือด </t>
  </si>
  <si>
    <t xml:space="preserve">เกษตรกร/ปชช.ทั่วไป </t>
  </si>
  <si>
    <t xml:space="preserve">5. ตรวจตา/เท้า </t>
  </si>
  <si>
    <t xml:space="preserve">ผู้ป่วยเบาหวาน </t>
  </si>
  <si>
    <t>6. ตรวจสุขภาพช่องปาก</t>
  </si>
  <si>
    <t xml:space="preserve"> ANC/ผู้สูงอายุ/นักเรียน </t>
  </si>
  <si>
    <t xml:space="preserve">7. ตรวจสุขภาพนักเรียน </t>
  </si>
  <si>
    <t xml:space="preserve"> นักเรียน </t>
  </si>
  <si>
    <t xml:space="preserve">8. ควบคุมไข้เลือดออก </t>
  </si>
  <si>
    <t xml:space="preserve">   - ประเมินค่าดัชนีลูกน้ำยุงลาย </t>
  </si>
  <si>
    <t xml:space="preserve"> ทุกหมู่บ้าน </t>
  </si>
  <si>
    <t xml:space="preserve">3. ปากมดลูก </t>
  </si>
  <si>
    <t>สตรี 30 – 60 ปี</t>
  </si>
  <si>
    <t xml:space="preserve">สตรี 30 – 70 ปี </t>
  </si>
  <si>
    <t>แผนบูรณาการกิจกรรมเชิงรุกในชุมชนของเครือข่ายบริการสุขภาพอำเภอโป่งน้ำร้อน จังหวัดจันทบุรี  ปีงบประมาณ   2561</t>
  </si>
  <si>
    <t xml:space="preserve"> - งบดำเนินการ</t>
  </si>
  <si>
    <t xml:space="preserve"> - ค่ายา/เวชภัณฑ์มิใช่ยา</t>
  </si>
  <si>
    <t xml:space="preserve"> - ด้านบุคลากร</t>
  </si>
  <si>
    <t xml:space="preserve"> - ครุภัณ์/สิ่งก่อสร้าง</t>
  </si>
  <si>
    <t>ด้านบุคลากร</t>
  </si>
  <si>
    <t>ครุภัณฑ์/สิ่งก่อสร้าง</t>
  </si>
  <si>
    <t>วงเงินรายรับ เครือข่ายบริการสุขภาพอำเภอโป่งน้ำร้อน</t>
  </si>
  <si>
    <t>1.1 Fix cost</t>
  </si>
  <si>
    <t>1.2 ค่าจ้าง(ลูกจ้างชั่วคราว, พกส.)</t>
  </si>
  <si>
    <t>1.3 ค่าตอบแทน (ฉ.11, พตส. ฯลฯ)</t>
  </si>
  <si>
    <t xml:space="preserve">1.4 อื่นๆ </t>
  </si>
  <si>
    <t>2.1 ยา, เวชภัณฑ์</t>
  </si>
  <si>
    <t>2.2 Central Supply</t>
  </si>
  <si>
    <t>2.3 ขยะติดเชื้อ</t>
  </si>
  <si>
    <t xml:space="preserve">2.4 อื่นๆ </t>
  </si>
  <si>
    <t>3.2 QOF</t>
  </si>
  <si>
    <t>3.3 PP</t>
  </si>
  <si>
    <t xml:space="preserve">3.4 อื่นๆ </t>
  </si>
  <si>
    <t>4.1 งบค่าเสื่อม</t>
  </si>
  <si>
    <t>4.2 เงินบำรุงฯ</t>
  </si>
  <si>
    <t>4.3 เงินบริจาค</t>
  </si>
  <si>
    <t xml:space="preserve">4.4 อื่นๆ </t>
  </si>
  <si>
    <t>3.1 OP/PP</t>
  </si>
  <si>
    <t xml:space="preserve">  - ค่าจ้าง </t>
  </si>
  <si>
    <t>Fixcost</t>
  </si>
  <si>
    <t>1.งบบริหารจัดการ(บาท)</t>
  </si>
  <si>
    <t>2.สนับสนุนการดำเนินงาน(บาท)</t>
  </si>
  <si>
    <t>3.งบพัฒนาระบบริการ(บาท)</t>
  </si>
  <si>
    <t>4.งบลงทุน(บาท)</t>
  </si>
  <si>
    <t>ตำบล ทับไทร   อำเภอ โป่งน้ำร้อน  จังหวัดจันทบุรี</t>
  </si>
  <si>
    <t>ประชามากกว่า15ปีตำบลทับไทร/7,436คน</t>
  </si>
  <si>
    <t>5,500 หลังคาเรือน</t>
  </si>
  <si>
    <t>บริหาร/จ่ายกลาง</t>
  </si>
  <si>
    <t>แผนครุภัณฑ์/สิ่งก่อสร้าง</t>
  </si>
  <si>
    <t>จัดหาวัสดุอุปกรณ์เพื่อให้พร้อมใช้งาน</t>
  </si>
  <si>
    <t xml:space="preserve"> - ครุภัณฑ์การแพทย์</t>
  </si>
  <si>
    <t xml:space="preserve">    - โคมไฟทำคลอด</t>
  </si>
  <si>
    <t>1 ชุด</t>
  </si>
  <si>
    <t xml:space="preserve">    - ที่เหยียบขึ้นเตียง 2 ขั้น (แสตนเลส)</t>
  </si>
  <si>
    <t>1 อัน</t>
  </si>
  <si>
    <t xml:space="preserve"> - ครุภัณฑ์สำนักงาน</t>
  </si>
  <si>
    <t xml:space="preserve">    - โทรศัพท์มือถือสมาร์ทโฟน</t>
  </si>
  <si>
    <t xml:space="preserve">    - เก้าอี้ล้อเลื่อนมีพนักพิงพร้อมที่พักแขน</t>
  </si>
  <si>
    <t>1 ตัว</t>
  </si>
  <si>
    <t>-เครื่องพ่นหมอกควัน</t>
  </si>
  <si>
    <t>-เครื่องพ่นละอองฝอย</t>
  </si>
  <si>
    <t xml:space="preserve">    ครุภัณฑ์การแพทย์</t>
  </si>
  <si>
    <t xml:space="preserve">       - เสาน้ำเกลือแสตนเลส</t>
  </si>
  <si>
    <t>2 ต้น</t>
  </si>
  <si>
    <t xml:space="preserve">       - เตียง Fowler ชนิด 2 ไก</t>
  </si>
  <si>
    <t xml:space="preserve">       - Flow meter ชนิด 2 หัว</t>
  </si>
  <si>
    <t>7 ชุด</t>
  </si>
  <si>
    <t xml:space="preserve">       - Flow meter ชนิด 1 หัว</t>
  </si>
  <si>
    <t>4 ชุด</t>
  </si>
  <si>
    <t xml:space="preserve">       - ที่เหยียบขึ้นเตียง 1 ชั้น (แสตนเลส)</t>
  </si>
  <si>
    <t>2 อัน</t>
  </si>
  <si>
    <t xml:space="preserve">       - เครื่องวัด BP อัตโนมัติ (วัดได้ 2 ระดับ)</t>
  </si>
  <si>
    <t xml:space="preserve">   - ครุภัณฑ์สำนักงาน</t>
  </si>
  <si>
    <t xml:space="preserve">     โทรศัพท์มือถือสมาร์ทโฟน</t>
  </si>
  <si>
    <t>จัดซื้อรถเข็นเวชภัณฑ์</t>
  </si>
  <si>
    <t>1 คัน</t>
  </si>
  <si>
    <t xml:space="preserve"> -เครื่องยิงสติ๊กเกอร์วันหมดอายุ</t>
  </si>
  <si>
    <t xml:space="preserve"> -จัดซื้อเครื่องปรับอากาศ (ห้องผลิตยา)ทดแทนตัวเก่า</t>
  </si>
  <si>
    <t xml:space="preserve"> -  พัดลมโครจร 16"</t>
  </si>
  <si>
    <t>3 เครื่อง</t>
  </si>
  <si>
    <t xml:space="preserve"> - เก้าอี้ล้อเลื่อนมีพนักพิง/ที่พักแขน</t>
  </si>
  <si>
    <t xml:space="preserve"> - พัดลมระบายอากาศ</t>
  </si>
  <si>
    <t xml:space="preserve"> 1 เครื่อง</t>
  </si>
  <si>
    <t xml:space="preserve"> - โทรศัพท์ไร้สาย</t>
  </si>
  <si>
    <t xml:space="preserve">    -  ครุภัณฑ์การแพทย์</t>
  </si>
  <si>
    <t xml:space="preserve">        -  ตู้ใส่น้ำเกลือทำด้วย Stainless</t>
  </si>
  <si>
    <t>1 ตู้</t>
  </si>
  <si>
    <t xml:space="preserve">     -  ครุภัณฑ์สำนักงาน</t>
  </si>
  <si>
    <t xml:space="preserve">        -  โต๊ะทำงาน  4 1/2  ฟุต</t>
  </si>
  <si>
    <t>1 โต๊ะ</t>
  </si>
  <si>
    <t xml:space="preserve">        -  เก้าอี้ไม่มีล้อเลื่อน มีพนักพิง</t>
  </si>
  <si>
    <t>4 ตัว</t>
  </si>
  <si>
    <t xml:space="preserve"> - จ้างเหมาบริการ</t>
  </si>
  <si>
    <t xml:space="preserve">    ลูกหมุนระบายอากาศพร้อมพัดลมดูดอากาศ</t>
  </si>
  <si>
    <t xml:space="preserve">     ครุภัณฑ์สำนักงาน</t>
  </si>
  <si>
    <t xml:space="preserve">     - พัดลมโคจร 16 นิ้ว มิตซูบิชิ</t>
  </si>
  <si>
    <t>5 เครื่อง</t>
  </si>
  <si>
    <t xml:space="preserve">     - เก้าอี้ล้อเลื่อนมีพนักพิงพร้อมที่พักแขน</t>
  </si>
  <si>
    <t>2 ตัว</t>
  </si>
  <si>
    <t xml:space="preserve">     ครุภัณฑ์ไฟฟ้าและวิทยุ</t>
  </si>
  <si>
    <t xml:space="preserve">     - TV จอ LED 32 นิ้ว ติดผนัง</t>
  </si>
  <si>
    <t xml:space="preserve"> 2 เครื่อง</t>
  </si>
  <si>
    <t xml:space="preserve">     -  โทรศัพท์มือถือสมาร์ทโฟน</t>
  </si>
  <si>
    <t xml:space="preserve"> - ครุภัณฑ์ไฟฟ้าและวิทยุ</t>
  </si>
  <si>
    <t xml:space="preserve">     -  TV  จอ LED 32" ติดผนัง</t>
  </si>
  <si>
    <r>
      <t xml:space="preserve">    -</t>
    </r>
    <r>
      <rPr>
        <sz val="16"/>
        <color rgb="FF0000CC"/>
        <rFont val="TH SarabunPSK"/>
        <family val="2"/>
      </rPr>
      <t xml:space="preserve"> จัดซื้อครุภัณฑ์การแพทย์ ดังนี้</t>
    </r>
  </si>
  <si>
    <t xml:space="preserve">       - โครงฉากกั้น 3 ตอนพับได้ มีล้อ</t>
  </si>
  <si>
    <t xml:space="preserve">   - ครุภัณฑ์การแพทย์</t>
  </si>
  <si>
    <t xml:space="preserve">      -  ที่เหยียบขึ้นเตียง 1 ขั้น (สแตนเลส)</t>
  </si>
  <si>
    <t xml:space="preserve">      -  เครื่องวัด BP Digital ( OMRON HPP-1100)</t>
  </si>
  <si>
    <t xml:space="preserve">   -  ครุภัณฑ์สำนักงาน</t>
  </si>
  <si>
    <t xml:space="preserve">      - ตู้เสริมข้าง</t>
  </si>
  <si>
    <t xml:space="preserve">      - โทรศัพท์ไร้สาย</t>
  </si>
  <si>
    <t xml:space="preserve">      - เก้าอี้มีพนักพิงบุนวม(คนไข้)</t>
  </si>
  <si>
    <t xml:space="preserve">      - เก้าอี้แถว 3 ตัว (สีฟ้า)</t>
  </si>
  <si>
    <t xml:space="preserve">      - Flip chart </t>
  </si>
  <si>
    <t xml:space="preserve">      - จัดซื้อเครื่องตัดหญ้าแบบสะพายข้าง</t>
  </si>
  <si>
    <t xml:space="preserve">      - จัดซื้อกล้อง Digital</t>
  </si>
  <si>
    <t xml:space="preserve">      - เก้าอี้มีพนักพิง มีที่พักแขน ปรับสูงต่ำได้</t>
  </si>
  <si>
    <t>บริหาร 1 ตัว/ยุทธ 2</t>
  </si>
  <si>
    <t xml:space="preserve">      - เก้ากี้พลาสติกแบบมีพนักพิง</t>
  </si>
  <si>
    <t xml:space="preserve">      - เครื่องปรับอากาศ 9000 BTU บ้านหมอวิสุทธิ์</t>
  </si>
  <si>
    <t xml:space="preserve">       ครุภัณฑ์ทางการแพทย์ 1 จำนวน</t>
  </si>
  <si>
    <t xml:space="preserve">         รถขับเคลื่อนฟ้าแบบนั่งขับ                 (ไม่รวมตู้แสตนเลส)</t>
  </si>
  <si>
    <t>1  คัน</t>
  </si>
  <si>
    <t xml:space="preserve">       - ครุภัณฑ์ทางการแพทย์ จำนวน 1 รายการ</t>
  </si>
  <si>
    <t xml:space="preserve">         เครื่องอุ่น spore test</t>
  </si>
  <si>
    <t>งายจ่ายกลาง</t>
  </si>
  <si>
    <t xml:space="preserve">       - จัดซื้อครุภัณฑ์  1  รายการ</t>
  </si>
  <si>
    <t>งานซักฟอก</t>
  </si>
  <si>
    <t xml:space="preserve">          เครื่องซักผ้าขนาด 50 ปอนด์</t>
  </si>
  <si>
    <t xml:space="preserve"> -ต่อเติมพื้นที่บริเวณด้านหลังห้องแพทย์แผนไทยเพื่อจัดบริการอบสมุนไพรและทำหัตถการย่างยา</t>
  </si>
  <si>
    <t xml:space="preserve"> -ซ่อมแซม ทาสี คลังเวชภัณฑ์</t>
  </si>
  <si>
    <t>คลังเวชภัณฑ์/1ครั้ง</t>
  </si>
  <si>
    <t xml:space="preserve">   - ปรับปรุงพื้นที่เชตการทำงานของหน่วยงานให้เป็นไปตามมาตรฐานและมีความเหมาะสมสะดวกกับการปฏิบัติงานและการให้การบริการ</t>
  </si>
  <si>
    <t xml:space="preserve">     -  ปรับปรุงพื้นที่งานจ่ายกลาง(กั้นแบ่ง,ขยาย,ทาสีและห้องน้ำ)</t>
  </si>
  <si>
    <t xml:space="preserve"> มี.ค.-เม.ย.61</t>
  </si>
  <si>
    <t xml:space="preserve"> -ซ่อม ปรับปรุงเคาร์เตอร์จ่ายยาผู้ป่วยนอก</t>
  </si>
  <si>
    <t>มีนาคม 2561</t>
  </si>
  <si>
    <t>เภสัช</t>
  </si>
  <si>
    <t xml:space="preserve">      - ก่อสร้างทางเชื่อมอาคารพร้อมหลังคา อาคารอุบัติเหตุฯ - ตึกผู้ป่วยใน</t>
  </si>
  <si>
    <t xml:space="preserve">      - ก่อสร้างห้องน้ำผู้รับบริการ (ด้านข้างห้อง หน.กลุ่มการฯ)     </t>
  </si>
  <si>
    <t xml:space="preserve">      - ก่อสร้างหลังคาคลุมตึกผู้ป่วยในชาย</t>
  </si>
  <si>
    <t xml:space="preserve">      - ปูพื้นเซรามิคเวทีห้องประชุม 2</t>
  </si>
  <si>
    <t xml:space="preserve">      - เทพื้น คสล.ห้องเก็บพัสดุรอจำหน่าย</t>
  </si>
  <si>
    <t xml:space="preserve">      - ก่อสร้างอาคารพักญาติระหว่างรอรับศพ</t>
  </si>
  <si>
    <t xml:space="preserve">      - ต่อเติมหลังคาคลุมที่ล้างรถ</t>
  </si>
  <si>
    <t xml:space="preserve">      - ต่อเติมที่ล้างสารคัดหลั่งของโรงเก็บศพ</t>
  </si>
  <si>
    <t xml:space="preserve">      - ทำที่จอดรถข้าง ER ใหม่</t>
  </si>
  <si>
    <t>ตัดหมด</t>
  </si>
  <si>
    <t xml:space="preserve"> 5. จัดซื้อครุภัณฑ์เพื่อพัฒนางาน</t>
  </si>
  <si>
    <t>ให้บรรลุตามข้อกำหนด</t>
  </si>
  <si>
    <t xml:space="preserve"> - ตู้เย็น ข.8 คิว 2 ฝา</t>
  </si>
  <si>
    <t xml:space="preserve"> - เครื่องอบฆ่าเชื้อถาดอาหาร</t>
  </si>
  <si>
    <t>รวมแผนทันตะที่ตกไป ขออนุมัติเพิ่ม และทำโครงการเสนอจังหวัด</t>
  </si>
  <si>
    <t>แผนทันตะที่ตกไป  แต่ไม่มีโครงการ ข้อ 14</t>
  </si>
  <si>
    <t>ทันตะ</t>
  </si>
  <si>
    <t xml:space="preserve"> - โครงการส่งเสริมสุขภาพช่องปากและให้ทันตสุขศึกษาผู้ป่วยเบาหวานและความดันโลหิตสูงในวัยทำงาน</t>
  </si>
  <si>
    <t xml:space="preserve"> -ผู้ป่วยวัยทำงานในคลินิก HT/DM ของรพ. จำนวน 300 คน</t>
  </si>
  <si>
    <t>ทุกวันพุธ,พฤหัสบดีที่มีคลินิก HT,DM</t>
  </si>
  <si>
    <t xml:space="preserve"> - โครงการคัดกรองรอยโรคมะเร็งในช่องปากในวัยทำงาน</t>
  </si>
  <si>
    <t xml:space="preserve"> - ผู้ป่วยวัยทำงานที่มารับบริการในคลินิกทันตกรรมจำนวน 500 คน</t>
  </si>
  <si>
    <t>ตค.60-กย.61</t>
  </si>
  <si>
    <t xml:space="preserve"> - โครงการบริการทันตกรรมเชิงรุกพัฒนาระบบบริการสุขภาพช่องปากใน รพ.สต</t>
  </si>
  <si>
    <t>มีการจัดบริการด้านทันตกรรมในรพสต.4 แห่ง (ร้อยละ 50)</t>
  </si>
  <si>
    <t xml:space="preserve"> - โครงการให้บริการทันตกรรมแก่ผู้รับบริการในกลุ่มวัยทำงาน                          </t>
  </si>
  <si>
    <t xml:space="preserve"> - ผู้ป่วยวัยทำงานจำนวน 1800 คน              </t>
  </si>
  <si>
    <t xml:space="preserve"> - จัดซื้อเครื่อง Vibrator</t>
  </si>
  <si>
    <t>ธค.60</t>
  </si>
  <si>
    <t xml:space="preserve"> - จัดซื้อหัวกรอช้า (Air motor)</t>
  </si>
  <si>
    <t>4 หัว</t>
  </si>
  <si>
    <t xml:space="preserve"> - จัดซื้อหัวกรอช้าแบบท่อน้ำใน</t>
  </si>
  <si>
    <t>2 หัว</t>
  </si>
  <si>
    <t xml:space="preserve"> - จัดซื้อหัวกรอเร็ว (Aerotor) แบบมีไฟ </t>
  </si>
  <si>
    <t xml:space="preserve"> - ทำฉากกั้นระหว่างยูนิตทันตกรรม</t>
  </si>
  <si>
    <t xml:space="preserve"> 4 ฉาก</t>
  </si>
  <si>
    <t xml:space="preserve"> - เก้าอี้ทำงานแบบพนักพิง </t>
  </si>
  <si>
    <t>3 ตัว</t>
  </si>
  <si>
    <t xml:space="preserve"> - ตู้เก็บเอกสาร OPD card แบบบานเลื่อนทรงสูง</t>
  </si>
  <si>
    <t xml:space="preserve"> - ชั้นวางของขนาด 2.5x2.5x0.6 เมตร</t>
  </si>
  <si>
    <t>1 ชั้น</t>
  </si>
  <si>
    <t>พค.61</t>
  </si>
  <si>
    <t xml:space="preserve"> - จัดส่งทันตแพทย์ในหัวเรื่องเกี่ยวกับการเพิ่มพูนความรู้ ความสามารถและทักษะ ในการปฎิบัติงาน         - ค่าเบี้ยเลี้ยงเดินทาง</t>
  </si>
  <si>
    <t xml:space="preserve"> - จัดส่งจพ.ทันตสาธารณสุขในหัวเรื่องเกี่ยวกับการเพิ่มพูนความรู้ความสามารถและทักษะ ในการปฎิบัติงาน          - ค่าเบี้ยเลี้ยงเดินทาง</t>
  </si>
  <si>
    <t>มิย.61</t>
  </si>
  <si>
    <t>ฝ่ายบริหาร/OPD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</si>
</sst>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_-&quot;฿&quot;* #,##0.00_-;\-&quot;฿&quot;* #,##0.00_-;_-&quot;฿&quot;* &quot;-&quot;??_-;_-@_-"/>
    <numFmt numFmtId="188" formatCode="_-* #,##0_-;\-* #,##0_-;_-* &quot;-&quot;??_-;_-@_-"/>
    <numFmt numFmtId="189" formatCode="#,##0_ ;\-#,##0&quot; &quot;"/>
    <numFmt numFmtId="190" formatCode="[$-107041E]d&quot; &quot;mmmm&quot; &quot;yyyy;@"/>
    <numFmt numFmtId="191" formatCode="0.0"/>
  </numFmts>
  <fonts count="89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IT๙"/>
      <family val="2"/>
    </font>
    <font>
      <sz val="10"/>
      <name val="JasmineUPC"/>
      <family val="1"/>
      <charset val="222"/>
    </font>
    <font>
      <b/>
      <sz val="24"/>
      <name val="JasmineUPC"/>
      <family val="1"/>
      <charset val="222"/>
    </font>
    <font>
      <b/>
      <sz val="24"/>
      <name val="TH SarabunIT๙"/>
      <family val="2"/>
    </font>
    <font>
      <b/>
      <sz val="16"/>
      <name val="TH SarabunIT๙"/>
      <family val="2"/>
    </font>
    <font>
      <sz val="10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sz val="10"/>
      <name val="Arial"/>
      <family val="2"/>
    </font>
    <font>
      <b/>
      <sz val="29"/>
      <name val="TH SarabunIT๙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3"/>
      <name val="TH SarabunPSK"/>
      <family val="2"/>
    </font>
    <font>
      <b/>
      <sz val="19"/>
      <name val="TH SarabunIT๙"/>
      <family val="2"/>
    </font>
    <font>
      <sz val="20"/>
      <name val="TH SarabunIT๙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Arial"/>
      <family val="2"/>
    </font>
    <font>
      <b/>
      <sz val="20"/>
      <name val="TH SarabunPSK"/>
      <family val="2"/>
    </font>
    <font>
      <b/>
      <sz val="22"/>
      <name val="TH SarabunPSK"/>
      <family val="2"/>
    </font>
    <font>
      <sz val="18"/>
      <name val="TH SarabunPSK"/>
      <family val="2"/>
    </font>
    <font>
      <b/>
      <sz val="18"/>
      <color indexed="8"/>
      <name val="TH SarabunPSK"/>
      <family val="2"/>
    </font>
    <font>
      <sz val="16"/>
      <name val="Arial"/>
      <family val="2"/>
    </font>
    <font>
      <b/>
      <sz val="17"/>
      <name val="TH SarabunPSK"/>
      <family val="2"/>
    </font>
    <font>
      <b/>
      <sz val="24"/>
      <name val="TH SarabunPSK"/>
      <family val="2"/>
    </font>
    <font>
      <b/>
      <sz val="12"/>
      <name val="TH SarabunPSK"/>
      <family val="2"/>
    </font>
    <font>
      <b/>
      <sz val="28"/>
      <name val="TH SarabunPSK"/>
      <family val="2"/>
    </font>
    <font>
      <b/>
      <sz val="40"/>
      <name val="TH SarabunPSK"/>
      <family val="2"/>
    </font>
    <font>
      <b/>
      <sz val="18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H SarabunPSK"/>
      <family val="2"/>
    </font>
    <font>
      <sz val="18"/>
      <color theme="1"/>
      <name val="TH SarabunPSK"/>
      <family val="2"/>
    </font>
    <font>
      <b/>
      <sz val="26"/>
      <name val="TH SarabunPSK"/>
      <family val="2"/>
    </font>
    <font>
      <sz val="15"/>
      <name val="TH SarabunPSK"/>
      <family val="2"/>
    </font>
    <font>
      <b/>
      <sz val="18"/>
      <color rgb="FFFF0000"/>
      <name val="TH SarabunPSK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10"/>
      <name val="Tahoma"/>
      <family val="2"/>
    </font>
    <font>
      <b/>
      <sz val="16"/>
      <color rgb="FF0070C0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8"/>
      <name val="Arial"/>
      <family val="2"/>
    </font>
    <font>
      <sz val="14"/>
      <name val="Cordia New"/>
      <family val="2"/>
    </font>
    <font>
      <sz val="16"/>
      <name val="Angsana New"/>
      <family val="1"/>
    </font>
    <font>
      <i/>
      <sz val="16"/>
      <name val="TH SarabunPSK"/>
      <family val="2"/>
    </font>
    <font>
      <b/>
      <sz val="16"/>
      <color indexed="8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TH SarabunPSK"/>
      <family val="2"/>
    </font>
    <font>
      <sz val="14"/>
      <color rgb="FFFF0000"/>
      <name val="TH SarabunPSK"/>
      <family val="2"/>
    </font>
    <font>
      <sz val="14"/>
      <name val="Angsana New"/>
      <family val="1"/>
    </font>
    <font>
      <sz val="14"/>
      <name val="TH SarabunIT๙"/>
      <family val="2"/>
    </font>
    <font>
      <sz val="16"/>
      <color indexed="8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sz val="12"/>
      <color indexed="8"/>
      <name val="TH SarabunPSK"/>
      <family val="2"/>
    </font>
    <font>
      <sz val="11"/>
      <name val="TH SarabunPSK"/>
      <family val="2"/>
    </font>
    <font>
      <b/>
      <sz val="14"/>
      <name val="TH SarabunIT๙"/>
      <family val="2"/>
    </font>
    <font>
      <u/>
      <sz val="16"/>
      <name val="TH SarabunPSK"/>
      <family val="2"/>
    </font>
    <font>
      <sz val="22"/>
      <name val="TH SarabunPSK"/>
      <family val="2"/>
    </font>
    <font>
      <sz val="20"/>
      <name val="Arial"/>
      <family val="2"/>
    </font>
    <font>
      <u/>
      <sz val="15"/>
      <name val="TH SarabunPSK"/>
      <family val="2"/>
    </font>
    <font>
      <b/>
      <sz val="15"/>
      <name val="TH SarabunPSK"/>
      <family val="2"/>
    </font>
    <font>
      <b/>
      <sz val="20"/>
      <color rgb="FF000000"/>
      <name val="TH SarabunPSK"/>
      <family val="2"/>
    </font>
    <font>
      <sz val="20"/>
      <name val="TH SarabunPSK"/>
      <family val="2"/>
    </font>
    <font>
      <sz val="16"/>
      <color rgb="FF0000CC"/>
      <name val="TH SarabunPSK"/>
      <family val="2"/>
    </font>
    <font>
      <sz val="16"/>
      <color rgb="FF0070C0"/>
      <name val="TH SarabunPSK"/>
      <family val="2"/>
    </font>
    <font>
      <sz val="16"/>
      <color theme="3" tint="0.39997558519241921"/>
      <name val="TH SarabunPSK"/>
      <family val="2"/>
    </font>
    <font>
      <b/>
      <sz val="16"/>
      <color rgb="FF00B0F0"/>
      <name val="TH SarabunPSK"/>
      <family val="2"/>
    </font>
    <font>
      <sz val="16"/>
      <color theme="4"/>
      <name val="TH SarabunPSK"/>
      <family val="2"/>
    </font>
    <font>
      <sz val="16"/>
      <color rgb="FFC00000"/>
      <name val="TH SarabunPSK"/>
      <family val="2"/>
    </font>
    <font>
      <sz val="16"/>
      <color rgb="FF00B0F0"/>
      <name val="TH SarabunPSK"/>
      <family val="2"/>
    </font>
    <font>
      <b/>
      <sz val="16"/>
      <color theme="4"/>
      <name val="TH SarabunPSK"/>
      <family val="2"/>
    </font>
    <font>
      <b/>
      <sz val="16"/>
      <color theme="3" tint="0.39997558519241921"/>
      <name val="TH SarabunPSK"/>
      <family val="2"/>
    </font>
    <font>
      <sz val="16"/>
      <color indexed="12"/>
      <name val="TH SarabunPSK"/>
      <family val="2"/>
    </font>
    <font>
      <sz val="9"/>
      <color indexed="81"/>
      <name val="Tahoma"/>
      <charset val="222"/>
    </font>
    <font>
      <b/>
      <sz val="9"/>
      <color indexed="81"/>
      <name val="Tahoma"/>
      <charset val="222"/>
    </font>
    <font>
      <sz val="15"/>
      <color rgb="FFFF0000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1">
    <xf numFmtId="0" fontId="0" fillId="0" borderId="0"/>
    <xf numFmtId="0" fontId="8" fillId="0" borderId="0"/>
    <xf numFmtId="43" fontId="4" fillId="0" borderId="0" applyFont="0" applyFill="0" applyBorder="0" applyAlignment="0" applyProtection="0"/>
    <xf numFmtId="0" fontId="8" fillId="0" borderId="0"/>
    <xf numFmtId="0" fontId="4" fillId="0" borderId="0"/>
    <xf numFmtId="0" fontId="4" fillId="0" borderId="0"/>
    <xf numFmtId="187" fontId="17" fillId="0" borderId="0" applyFont="0" applyFill="0" applyBorder="0" applyAlignment="0" applyProtection="0"/>
    <xf numFmtId="0" fontId="4" fillId="0" borderId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462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3" xfId="0" applyFont="1" applyBorder="1"/>
    <xf numFmtId="0" fontId="7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5" fillId="0" borderId="3" xfId="0" applyFont="1" applyFill="1" applyBorder="1" applyAlignment="1">
      <alignment horizontal="left" vertical="top" wrapText="1" readingOrder="1"/>
    </xf>
    <xf numFmtId="0" fontId="5" fillId="0" borderId="0" xfId="0" applyFont="1" applyAlignment="1">
      <alignment vertical="top"/>
    </xf>
    <xf numFmtId="0" fontId="14" fillId="0" borderId="0" xfId="0" applyFont="1"/>
    <xf numFmtId="0" fontId="5" fillId="0" borderId="9" xfId="0" applyFont="1" applyBorder="1" applyAlignment="1"/>
    <xf numFmtId="0" fontId="5" fillId="0" borderId="10" xfId="0" applyFont="1" applyBorder="1" applyAlignment="1"/>
    <xf numFmtId="0" fontId="5" fillId="0" borderId="7" xfId="0" applyFont="1" applyBorder="1"/>
    <xf numFmtId="0" fontId="7" fillId="0" borderId="3" xfId="3" applyFont="1" applyFill="1" applyBorder="1" applyAlignment="1">
      <alignment vertical="top" wrapText="1"/>
    </xf>
    <xf numFmtId="3" fontId="5" fillId="0" borderId="3" xfId="0" applyNumberFormat="1" applyFont="1" applyBorder="1"/>
    <xf numFmtId="0" fontId="5" fillId="0" borderId="3" xfId="0" applyFont="1" applyBorder="1" applyAlignment="1">
      <alignment wrapText="1"/>
    </xf>
    <xf numFmtId="0" fontId="9" fillId="0" borderId="0" xfId="5" applyFont="1"/>
    <xf numFmtId="0" fontId="9" fillId="0" borderId="0" xfId="5" applyFont="1" applyAlignment="1">
      <alignment horizontal="center"/>
    </xf>
    <xf numFmtId="3" fontId="9" fillId="0" borderId="0" xfId="5" applyNumberFormat="1" applyFont="1"/>
    <xf numFmtId="0" fontId="9" fillId="0" borderId="0" xfId="5" applyFont="1" applyBorder="1"/>
    <xf numFmtId="0" fontId="13" fillId="0" borderId="0" xfId="5" applyFont="1" applyFill="1" applyBorder="1"/>
    <xf numFmtId="0" fontId="13" fillId="0" borderId="0" xfId="5" applyFont="1"/>
    <xf numFmtId="0" fontId="16" fillId="0" borderId="0" xfId="0" applyFont="1" applyAlignment="1">
      <alignment vertical="top" wrapText="1"/>
    </xf>
    <xf numFmtId="0" fontId="16" fillId="0" borderId="0" xfId="0" applyFont="1"/>
    <xf numFmtId="0" fontId="16" fillId="0" borderId="0" xfId="0" applyFont="1" applyAlignment="1">
      <alignment horizontal="center"/>
    </xf>
    <xf numFmtId="0" fontId="19" fillId="0" borderId="0" xfId="0" applyFont="1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top" wrapText="1"/>
    </xf>
    <xf numFmtId="0" fontId="5" fillId="0" borderId="0" xfId="0" applyFont="1" applyBorder="1"/>
    <xf numFmtId="0" fontId="5" fillId="0" borderId="5" xfId="0" applyFont="1" applyBorder="1"/>
    <xf numFmtId="0" fontId="7" fillId="0" borderId="0" xfId="5" applyFont="1" applyFill="1" applyBorder="1" applyAlignment="1">
      <alignment horizontal="right" vertical="top" wrapText="1"/>
    </xf>
    <xf numFmtId="0" fontId="21" fillId="0" borderId="5" xfId="0" applyFont="1" applyBorder="1" applyAlignment="1">
      <alignment horizontal="center" vertical="top" wrapText="1"/>
    </xf>
    <xf numFmtId="0" fontId="21" fillId="0" borderId="5" xfId="0" applyFont="1" applyBorder="1" applyAlignment="1">
      <alignment vertical="top" wrapText="1"/>
    </xf>
    <xf numFmtId="0" fontId="24" fillId="0" borderId="0" xfId="0" applyFont="1" applyBorder="1"/>
    <xf numFmtId="0" fontId="7" fillId="0" borderId="0" xfId="0" applyFont="1" applyAlignment="1">
      <alignment horizontal="center"/>
    </xf>
    <xf numFmtId="0" fontId="6" fillId="0" borderId="0" xfId="0" applyFont="1"/>
    <xf numFmtId="0" fontId="27" fillId="0" borderId="0" xfId="0" applyFont="1"/>
    <xf numFmtId="0" fontId="7" fillId="0" borderId="0" xfId="0" applyFont="1" applyBorder="1"/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29" fillId="0" borderId="12" xfId="0" applyFont="1" applyBorder="1" applyAlignment="1"/>
    <xf numFmtId="0" fontId="6" fillId="0" borderId="12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31" fillId="0" borderId="0" xfId="0" applyFont="1"/>
    <xf numFmtId="0" fontId="33" fillId="0" borderId="0" xfId="0" applyFont="1"/>
    <xf numFmtId="0" fontId="6" fillId="0" borderId="0" xfId="5" applyFont="1" applyFill="1" applyBorder="1" applyAlignment="1">
      <alignment vertical="top" wrapText="1"/>
    </xf>
    <xf numFmtId="0" fontId="7" fillId="0" borderId="0" xfId="0" applyFont="1" applyBorder="1" applyAlignment="1">
      <alignment horizontal="left"/>
    </xf>
    <xf numFmtId="0" fontId="34" fillId="0" borderId="0" xfId="0" applyFont="1" applyBorder="1"/>
    <xf numFmtId="0" fontId="34" fillId="0" borderId="0" xfId="0" applyFont="1" applyBorder="1" applyAlignment="1">
      <alignment horizontal="left"/>
    </xf>
    <xf numFmtId="0" fontId="35" fillId="0" borderId="0" xfId="0" applyFont="1"/>
    <xf numFmtId="0" fontId="36" fillId="0" borderId="0" xfId="0" applyFont="1"/>
    <xf numFmtId="0" fontId="19" fillId="0" borderId="1" xfId="0" applyFont="1" applyBorder="1" applyAlignment="1">
      <alignment horizontal="center" vertical="top" wrapText="1"/>
    </xf>
    <xf numFmtId="0" fontId="5" fillId="0" borderId="8" xfId="0" applyFont="1" applyBorder="1"/>
    <xf numFmtId="0" fontId="5" fillId="2" borderId="5" xfId="0" applyFont="1" applyFill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9" fillId="0" borderId="17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top"/>
    </xf>
    <xf numFmtId="0" fontId="16" fillId="0" borderId="4" xfId="0" applyFont="1" applyFill="1" applyBorder="1" applyAlignment="1">
      <alignment horizontal="center" vertical="top" wrapText="1"/>
    </xf>
    <xf numFmtId="0" fontId="20" fillId="0" borderId="4" xfId="0" applyFont="1" applyFill="1" applyBorder="1" applyAlignment="1">
      <alignment vertical="top" wrapText="1"/>
    </xf>
    <xf numFmtId="0" fontId="16" fillId="0" borderId="5" xfId="0" applyFont="1" applyFill="1" applyBorder="1" applyAlignment="1">
      <alignment horizontal="center" vertical="top" wrapText="1"/>
    </xf>
    <xf numFmtId="0" fontId="20" fillId="0" borderId="5" xfId="0" applyFont="1" applyFill="1" applyBorder="1" applyAlignment="1">
      <alignment vertical="top" wrapText="1"/>
    </xf>
    <xf numFmtId="0" fontId="41" fillId="0" borderId="0" xfId="0" applyFont="1"/>
    <xf numFmtId="0" fontId="42" fillId="0" borderId="0" xfId="0" applyFont="1" applyAlignment="1">
      <alignment horizontal="left"/>
    </xf>
    <xf numFmtId="0" fontId="38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top" wrapText="1"/>
    </xf>
    <xf numFmtId="0" fontId="20" fillId="0" borderId="4" xfId="0" applyFont="1" applyBorder="1" applyAlignment="1">
      <alignment vertical="top" wrapText="1"/>
    </xf>
    <xf numFmtId="0" fontId="16" fillId="0" borderId="4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0" fontId="43" fillId="0" borderId="0" xfId="0" applyFont="1"/>
    <xf numFmtId="3" fontId="5" fillId="0" borderId="2" xfId="0" applyNumberFormat="1" applyFont="1" applyBorder="1" applyAlignment="1">
      <alignment horizontal="center" vertical="top"/>
    </xf>
    <xf numFmtId="0" fontId="5" fillId="0" borderId="22" xfId="0" applyFont="1" applyFill="1" applyBorder="1" applyAlignment="1">
      <alignment vertical="top" wrapText="1"/>
    </xf>
    <xf numFmtId="3" fontId="5" fillId="0" borderId="3" xfId="0" applyNumberFormat="1" applyFont="1" applyBorder="1" applyAlignment="1">
      <alignment horizontal="center" vertical="top"/>
    </xf>
    <xf numFmtId="0" fontId="5" fillId="0" borderId="14" xfId="0" applyFont="1" applyFill="1" applyBorder="1" applyAlignment="1">
      <alignment vertical="top" wrapText="1"/>
    </xf>
    <xf numFmtId="0" fontId="5" fillId="2" borderId="14" xfId="0" applyFont="1" applyFill="1" applyBorder="1" applyAlignment="1">
      <alignment vertical="top"/>
    </xf>
    <xf numFmtId="0" fontId="5" fillId="0" borderId="14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13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7" fillId="0" borderId="23" xfId="5" applyFont="1" applyFill="1" applyBorder="1" applyAlignment="1">
      <alignment horizontal="center" vertical="top" wrapText="1"/>
    </xf>
    <xf numFmtId="0" fontId="19" fillId="0" borderId="23" xfId="0" applyFont="1" applyFill="1" applyBorder="1" applyAlignment="1">
      <alignment vertical="top"/>
    </xf>
    <xf numFmtId="1" fontId="5" fillId="0" borderId="3" xfId="0" applyNumberFormat="1" applyFont="1" applyFill="1" applyBorder="1" applyAlignment="1">
      <alignment horizontal="center" vertical="top"/>
    </xf>
    <xf numFmtId="0" fontId="5" fillId="0" borderId="24" xfId="0" applyFont="1" applyFill="1" applyBorder="1" applyAlignment="1">
      <alignment vertical="top" wrapText="1"/>
    </xf>
    <xf numFmtId="1" fontId="5" fillId="0" borderId="3" xfId="0" applyNumberFormat="1" applyFont="1" applyFill="1" applyBorder="1" applyAlignment="1">
      <alignment horizontal="center" vertical="top" wrapText="1"/>
    </xf>
    <xf numFmtId="3" fontId="5" fillId="0" borderId="3" xfId="0" applyNumberFormat="1" applyFont="1" applyFill="1" applyBorder="1" applyAlignment="1">
      <alignment horizontal="center" vertical="top"/>
    </xf>
    <xf numFmtId="0" fontId="5" fillId="0" borderId="3" xfId="0" applyFont="1" applyBorder="1" applyAlignment="1">
      <alignment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vertical="top" wrapText="1"/>
    </xf>
    <xf numFmtId="1" fontId="5" fillId="0" borderId="3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51" fillId="0" borderId="5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/>
    </xf>
    <xf numFmtId="0" fontId="50" fillId="0" borderId="0" xfId="0" applyFont="1" applyBorder="1" applyAlignment="1">
      <alignment horizontal="center"/>
    </xf>
    <xf numFmtId="0" fontId="7" fillId="0" borderId="3" xfId="5" applyFont="1" applyFill="1" applyBorder="1" applyAlignment="1">
      <alignment horizontal="center" vertical="top" wrapText="1"/>
    </xf>
    <xf numFmtId="0" fontId="7" fillId="0" borderId="20" xfId="5" applyFont="1" applyFill="1" applyBorder="1" applyAlignment="1">
      <alignment horizontal="center" vertical="top" wrapText="1"/>
    </xf>
    <xf numFmtId="0" fontId="5" fillId="0" borderId="3" xfId="5" applyFont="1" applyFill="1" applyBorder="1" applyAlignment="1">
      <alignment horizontal="center" vertical="top" wrapText="1"/>
    </xf>
    <xf numFmtId="0" fontId="7" fillId="0" borderId="3" xfId="5" applyFont="1" applyFill="1" applyBorder="1" applyAlignment="1">
      <alignment vertical="top" wrapText="1"/>
    </xf>
    <xf numFmtId="0" fontId="34" fillId="0" borderId="0" xfId="0" applyFont="1" applyBorder="1" applyAlignment="1">
      <alignment horizontal="center"/>
    </xf>
    <xf numFmtId="0" fontId="5" fillId="0" borderId="5" xfId="0" applyFont="1" applyBorder="1" applyAlignment="1">
      <alignment vertical="top"/>
    </xf>
    <xf numFmtId="0" fontId="7" fillId="0" borderId="27" xfId="5" applyFont="1" applyFill="1" applyBorder="1" applyAlignment="1">
      <alignment horizontal="center" vertical="top" wrapText="1"/>
    </xf>
    <xf numFmtId="0" fontId="5" fillId="0" borderId="27" xfId="0" applyFont="1" applyBorder="1"/>
    <xf numFmtId="0" fontId="5" fillId="0" borderId="1" xfId="0" applyFont="1" applyBorder="1"/>
    <xf numFmtId="0" fontId="7" fillId="0" borderId="0" xfId="3" applyFont="1" applyFill="1" applyBorder="1" applyAlignment="1">
      <alignment vertical="top" wrapText="1"/>
    </xf>
    <xf numFmtId="0" fontId="5" fillId="0" borderId="23" xfId="0" applyFont="1" applyBorder="1"/>
    <xf numFmtId="3" fontId="5" fillId="0" borderId="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5" fillId="0" borderId="2" xfId="5" applyFont="1" applyFill="1" applyBorder="1" applyAlignment="1">
      <alignment horizontal="center" vertical="top" wrapText="1"/>
    </xf>
    <xf numFmtId="0" fontId="5" fillId="0" borderId="3" xfId="5" applyFont="1" applyFill="1" applyBorder="1" applyAlignment="1">
      <alignment vertical="top" wrapText="1"/>
    </xf>
    <xf numFmtId="0" fontId="5" fillId="0" borderId="7" xfId="0" applyFont="1" applyBorder="1" applyAlignment="1">
      <alignment horizontal="center" vertical="top"/>
    </xf>
    <xf numFmtId="0" fontId="5" fillId="2" borderId="2" xfId="0" applyFont="1" applyFill="1" applyBorder="1" applyAlignment="1">
      <alignment vertical="top" wrapText="1"/>
    </xf>
    <xf numFmtId="0" fontId="5" fillId="0" borderId="20" xfId="0" applyFont="1" applyBorder="1"/>
    <xf numFmtId="0" fontId="7" fillId="0" borderId="2" xfId="5" applyFont="1" applyFill="1" applyBorder="1" applyAlignment="1">
      <alignment vertical="top" wrapText="1"/>
    </xf>
    <xf numFmtId="0" fontId="5" fillId="0" borderId="23" xfId="0" applyFont="1" applyBorder="1" applyAlignment="1">
      <alignment horizontal="center" vertical="top"/>
    </xf>
    <xf numFmtId="0" fontId="5" fillId="0" borderId="3" xfId="5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/>
    </xf>
    <xf numFmtId="0" fontId="24" fillId="0" borderId="2" xfId="5" applyFont="1" applyFill="1" applyBorder="1" applyAlignment="1">
      <alignment horizontal="center" vertical="top" wrapText="1"/>
    </xf>
    <xf numFmtId="0" fontId="24" fillId="0" borderId="3" xfId="5" applyFont="1" applyFill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/>
    </xf>
    <xf numFmtId="0" fontId="5" fillId="0" borderId="2" xfId="5" applyFont="1" applyFill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5" fillId="0" borderId="20" xfId="5" applyFont="1" applyFill="1" applyBorder="1" applyAlignment="1">
      <alignment vertical="top" wrapText="1"/>
    </xf>
    <xf numFmtId="0" fontId="6" fillId="0" borderId="0" xfId="0" applyFont="1" applyBorder="1" applyAlignment="1"/>
    <xf numFmtId="0" fontId="21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/>
    </xf>
    <xf numFmtId="3" fontId="7" fillId="0" borderId="3" xfId="3" applyNumberFormat="1" applyFont="1" applyFill="1" applyBorder="1" applyAlignment="1">
      <alignment vertical="top" wrapText="1"/>
    </xf>
    <xf numFmtId="3" fontId="5" fillId="0" borderId="5" xfId="0" applyNumberFormat="1" applyFont="1" applyBorder="1" applyAlignment="1">
      <alignment horizontal="center" vertical="center"/>
    </xf>
    <xf numFmtId="3" fontId="7" fillId="0" borderId="7" xfId="5" applyNumberFormat="1" applyFont="1" applyFill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16" fillId="0" borderId="0" xfId="4" applyFont="1" applyFill="1" applyAlignment="1">
      <alignment horizontal="center" vertical="center"/>
    </xf>
    <xf numFmtId="0" fontId="16" fillId="0" borderId="0" xfId="4" applyFont="1" applyFill="1" applyAlignment="1">
      <alignment vertical="center"/>
    </xf>
    <xf numFmtId="3" fontId="7" fillId="0" borderId="5" xfId="4" applyNumberFormat="1" applyFont="1" applyFill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3" fontId="15" fillId="0" borderId="5" xfId="0" applyNumberFormat="1" applyFont="1" applyBorder="1" applyAlignment="1">
      <alignment horizontal="center" vertical="center" wrapText="1"/>
    </xf>
    <xf numFmtId="3" fontId="16" fillId="0" borderId="5" xfId="0" applyNumberFormat="1" applyFont="1" applyFill="1" applyBorder="1" applyAlignment="1">
      <alignment horizontal="center" vertical="center"/>
    </xf>
    <xf numFmtId="3" fontId="5" fillId="0" borderId="5" xfId="4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43" fontId="7" fillId="0" borderId="5" xfId="23" applyFont="1" applyFill="1" applyBorder="1" applyAlignment="1">
      <alignment vertical="center"/>
    </xf>
    <xf numFmtId="0" fontId="5" fillId="0" borderId="5" xfId="0" applyFont="1" applyBorder="1" applyAlignment="1">
      <alignment horizontal="center"/>
    </xf>
    <xf numFmtId="3" fontId="5" fillId="0" borderId="5" xfId="22" applyNumberFormat="1" applyFont="1" applyBorder="1" applyAlignment="1">
      <alignment horizontal="center" vertical="center"/>
    </xf>
    <xf numFmtId="43" fontId="5" fillId="0" borderId="5" xfId="23" applyFont="1" applyFill="1" applyBorder="1" applyAlignment="1">
      <alignment vertical="center"/>
    </xf>
    <xf numFmtId="3" fontId="7" fillId="0" borderId="0" xfId="0" applyNumberFormat="1" applyFont="1" applyFill="1" applyAlignment="1">
      <alignment horizontal="center" vertical="center"/>
    </xf>
    <xf numFmtId="0" fontId="28" fillId="0" borderId="0" xfId="0" applyFont="1"/>
    <xf numFmtId="0" fontId="7" fillId="0" borderId="0" xfId="0" applyFont="1" applyBorder="1" applyAlignment="1">
      <alignment wrapText="1"/>
    </xf>
    <xf numFmtId="0" fontId="5" fillId="0" borderId="0" xfId="0" applyFont="1" applyBorder="1" applyAlignment="1"/>
    <xf numFmtId="0" fontId="52" fillId="0" borderId="0" xfId="0" applyFont="1"/>
    <xf numFmtId="0" fontId="5" fillId="2" borderId="3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left" vertical="top" wrapText="1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5" fillId="0" borderId="12" xfId="0" applyFont="1" applyBorder="1" applyAlignment="1"/>
    <xf numFmtId="0" fontId="7" fillId="0" borderId="12" xfId="0" applyFont="1" applyBorder="1" applyAlignment="1">
      <alignment horizontal="center" vertical="top"/>
    </xf>
    <xf numFmtId="0" fontId="5" fillId="0" borderId="7" xfId="5" applyFont="1" applyFill="1" applyBorder="1" applyAlignment="1">
      <alignment vertical="top" wrapText="1"/>
    </xf>
    <xf numFmtId="0" fontId="5" fillId="0" borderId="3" xfId="0" applyFont="1" applyBorder="1" applyAlignment="1">
      <alignment vertical="center"/>
    </xf>
    <xf numFmtId="0" fontId="7" fillId="0" borderId="0" xfId="5" applyFont="1" applyFill="1" applyBorder="1" applyAlignment="1">
      <alignment horizontal="center" vertical="top" wrapText="1"/>
    </xf>
    <xf numFmtId="0" fontId="5" fillId="0" borderId="7" xfId="5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7" fillId="2" borderId="0" xfId="5" applyFont="1" applyFill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/>
    </xf>
    <xf numFmtId="0" fontId="34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40" fillId="0" borderId="0" xfId="0" applyFont="1"/>
    <xf numFmtId="0" fontId="5" fillId="2" borderId="3" xfId="5" applyFont="1" applyFill="1" applyBorder="1" applyAlignment="1">
      <alignment horizontal="center" vertical="top" wrapText="1"/>
    </xf>
    <xf numFmtId="0" fontId="50" fillId="0" borderId="0" xfId="0" applyFont="1" applyBorder="1"/>
    <xf numFmtId="3" fontId="5" fillId="0" borderId="3" xfId="3" applyNumberFormat="1" applyFont="1" applyFill="1" applyBorder="1" applyAlignment="1">
      <alignment horizontal="center" vertical="top" wrapText="1"/>
    </xf>
    <xf numFmtId="0" fontId="5" fillId="0" borderId="3" xfId="5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 vertical="top"/>
    </xf>
    <xf numFmtId="0" fontId="31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top"/>
    </xf>
    <xf numFmtId="0" fontId="14" fillId="0" borderId="0" xfId="0" applyFont="1" applyAlignment="1">
      <alignment vertical="top"/>
    </xf>
    <xf numFmtId="0" fontId="6" fillId="0" borderId="0" xfId="0" applyFont="1" applyBorder="1" applyAlignment="1">
      <alignment horizontal="center" vertical="top"/>
    </xf>
    <xf numFmtId="0" fontId="5" fillId="0" borderId="9" xfId="0" applyFont="1" applyBorder="1" applyAlignment="1">
      <alignment vertical="top"/>
    </xf>
    <xf numFmtId="0" fontId="6" fillId="0" borderId="11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 wrapText="1"/>
    </xf>
    <xf numFmtId="3" fontId="30" fillId="0" borderId="4" xfId="2" applyNumberFormat="1" applyFont="1" applyBorder="1" applyAlignment="1">
      <alignment horizontal="center" vertical="top" wrapText="1"/>
    </xf>
    <xf numFmtId="0" fontId="29" fillId="0" borderId="21" xfId="0" applyFont="1" applyBorder="1" applyAlignment="1">
      <alignment horizontal="center" vertical="top"/>
    </xf>
    <xf numFmtId="0" fontId="29" fillId="0" borderId="22" xfId="0" applyFont="1" applyFill="1" applyBorder="1" applyAlignment="1">
      <alignment vertical="top" wrapText="1"/>
    </xf>
    <xf numFmtId="0" fontId="29" fillId="0" borderId="13" xfId="0" applyFont="1" applyBorder="1" applyAlignment="1">
      <alignment horizontal="center" vertical="top"/>
    </xf>
    <xf numFmtId="0" fontId="29" fillId="0" borderId="14" xfId="0" applyFont="1" applyFill="1" applyBorder="1" applyAlignment="1">
      <alignment vertical="top"/>
    </xf>
    <xf numFmtId="0" fontId="29" fillId="0" borderId="15" xfId="0" applyFont="1" applyFill="1" applyBorder="1" applyAlignment="1">
      <alignment vertical="top"/>
    </xf>
    <xf numFmtId="0" fontId="5" fillId="0" borderId="6" xfId="0" applyFont="1" applyBorder="1" applyAlignment="1">
      <alignment vertical="top"/>
    </xf>
    <xf numFmtId="0" fontId="27" fillId="0" borderId="16" xfId="0" applyFont="1" applyFill="1" applyBorder="1" applyAlignment="1">
      <alignment vertical="top"/>
    </xf>
    <xf numFmtId="0" fontId="5" fillId="0" borderId="10" xfId="0" applyFont="1" applyBorder="1" applyAlignment="1">
      <alignment vertical="top" wrapText="1"/>
    </xf>
    <xf numFmtId="0" fontId="29" fillId="0" borderId="12" xfId="0" applyFont="1" applyBorder="1" applyAlignment="1">
      <alignment vertical="top" wrapText="1"/>
    </xf>
    <xf numFmtId="0" fontId="6" fillId="0" borderId="12" xfId="0" applyFont="1" applyBorder="1" applyAlignment="1">
      <alignment horizontal="center" vertical="top" wrapText="1"/>
    </xf>
    <xf numFmtId="0" fontId="14" fillId="0" borderId="0" xfId="0" applyFont="1" applyAlignment="1">
      <alignment vertical="top" wrapText="1"/>
    </xf>
    <xf numFmtId="3" fontId="5" fillId="0" borderId="5" xfId="0" applyNumberFormat="1" applyFont="1" applyBorder="1" applyAlignment="1">
      <alignment horizontal="center" vertical="top"/>
    </xf>
    <xf numFmtId="0" fontId="5" fillId="0" borderId="0" xfId="0" applyFont="1" applyAlignment="1"/>
    <xf numFmtId="0" fontId="7" fillId="0" borderId="0" xfId="5" applyFont="1" applyFill="1" applyBorder="1" applyAlignment="1">
      <alignment horizontal="right" wrapText="1"/>
    </xf>
    <xf numFmtId="0" fontId="6" fillId="0" borderId="0" xfId="5" applyFont="1" applyFill="1" applyBorder="1" applyAlignment="1">
      <alignment wrapText="1"/>
    </xf>
    <xf numFmtId="0" fontId="7" fillId="0" borderId="0" xfId="0" applyFont="1" applyBorder="1" applyAlignment="1"/>
    <xf numFmtId="0" fontId="7" fillId="0" borderId="0" xfId="0" applyFont="1" applyAlignment="1"/>
    <xf numFmtId="0" fontId="34" fillId="0" borderId="0" xfId="0" applyFont="1" applyBorder="1" applyAlignment="1"/>
    <xf numFmtId="0" fontId="24" fillId="0" borderId="0" xfId="0" applyFont="1" applyBorder="1" applyAlignment="1"/>
    <xf numFmtId="0" fontId="6" fillId="0" borderId="0" xfId="0" applyFont="1" applyAlignment="1"/>
    <xf numFmtId="0" fontId="21" fillId="0" borderId="5" xfId="0" applyFont="1" applyBorder="1" applyAlignment="1">
      <alignment horizontal="center" wrapText="1"/>
    </xf>
    <xf numFmtId="0" fontId="21" fillId="0" borderId="5" xfId="0" applyFont="1" applyBorder="1" applyAlignment="1">
      <alignment wrapText="1"/>
    </xf>
    <xf numFmtId="0" fontId="5" fillId="0" borderId="5" xfId="0" applyFont="1" applyBorder="1" applyAlignment="1"/>
    <xf numFmtId="3" fontId="5" fillId="0" borderId="18" xfId="0" applyNumberFormat="1" applyFont="1" applyBorder="1" applyAlignment="1">
      <alignment horizontal="center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5" fillId="0" borderId="0" xfId="0" applyFont="1" applyBorder="1" applyAlignment="1">
      <alignment vertical="top"/>
    </xf>
    <xf numFmtId="0" fontId="34" fillId="0" borderId="0" xfId="0" applyFont="1" applyBorder="1" applyAlignment="1">
      <alignment vertical="top"/>
    </xf>
    <xf numFmtId="0" fontId="34" fillId="0" borderId="0" xfId="0" applyFont="1" applyBorder="1" applyAlignment="1">
      <alignment horizontal="left" vertical="top"/>
    </xf>
    <xf numFmtId="0" fontId="24" fillId="0" borderId="0" xfId="0" applyFont="1" applyBorder="1" applyAlignment="1">
      <alignment vertical="top"/>
    </xf>
    <xf numFmtId="0" fontId="6" fillId="0" borderId="0" xfId="0" applyFont="1" applyAlignment="1">
      <alignment vertical="top"/>
    </xf>
    <xf numFmtId="3" fontId="5" fillId="0" borderId="18" xfId="0" applyNumberFormat="1" applyFont="1" applyBorder="1" applyAlignment="1">
      <alignment horizontal="center" vertical="top"/>
    </xf>
    <xf numFmtId="1" fontId="5" fillId="0" borderId="3" xfId="0" applyNumberFormat="1" applyFont="1" applyFill="1" applyBorder="1" applyAlignment="1">
      <alignment horizontal="center" wrapText="1"/>
    </xf>
    <xf numFmtId="0" fontId="7" fillId="6" borderId="3" xfId="5" applyFont="1" applyFill="1" applyBorder="1" applyAlignment="1">
      <alignment horizontal="center" vertical="top" wrapText="1"/>
    </xf>
    <xf numFmtId="0" fontId="5" fillId="6" borderId="0" xfId="0" applyFont="1" applyFill="1"/>
    <xf numFmtId="0" fontId="5" fillId="6" borderId="13" xfId="0" applyFont="1" applyFill="1" applyBorder="1" applyAlignment="1">
      <alignment vertical="top" wrapText="1"/>
    </xf>
    <xf numFmtId="0" fontId="5" fillId="6" borderId="7" xfId="0" applyFont="1" applyFill="1" applyBorder="1"/>
    <xf numFmtId="0" fontId="5" fillId="4" borderId="0" xfId="0" applyFont="1" applyFill="1" applyAlignment="1">
      <alignment vertical="top"/>
    </xf>
    <xf numFmtId="0" fontId="5" fillId="5" borderId="0" xfId="0" applyFont="1" applyFill="1" applyAlignment="1">
      <alignment vertical="top"/>
    </xf>
    <xf numFmtId="0" fontId="7" fillId="6" borderId="20" xfId="5" applyFont="1" applyFill="1" applyBorder="1" applyAlignment="1">
      <alignment horizontal="center" vertical="top" wrapText="1"/>
    </xf>
    <xf numFmtId="0" fontId="5" fillId="6" borderId="3" xfId="5" applyFont="1" applyFill="1" applyBorder="1" applyAlignment="1">
      <alignment horizontal="center" vertical="top" wrapText="1"/>
    </xf>
    <xf numFmtId="3" fontId="5" fillId="0" borderId="0" xfId="0" applyNumberFormat="1" applyFont="1" applyAlignment="1">
      <alignment horizontal="center" vertical="top"/>
    </xf>
    <xf numFmtId="0" fontId="5" fillId="0" borderId="3" xfId="3" applyFont="1" applyFill="1" applyBorder="1" applyAlignment="1">
      <alignment horizontal="center" vertical="top" wrapText="1"/>
    </xf>
    <xf numFmtId="3" fontId="5" fillId="0" borderId="20" xfId="0" applyNumberFormat="1" applyFont="1" applyBorder="1" applyAlignment="1">
      <alignment horizontal="center" vertical="top"/>
    </xf>
    <xf numFmtId="3" fontId="5" fillId="0" borderId="23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3" xfId="3" applyFont="1" applyFill="1" applyBorder="1" applyAlignment="1">
      <alignment horizontal="center" wrapText="1"/>
    </xf>
    <xf numFmtId="3" fontId="5" fillId="0" borderId="3" xfId="3" applyNumberFormat="1" applyFont="1" applyFill="1" applyBorder="1" applyAlignment="1">
      <alignment horizontal="center" wrapText="1"/>
    </xf>
    <xf numFmtId="3" fontId="5" fillId="0" borderId="3" xfId="5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3" fontId="5" fillId="0" borderId="1" xfId="0" applyNumberFormat="1" applyFont="1" applyBorder="1" applyAlignment="1">
      <alignment horizontal="center" vertical="top"/>
    </xf>
    <xf numFmtId="3" fontId="5" fillId="0" borderId="7" xfId="5" applyNumberFormat="1" applyFont="1" applyFill="1" applyBorder="1" applyAlignment="1">
      <alignment horizontal="center" vertical="top" wrapText="1"/>
    </xf>
    <xf numFmtId="0" fontId="59" fillId="0" borderId="0" xfId="0" applyFont="1" applyBorder="1"/>
    <xf numFmtId="0" fontId="5" fillId="6" borderId="3" xfId="0" applyFont="1" applyFill="1" applyBorder="1" applyAlignment="1">
      <alignment horizontal="center" vertical="top"/>
    </xf>
    <xf numFmtId="0" fontId="7" fillId="3" borderId="5" xfId="0" applyFont="1" applyFill="1" applyBorder="1" applyAlignment="1">
      <alignment vertical="center"/>
    </xf>
    <xf numFmtId="3" fontId="16" fillId="3" borderId="5" xfId="0" applyNumberFormat="1" applyFont="1" applyFill="1" applyBorder="1" applyAlignment="1">
      <alignment horizontal="center" vertical="center"/>
    </xf>
    <xf numFmtId="3" fontId="5" fillId="3" borderId="5" xfId="4" applyNumberFormat="1" applyFont="1" applyFill="1" applyBorder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5" fillId="0" borderId="0" xfId="0" applyFont="1" applyFill="1" applyAlignment="1">
      <alignment vertical="top"/>
    </xf>
    <xf numFmtId="0" fontId="7" fillId="0" borderId="5" xfId="5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3" fontId="7" fillId="0" borderId="3" xfId="5" applyNumberFormat="1" applyFont="1" applyFill="1" applyBorder="1" applyAlignment="1">
      <alignment vertical="top" wrapText="1"/>
    </xf>
    <xf numFmtId="17" fontId="5" fillId="0" borderId="3" xfId="5" applyNumberFormat="1" applyFont="1" applyFill="1" applyBorder="1" applyAlignment="1">
      <alignment horizontal="center" vertical="top" wrapText="1"/>
    </xf>
    <xf numFmtId="3" fontId="5" fillId="0" borderId="0" xfId="0" applyNumberFormat="1" applyFont="1" applyBorder="1" applyAlignment="1">
      <alignment horizontal="center" vertical="top"/>
    </xf>
    <xf numFmtId="0" fontId="5" fillId="0" borderId="5" xfId="0" applyFont="1" applyFill="1" applyBorder="1" applyAlignment="1">
      <alignment horizontal="left" vertical="top" wrapText="1" readingOrder="1"/>
    </xf>
    <xf numFmtId="0" fontId="5" fillId="0" borderId="5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/>
    </xf>
    <xf numFmtId="0" fontId="5" fillId="0" borderId="5" xfId="0" applyFont="1" applyBorder="1" applyAlignment="1">
      <alignment vertical="top" wrapText="1"/>
    </xf>
    <xf numFmtId="0" fontId="7" fillId="6" borderId="5" xfId="5" applyFont="1" applyFill="1" applyBorder="1" applyAlignment="1">
      <alignment horizontal="center" vertical="top" wrapText="1"/>
    </xf>
    <xf numFmtId="0" fontId="5" fillId="0" borderId="5" xfId="5" applyFont="1" applyFill="1" applyBorder="1" applyAlignment="1">
      <alignment horizontal="center" vertical="top" wrapText="1"/>
    </xf>
    <xf numFmtId="3" fontId="5" fillId="0" borderId="5" xfId="5" applyNumberFormat="1" applyFont="1" applyFill="1" applyBorder="1" applyAlignment="1">
      <alignment horizontal="center" vertical="top" wrapText="1"/>
    </xf>
    <xf numFmtId="189" fontId="5" fillId="6" borderId="3" xfId="2" applyNumberFormat="1" applyFont="1" applyFill="1" applyBorder="1" applyAlignment="1">
      <alignment horizontal="center" vertical="top"/>
    </xf>
    <xf numFmtId="1" fontId="5" fillId="0" borderId="5" xfId="0" applyNumberFormat="1" applyFont="1" applyFill="1" applyBorder="1" applyAlignment="1">
      <alignment horizontal="center" vertical="top"/>
    </xf>
    <xf numFmtId="0" fontId="5" fillId="0" borderId="5" xfId="5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vertical="top"/>
    </xf>
    <xf numFmtId="0" fontId="5" fillId="0" borderId="5" xfId="0" applyFont="1" applyFill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4" fillId="0" borderId="23" xfId="5" applyFont="1" applyFill="1" applyBorder="1" applyAlignment="1">
      <alignment horizontal="center" vertical="top" wrapText="1"/>
    </xf>
    <xf numFmtId="3" fontId="5" fillId="0" borderId="3" xfId="0" applyNumberFormat="1" applyFont="1" applyBorder="1" applyAlignment="1">
      <alignment horizontal="center" vertical="top" wrapText="1"/>
    </xf>
    <xf numFmtId="0" fontId="5" fillId="0" borderId="3" xfId="0" applyFont="1" applyFill="1" applyBorder="1" applyAlignment="1">
      <alignment vertical="center" wrapText="1"/>
    </xf>
    <xf numFmtId="3" fontId="7" fillId="0" borderId="3" xfId="5" applyNumberFormat="1" applyFont="1" applyFill="1" applyBorder="1" applyAlignment="1">
      <alignment horizontal="center" vertical="top" wrapText="1"/>
    </xf>
    <xf numFmtId="0" fontId="5" fillId="0" borderId="23" xfId="5" applyFont="1" applyFill="1" applyBorder="1" applyAlignment="1">
      <alignment vertical="top" wrapText="1"/>
    </xf>
    <xf numFmtId="0" fontId="5" fillId="0" borderId="23" xfId="0" applyFont="1" applyBorder="1" applyAlignment="1">
      <alignment horizontal="center"/>
    </xf>
    <xf numFmtId="3" fontId="5" fillId="0" borderId="2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top" wrapText="1" readingOrder="1"/>
    </xf>
    <xf numFmtId="0" fontId="5" fillId="0" borderId="20" xfId="0" applyFont="1" applyBorder="1" applyAlignment="1">
      <alignment horizontal="center" vertical="top" wrapText="1"/>
    </xf>
    <xf numFmtId="0" fontId="7" fillId="0" borderId="3" xfId="5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24" fillId="0" borderId="3" xfId="11" applyFont="1" applyBorder="1" applyAlignment="1">
      <alignment vertical="top" wrapText="1"/>
    </xf>
    <xf numFmtId="0" fontId="24" fillId="0" borderId="3" xfId="0" applyFont="1" applyBorder="1" applyAlignment="1">
      <alignment vertical="top" wrapText="1"/>
    </xf>
    <xf numFmtId="0" fontId="24" fillId="0" borderId="3" xfId="0" applyFont="1" applyBorder="1" applyAlignment="1">
      <alignment horizontal="center" vertical="top" wrapText="1"/>
    </xf>
    <xf numFmtId="0" fontId="5" fillId="0" borderId="23" xfId="5" applyFont="1" applyFill="1" applyBorder="1" applyAlignment="1">
      <alignment horizontal="center" vertical="top" wrapText="1"/>
    </xf>
    <xf numFmtId="0" fontId="5" fillId="0" borderId="3" xfId="0" applyFont="1" applyBorder="1" applyAlignment="1">
      <alignment vertical="center" wrapText="1"/>
    </xf>
    <xf numFmtId="3" fontId="5" fillId="0" borderId="3" xfId="2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wrapText="1"/>
    </xf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top" wrapText="1"/>
    </xf>
    <xf numFmtId="10" fontId="16" fillId="0" borderId="5" xfId="0" applyNumberFormat="1" applyFont="1" applyBorder="1" applyAlignment="1">
      <alignment vertical="top" wrapText="1"/>
    </xf>
    <xf numFmtId="0" fontId="15" fillId="0" borderId="5" xfId="0" applyFont="1" applyBorder="1" applyAlignment="1">
      <alignment horizontal="center" vertical="top" wrapText="1"/>
    </xf>
    <xf numFmtId="0" fontId="16" fillId="0" borderId="0" xfId="0" applyFont="1" applyAlignment="1">
      <alignment horizontal="left" wrapText="1"/>
    </xf>
    <xf numFmtId="0" fontId="37" fillId="0" borderId="0" xfId="0" applyFont="1" applyAlignment="1"/>
    <xf numFmtId="0" fontId="16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left" vertical="top" wrapText="1"/>
    </xf>
    <xf numFmtId="0" fontId="16" fillId="0" borderId="5" xfId="0" applyFont="1" applyFill="1" applyBorder="1" applyAlignment="1">
      <alignment vertical="top" wrapText="1"/>
    </xf>
    <xf numFmtId="0" fontId="16" fillId="0" borderId="4" xfId="0" applyFont="1" applyFill="1" applyBorder="1" applyAlignment="1">
      <alignment vertical="top" wrapText="1"/>
    </xf>
    <xf numFmtId="0" fontId="16" fillId="0" borderId="4" xfId="0" applyFont="1" applyFill="1" applyBorder="1" applyAlignment="1">
      <alignment horizontal="left" vertical="top" wrapText="1"/>
    </xf>
    <xf numFmtId="0" fontId="40" fillId="0" borderId="0" xfId="0" applyFont="1" applyAlignment="1">
      <alignment horizontal="left" vertical="top" wrapText="1"/>
    </xf>
    <xf numFmtId="0" fontId="16" fillId="0" borderId="8" xfId="0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0" fillId="0" borderId="5" xfId="0" applyFont="1" applyBorder="1" applyAlignment="1">
      <alignment vertical="top" wrapText="1"/>
    </xf>
    <xf numFmtId="0" fontId="24" fillId="0" borderId="5" xfId="0" applyFont="1" applyBorder="1" applyAlignment="1">
      <alignment vertical="top" wrapText="1"/>
    </xf>
    <xf numFmtId="0" fontId="5" fillId="0" borderId="0" xfId="0" applyFont="1" applyFill="1"/>
    <xf numFmtId="0" fontId="25" fillId="0" borderId="4" xfId="0" applyFont="1" applyBorder="1" applyAlignment="1">
      <alignment horizontal="center"/>
    </xf>
    <xf numFmtId="0" fontId="65" fillId="0" borderId="3" xfId="0" applyFont="1" applyBorder="1" applyAlignment="1">
      <alignment horizontal="center"/>
    </xf>
    <xf numFmtId="0" fontId="65" fillId="0" borderId="3" xfId="0" applyFont="1" applyBorder="1"/>
    <xf numFmtId="0" fontId="7" fillId="0" borderId="8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5" fillId="0" borderId="2" xfId="0" applyFont="1" applyBorder="1"/>
    <xf numFmtId="0" fontId="63" fillId="0" borderId="3" xfId="0" applyFont="1" applyBorder="1"/>
    <xf numFmtId="0" fontId="24" fillId="0" borderId="0" xfId="0" applyFont="1"/>
    <xf numFmtId="0" fontId="24" fillId="0" borderId="1" xfId="0" applyFont="1" applyBorder="1"/>
    <xf numFmtId="0" fontId="24" fillId="0" borderId="1" xfId="0" applyFont="1" applyBorder="1" applyAlignment="1">
      <alignment horizontal="center"/>
    </xf>
    <xf numFmtId="0" fontId="25" fillId="0" borderId="2" xfId="0" applyFont="1" applyBorder="1"/>
    <xf numFmtId="0" fontId="24" fillId="0" borderId="3" xfId="0" applyFont="1" applyBorder="1"/>
    <xf numFmtId="0" fontId="24" fillId="0" borderId="3" xfId="0" applyFont="1" applyBorder="1" applyAlignment="1">
      <alignment horizontal="center"/>
    </xf>
    <xf numFmtId="0" fontId="25" fillId="0" borderId="3" xfId="0" applyFont="1" applyBorder="1"/>
    <xf numFmtId="0" fontId="24" fillId="0" borderId="3" xfId="0" applyFont="1" applyBorder="1" applyAlignment="1">
      <alignment horizontal="left"/>
    </xf>
    <xf numFmtId="0" fontId="25" fillId="2" borderId="3" xfId="0" applyFont="1" applyFill="1" applyBorder="1"/>
    <xf numFmtId="0" fontId="24" fillId="2" borderId="3" xfId="0" applyFont="1" applyFill="1" applyBorder="1"/>
    <xf numFmtId="0" fontId="24" fillId="2" borderId="3" xfId="0" applyFont="1" applyFill="1" applyBorder="1" applyAlignment="1">
      <alignment horizontal="center"/>
    </xf>
    <xf numFmtId="0" fontId="24" fillId="0" borderId="23" xfId="0" applyFont="1" applyBorder="1"/>
    <xf numFmtId="0" fontId="25" fillId="0" borderId="23" xfId="0" applyFont="1" applyBorder="1"/>
    <xf numFmtId="0" fontId="24" fillId="0" borderId="23" xfId="0" applyFont="1" applyBorder="1" applyAlignment="1">
      <alignment horizontal="center"/>
    </xf>
    <xf numFmtId="0" fontId="60" fillId="0" borderId="23" xfId="0" applyFont="1" applyBorder="1"/>
    <xf numFmtId="0" fontId="60" fillId="0" borderId="23" xfId="0" applyFont="1" applyBorder="1" applyAlignment="1">
      <alignment horizontal="center"/>
    </xf>
    <xf numFmtId="0" fontId="67" fillId="0" borderId="0" xfId="0" applyFont="1" applyBorder="1"/>
    <xf numFmtId="0" fontId="67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5" fillId="0" borderId="0" xfId="0" applyFont="1" applyBorder="1"/>
    <xf numFmtId="0" fontId="53" fillId="0" borderId="0" xfId="0" applyFont="1"/>
    <xf numFmtId="0" fontId="54" fillId="0" borderId="0" xfId="0" applyFont="1"/>
    <xf numFmtId="0" fontId="61" fillId="0" borderId="0" xfId="0" applyFont="1"/>
    <xf numFmtId="43" fontId="24" fillId="0" borderId="3" xfId="2" applyFont="1" applyBorder="1" applyAlignment="1">
      <alignment horizontal="center"/>
    </xf>
    <xf numFmtId="3" fontId="24" fillId="2" borderId="3" xfId="0" applyNumberFormat="1" applyFont="1" applyFill="1" applyBorder="1" applyAlignment="1">
      <alignment horizontal="center"/>
    </xf>
    <xf numFmtId="4" fontId="24" fillId="2" borderId="3" xfId="0" applyNumberFormat="1" applyFont="1" applyFill="1" applyBorder="1" applyAlignment="1">
      <alignment horizontal="center"/>
    </xf>
    <xf numFmtId="0" fontId="24" fillId="0" borderId="3" xfId="0" applyFont="1" applyFill="1" applyBorder="1" applyAlignment="1">
      <alignment horizontal="center"/>
    </xf>
    <xf numFmtId="17" fontId="24" fillId="2" borderId="3" xfId="0" applyNumberFormat="1" applyFont="1" applyFill="1" applyBorder="1" applyAlignment="1">
      <alignment horizontal="center"/>
    </xf>
    <xf numFmtId="17" fontId="24" fillId="0" borderId="3" xfId="0" applyNumberFormat="1" applyFont="1" applyBorder="1" applyAlignment="1">
      <alignment horizontal="center"/>
    </xf>
    <xf numFmtId="43" fontId="24" fillId="2" borderId="3" xfId="2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2" borderId="2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 readingOrder="1"/>
    </xf>
    <xf numFmtId="0" fontId="7" fillId="0" borderId="3" xfId="0" applyFont="1" applyFill="1" applyBorder="1" applyAlignment="1">
      <alignment vertical="top" wrapText="1"/>
    </xf>
    <xf numFmtId="3" fontId="5" fillId="0" borderId="7" xfId="5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3" xfId="0" applyFont="1" applyFill="1" applyBorder="1" applyAlignment="1">
      <alignment horizontal="left" vertical="center" wrapText="1" readingOrder="1"/>
    </xf>
    <xf numFmtId="0" fontId="24" fillId="2" borderId="3" xfId="0" applyFont="1" applyFill="1" applyBorder="1" applyAlignment="1">
      <alignment vertical="top" wrapText="1"/>
    </xf>
    <xf numFmtId="0" fontId="5" fillId="0" borderId="3" xfId="0" applyFont="1" applyBorder="1" applyAlignment="1"/>
    <xf numFmtId="0" fontId="5" fillId="2" borderId="3" xfId="0" applyFont="1" applyFill="1" applyBorder="1" applyAlignment="1">
      <alignment horizontal="left" vertical="top" wrapText="1" readingOrder="1"/>
    </xf>
    <xf numFmtId="0" fontId="5" fillId="2" borderId="23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 readingOrder="1"/>
    </xf>
    <xf numFmtId="0" fontId="5" fillId="0" borderId="3" xfId="5" applyFont="1" applyFill="1" applyBorder="1"/>
    <xf numFmtId="0" fontId="5" fillId="0" borderId="23" xfId="0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7" fontId="5" fillId="0" borderId="3" xfId="5" applyNumberFormat="1" applyFont="1" applyFill="1" applyBorder="1" applyAlignment="1">
      <alignment horizontal="center" vertical="center" wrapText="1"/>
    </xf>
    <xf numFmtId="0" fontId="5" fillId="0" borderId="3" xfId="11" applyFont="1" applyBorder="1" applyAlignment="1">
      <alignment vertical="top"/>
    </xf>
    <xf numFmtId="0" fontId="5" fillId="0" borderId="3" xfId="0" applyFont="1" applyFill="1" applyBorder="1" applyAlignment="1">
      <alignment horizontal="center" vertical="center" wrapText="1" readingOrder="1"/>
    </xf>
    <xf numFmtId="3" fontId="5" fillId="0" borderId="3" xfId="5" applyNumberFormat="1" applyFont="1" applyFill="1" applyBorder="1" applyAlignment="1">
      <alignment horizontal="center" vertical="center" wrapText="1"/>
    </xf>
    <xf numFmtId="0" fontId="5" fillId="0" borderId="23" xfId="5" applyFont="1" applyFill="1" applyBorder="1" applyAlignment="1">
      <alignment horizontal="center" vertical="center" wrapText="1"/>
    </xf>
    <xf numFmtId="3" fontId="6" fillId="0" borderId="4" xfId="2" applyNumberFormat="1" applyFont="1" applyBorder="1" applyAlignment="1">
      <alignment horizontal="center" vertical="center" wrapText="1"/>
    </xf>
    <xf numFmtId="3" fontId="7" fillId="0" borderId="5" xfId="2" applyNumberFormat="1" applyFont="1" applyBorder="1" applyAlignment="1">
      <alignment horizontal="center" vertical="top" wrapText="1"/>
    </xf>
    <xf numFmtId="3" fontId="54" fillId="0" borderId="2" xfId="2" applyNumberFormat="1" applyFont="1" applyFill="1" applyBorder="1" applyAlignment="1">
      <alignment horizontal="center" vertical="center" wrapText="1"/>
    </xf>
    <xf numFmtId="3" fontId="7" fillId="0" borderId="3" xfId="5" applyNumberFormat="1" applyFont="1" applyFill="1" applyBorder="1" applyAlignment="1">
      <alignment horizontal="center" vertical="center" wrapText="1"/>
    </xf>
    <xf numFmtId="49" fontId="5" fillId="0" borderId="3" xfId="5" applyNumberFormat="1" applyFont="1" applyFill="1" applyBorder="1" applyAlignment="1">
      <alignment horizontal="left" vertical="top" wrapText="1"/>
    </xf>
    <xf numFmtId="49" fontId="5" fillId="0" borderId="14" xfId="5" applyNumberFormat="1" applyFont="1" applyFill="1" applyBorder="1" applyAlignment="1">
      <alignment horizontal="left" vertical="top" wrapText="1"/>
    </xf>
    <xf numFmtId="49" fontId="5" fillId="0" borderId="14" xfId="0" applyNumberFormat="1" applyFont="1" applyFill="1" applyBorder="1" applyAlignment="1">
      <alignment horizontal="left" vertical="top" wrapText="1" readingOrder="1"/>
    </xf>
    <xf numFmtId="49" fontId="5" fillId="0" borderId="0" xfId="0" applyNumberFormat="1" applyFont="1" applyAlignment="1">
      <alignment vertical="top"/>
    </xf>
    <xf numFmtId="49" fontId="5" fillId="0" borderId="14" xfId="5" applyNumberFormat="1" applyFont="1" applyFill="1" applyBorder="1"/>
    <xf numFmtId="0" fontId="5" fillId="0" borderId="26" xfId="21" applyFont="1" applyFill="1" applyBorder="1" applyAlignment="1">
      <alignment horizontal="left" vertical="top" wrapText="1" readingOrder="1"/>
    </xf>
    <xf numFmtId="0" fontId="5" fillId="0" borderId="14" xfId="21" applyFont="1" applyFill="1" applyBorder="1" applyAlignment="1">
      <alignment horizontal="left" vertical="top" wrapText="1" readingOrder="1"/>
    </xf>
    <xf numFmtId="0" fontId="5" fillId="0" borderId="14" xfId="21" applyFont="1" applyFill="1" applyBorder="1" applyAlignment="1">
      <alignment horizontal="left" vertical="top" readingOrder="1"/>
    </xf>
    <xf numFmtId="0" fontId="5" fillId="0" borderId="14" xfId="21" applyFont="1" applyFill="1" applyBorder="1" applyAlignment="1">
      <alignment vertical="top" wrapText="1"/>
    </xf>
    <xf numFmtId="0" fontId="5" fillId="6" borderId="3" xfId="5" applyFont="1" applyFill="1" applyBorder="1" applyAlignment="1">
      <alignment vertical="top" wrapText="1"/>
    </xf>
    <xf numFmtId="3" fontId="5" fillId="6" borderId="7" xfId="5" applyNumberFormat="1" applyFont="1" applyFill="1" applyBorder="1" applyAlignment="1">
      <alignment horizontal="center" vertical="center" wrapText="1"/>
    </xf>
    <xf numFmtId="3" fontId="5" fillId="6" borderId="3" xfId="5" applyNumberFormat="1" applyFont="1" applyFill="1" applyBorder="1" applyAlignment="1">
      <alignment horizontal="center" vertical="top" wrapText="1"/>
    </xf>
    <xf numFmtId="0" fontId="5" fillId="6" borderId="0" xfId="0" applyFont="1" applyFill="1" applyAlignment="1">
      <alignment vertical="top"/>
    </xf>
    <xf numFmtId="0" fontId="5" fillId="0" borderId="20" xfId="0" applyFont="1" applyBorder="1" applyAlignment="1">
      <alignment horizontal="left" vertical="top"/>
    </xf>
    <xf numFmtId="0" fontId="5" fillId="0" borderId="7" xfId="0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center" vertical="center"/>
    </xf>
    <xf numFmtId="0" fontId="5" fillId="0" borderId="20" xfId="21" applyFont="1" applyFill="1" applyBorder="1" applyAlignment="1">
      <alignment horizontal="left" vertical="top" wrapText="1" readingOrder="1"/>
    </xf>
    <xf numFmtId="3" fontId="5" fillId="0" borderId="20" xfId="5" applyNumberFormat="1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left" vertical="top" wrapText="1" readingOrder="1"/>
    </xf>
    <xf numFmtId="0" fontId="5" fillId="0" borderId="5" xfId="0" applyFont="1" applyFill="1" applyBorder="1" applyAlignment="1">
      <alignment horizontal="center" vertical="top" wrapText="1" readingOrder="1"/>
    </xf>
    <xf numFmtId="17" fontId="5" fillId="0" borderId="5" xfId="0" applyNumberFormat="1" applyFont="1" applyBorder="1" applyAlignment="1">
      <alignment horizontal="center" vertical="top"/>
    </xf>
    <xf numFmtId="0" fontId="5" fillId="0" borderId="20" xfId="0" applyFont="1" applyFill="1" applyBorder="1" applyAlignment="1">
      <alignment horizontal="left" vertical="top" wrapText="1" readingOrder="1"/>
    </xf>
    <xf numFmtId="3" fontId="7" fillId="0" borderId="5" xfId="5" applyNumberFormat="1" applyFont="1" applyFill="1" applyBorder="1" applyAlignment="1">
      <alignment horizontal="center" vertical="top" wrapText="1"/>
    </xf>
    <xf numFmtId="3" fontId="5" fillId="0" borderId="5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left" vertical="top" readingOrder="1"/>
    </xf>
    <xf numFmtId="0" fontId="5" fillId="6" borderId="5" xfId="5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vertical="top" wrapText="1"/>
    </xf>
    <xf numFmtId="0" fontId="5" fillId="6" borderId="5" xfId="0" applyFont="1" applyFill="1" applyBorder="1" applyAlignment="1">
      <alignment horizontal="center" vertical="top" wrapText="1" readingOrder="1"/>
    </xf>
    <xf numFmtId="0" fontId="5" fillId="6" borderId="5" xfId="0" applyFont="1" applyFill="1" applyBorder="1" applyAlignment="1">
      <alignment horizontal="center" vertical="top" wrapText="1"/>
    </xf>
    <xf numFmtId="3" fontId="7" fillId="6" borderId="5" xfId="5" applyNumberFormat="1" applyFont="1" applyFill="1" applyBorder="1" applyAlignment="1">
      <alignment horizontal="center" vertical="top" wrapText="1"/>
    </xf>
    <xf numFmtId="3" fontId="5" fillId="6" borderId="5" xfId="0" applyNumberFormat="1" applyFont="1" applyFill="1" applyBorder="1" applyAlignment="1">
      <alignment horizontal="center" vertical="top" wrapText="1"/>
    </xf>
    <xf numFmtId="3" fontId="7" fillId="0" borderId="7" xfId="5" applyNumberFormat="1" applyFont="1" applyFill="1" applyBorder="1" applyAlignment="1">
      <alignment horizontal="center" vertical="top" wrapText="1"/>
    </xf>
    <xf numFmtId="49" fontId="5" fillId="0" borderId="24" xfId="0" applyNumberFormat="1" applyFont="1" applyFill="1" applyBorder="1" applyAlignment="1">
      <alignment horizontal="left" vertical="top" wrapText="1" readingOrder="1"/>
    </xf>
    <xf numFmtId="0" fontId="5" fillId="0" borderId="20" xfId="0" applyFont="1" applyFill="1" applyBorder="1" applyAlignment="1">
      <alignment horizontal="center" vertical="top" wrapText="1" readingOrder="1"/>
    </xf>
    <xf numFmtId="0" fontId="5" fillId="0" borderId="3" xfId="0" applyFont="1" applyFill="1" applyBorder="1" applyAlignment="1">
      <alignment horizontal="right" vertical="center" wrapText="1" readingOrder="1"/>
    </xf>
    <xf numFmtId="0" fontId="5" fillId="0" borderId="23" xfId="0" applyFont="1" applyFill="1" applyBorder="1" applyAlignment="1">
      <alignment vertical="top" wrapText="1"/>
    </xf>
    <xf numFmtId="0" fontId="5" fillId="0" borderId="23" xfId="0" applyFont="1" applyFill="1" applyBorder="1" applyAlignment="1">
      <alignment horizontal="center" vertical="top" wrapText="1" readingOrder="1"/>
    </xf>
    <xf numFmtId="3" fontId="5" fillId="0" borderId="23" xfId="5" applyNumberFormat="1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vertical="top"/>
    </xf>
    <xf numFmtId="0" fontId="68" fillId="0" borderId="0" xfId="0" applyFont="1" applyAlignment="1">
      <alignment wrapText="1"/>
    </xf>
    <xf numFmtId="0" fontId="68" fillId="0" borderId="17" xfId="0" applyFont="1" applyBorder="1" applyAlignment="1">
      <alignment wrapText="1"/>
    </xf>
    <xf numFmtId="0" fontId="68" fillId="0" borderId="17" xfId="0" applyFont="1" applyBorder="1" applyAlignment="1"/>
    <xf numFmtId="0" fontId="5" fillId="2" borderId="5" xfId="0" applyFont="1" applyFill="1" applyBorder="1" applyAlignment="1">
      <alignment horizontal="left" vertical="top" wrapText="1" readingOrder="1"/>
    </xf>
    <xf numFmtId="17" fontId="5" fillId="6" borderId="5" xfId="0" applyNumberFormat="1" applyFont="1" applyFill="1" applyBorder="1" applyAlignment="1">
      <alignment horizontal="center" vertical="top"/>
    </xf>
    <xf numFmtId="3" fontId="5" fillId="6" borderId="5" xfId="5" applyNumberFormat="1" applyFont="1" applyFill="1" applyBorder="1" applyAlignment="1">
      <alignment horizontal="center" vertical="top" wrapText="1"/>
    </xf>
    <xf numFmtId="3" fontId="5" fillId="6" borderId="5" xfId="0" applyNumberFormat="1" applyFont="1" applyFill="1" applyBorder="1" applyAlignment="1">
      <alignment horizontal="center" vertical="top"/>
    </xf>
    <xf numFmtId="0" fontId="5" fillId="6" borderId="5" xfId="0" applyFont="1" applyFill="1" applyBorder="1" applyAlignment="1">
      <alignment horizontal="center" vertical="top"/>
    </xf>
    <xf numFmtId="3" fontId="5" fillId="0" borderId="3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/>
    <xf numFmtId="0" fontId="5" fillId="0" borderId="13" xfId="5" applyFont="1" applyFill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17" fontId="5" fillId="0" borderId="3" xfId="0" applyNumberFormat="1" applyFont="1" applyBorder="1" applyAlignment="1">
      <alignment horizontal="center" vertical="top"/>
    </xf>
    <xf numFmtId="0" fontId="5" fillId="0" borderId="3" xfId="0" applyFont="1" applyFill="1" applyBorder="1" applyAlignment="1">
      <alignment vertical="top"/>
    </xf>
    <xf numFmtId="3" fontId="54" fillId="0" borderId="23" xfId="2" applyNumberFormat="1" applyFont="1" applyFill="1" applyBorder="1" applyAlignment="1">
      <alignment horizontal="center" vertical="top" wrapText="1"/>
    </xf>
    <xf numFmtId="17" fontId="5" fillId="0" borderId="3" xfId="3" applyNumberFormat="1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 readingOrder="1"/>
    </xf>
    <xf numFmtId="17" fontId="5" fillId="6" borderId="3" xfId="0" applyNumberFormat="1" applyFont="1" applyFill="1" applyBorder="1" applyAlignment="1">
      <alignment horizontal="center" vertical="top"/>
    </xf>
    <xf numFmtId="3" fontId="5" fillId="6" borderId="7" xfId="5" applyNumberFormat="1" applyFont="1" applyFill="1" applyBorder="1" applyAlignment="1">
      <alignment horizontal="center" vertical="top" wrapText="1"/>
    </xf>
    <xf numFmtId="3" fontId="5" fillId="6" borderId="3" xfId="0" applyNumberFormat="1" applyFont="1" applyFill="1" applyBorder="1" applyAlignment="1">
      <alignment horizontal="center" vertical="top"/>
    </xf>
    <xf numFmtId="0" fontId="5" fillId="6" borderId="3" xfId="3" applyFont="1" applyFill="1" applyBorder="1" applyAlignment="1">
      <alignment horizontal="center" vertical="top" wrapText="1"/>
    </xf>
    <xf numFmtId="17" fontId="5" fillId="0" borderId="23" xfId="3" applyNumberFormat="1" applyFont="1" applyFill="1" applyBorder="1" applyAlignment="1">
      <alignment horizontal="center" vertical="top" wrapText="1"/>
    </xf>
    <xf numFmtId="0" fontId="5" fillId="0" borderId="3" xfId="7" applyFont="1" applyBorder="1" applyAlignment="1">
      <alignment vertical="top" wrapText="1"/>
    </xf>
    <xf numFmtId="0" fontId="5" fillId="0" borderId="3" xfId="5" applyFont="1" applyBorder="1"/>
    <xf numFmtId="0" fontId="5" fillId="0" borderId="23" xfId="5" applyFont="1" applyFill="1" applyBorder="1" applyAlignment="1">
      <alignment horizontal="left" vertical="top" wrapText="1"/>
    </xf>
    <xf numFmtId="3" fontId="5" fillId="0" borderId="3" xfId="0" applyNumberFormat="1" applyFont="1" applyFill="1" applyBorder="1" applyAlignment="1">
      <alignment horizontal="center" vertical="top" wrapText="1" readingOrder="1"/>
    </xf>
    <xf numFmtId="0" fontId="69" fillId="0" borderId="3" xfId="0" applyFont="1" applyBorder="1" applyAlignment="1">
      <alignment vertical="top" wrapText="1"/>
    </xf>
    <xf numFmtId="0" fontId="69" fillId="0" borderId="3" xfId="0" applyFont="1" applyBorder="1" applyAlignment="1">
      <alignment vertical="center" wrapText="1"/>
    </xf>
    <xf numFmtId="0" fontId="5" fillId="6" borderId="13" xfId="0" applyFont="1" applyFill="1" applyBorder="1" applyAlignment="1">
      <alignment horizontal="left" vertical="center" wrapText="1" readingOrder="1"/>
    </xf>
    <xf numFmtId="0" fontId="5" fillId="6" borderId="3" xfId="0" applyFont="1" applyFill="1" applyBorder="1"/>
    <xf numFmtId="49" fontId="5" fillId="0" borderId="3" xfId="0" applyNumberFormat="1" applyFont="1" applyBorder="1" applyAlignment="1">
      <alignment horizontal="center" vertical="top"/>
    </xf>
    <xf numFmtId="0" fontId="6" fillId="0" borderId="17" xfId="5" applyFont="1" applyFill="1" applyBorder="1" applyAlignment="1">
      <alignment vertical="top"/>
    </xf>
    <xf numFmtId="0" fontId="24" fillId="0" borderId="3" xfId="5" applyFont="1" applyFill="1" applyBorder="1" applyAlignment="1">
      <alignment vertical="top" wrapText="1"/>
    </xf>
    <xf numFmtId="49" fontId="5" fillId="0" borderId="3" xfId="3" applyNumberFormat="1" applyFont="1" applyFill="1" applyBorder="1" applyAlignment="1">
      <alignment vertical="top" wrapText="1"/>
    </xf>
    <xf numFmtId="3" fontId="5" fillId="0" borderId="3" xfId="5" applyNumberFormat="1" applyFont="1" applyFill="1" applyBorder="1" applyAlignment="1">
      <alignment vertical="top" wrapText="1"/>
    </xf>
    <xf numFmtId="3" fontId="5" fillId="0" borderId="3" xfId="0" applyNumberFormat="1" applyFont="1" applyBorder="1" applyAlignment="1">
      <alignment vertical="top"/>
    </xf>
    <xf numFmtId="0" fontId="5" fillId="0" borderId="7" xfId="0" applyFont="1" applyBorder="1" applyAlignment="1">
      <alignment vertical="top" wrapText="1"/>
    </xf>
    <xf numFmtId="17" fontId="5" fillId="0" borderId="3" xfId="0" applyNumberFormat="1" applyFont="1" applyBorder="1" applyAlignment="1">
      <alignment horizontal="center" vertical="top" wrapText="1"/>
    </xf>
    <xf numFmtId="0" fontId="5" fillId="0" borderId="3" xfId="24" applyFont="1" applyBorder="1" applyAlignment="1" applyProtection="1">
      <alignment horizontal="left" vertical="top" wrapText="1"/>
      <protection locked="0"/>
    </xf>
    <xf numFmtId="0" fontId="5" fillId="0" borderId="3" xfId="25" applyFont="1" applyFill="1" applyBorder="1" applyAlignment="1">
      <alignment horizontal="left" vertical="top" wrapText="1" readingOrder="1"/>
    </xf>
    <xf numFmtId="0" fontId="7" fillId="0" borderId="3" xfId="0" applyFont="1" applyFill="1" applyBorder="1" applyAlignment="1">
      <alignment horizontal="left" vertical="top" wrapText="1" readingOrder="1"/>
    </xf>
    <xf numFmtId="49" fontId="5" fillId="0" borderId="3" xfId="0" applyNumberFormat="1" applyFont="1" applyFill="1" applyBorder="1" applyAlignment="1">
      <alignment horizontal="left" vertical="top" wrapText="1" readingOrder="1"/>
    </xf>
    <xf numFmtId="0" fontId="5" fillId="6" borderId="3" xfId="0" applyFont="1" applyFill="1" applyBorder="1" applyAlignment="1">
      <alignment horizontal="center" vertical="top" wrapText="1"/>
    </xf>
    <xf numFmtId="0" fontId="5" fillId="6" borderId="3" xfId="25" applyFont="1" applyFill="1" applyBorder="1" applyAlignment="1">
      <alignment horizontal="left" vertical="top" wrapText="1" readingOrder="1"/>
    </xf>
    <xf numFmtId="17" fontId="5" fillId="6" borderId="3" xfId="0" applyNumberFormat="1" applyFont="1" applyFill="1" applyBorder="1" applyAlignment="1">
      <alignment horizontal="center" vertical="top" wrapText="1"/>
    </xf>
    <xf numFmtId="3" fontId="5" fillId="6" borderId="3" xfId="0" applyNumberFormat="1" applyFont="1" applyFill="1" applyBorder="1" applyAlignment="1">
      <alignment horizontal="center" vertical="top" wrapText="1"/>
    </xf>
    <xf numFmtId="0" fontId="5" fillId="0" borderId="3" xfId="25" applyFont="1" applyBorder="1" applyAlignment="1">
      <alignment vertical="top" wrapText="1"/>
    </xf>
    <xf numFmtId="9" fontId="5" fillId="0" borderId="3" xfId="0" applyNumberFormat="1" applyFont="1" applyFill="1" applyBorder="1" applyAlignment="1">
      <alignment horizontal="center" vertical="top" wrapText="1" readingOrder="1"/>
    </xf>
    <xf numFmtId="0" fontId="7" fillId="0" borderId="23" xfId="0" applyFont="1" applyFill="1" applyBorder="1" applyAlignment="1">
      <alignment vertical="top"/>
    </xf>
    <xf numFmtId="0" fontId="5" fillId="0" borderId="3" xfId="0" applyFont="1" applyFill="1" applyBorder="1" applyAlignment="1">
      <alignment horizontal="center" wrapText="1" readingOrder="1"/>
    </xf>
    <xf numFmtId="1" fontId="5" fillId="6" borderId="5" xfId="0" applyNumberFormat="1" applyFont="1" applyFill="1" applyBorder="1" applyAlignment="1">
      <alignment horizontal="center" vertical="top" wrapText="1"/>
    </xf>
    <xf numFmtId="1" fontId="5" fillId="0" borderId="5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17" fontId="5" fillId="0" borderId="5" xfId="0" applyNumberFormat="1" applyFont="1" applyFill="1" applyBorder="1" applyAlignment="1">
      <alignment horizontal="center" vertical="top" wrapText="1"/>
    </xf>
    <xf numFmtId="43" fontId="5" fillId="0" borderId="3" xfId="2" applyFont="1" applyBorder="1" applyAlignment="1">
      <alignment horizontal="center" vertical="top"/>
    </xf>
    <xf numFmtId="3" fontId="5" fillId="2" borderId="3" xfId="2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vertical="top" wrapText="1"/>
    </xf>
    <xf numFmtId="49" fontId="5" fillId="0" borderId="3" xfId="5" applyNumberFormat="1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wrapText="1"/>
    </xf>
    <xf numFmtId="0" fontId="5" fillId="0" borderId="14" xfId="5" applyFont="1" applyFill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4" fontId="5" fillId="0" borderId="5" xfId="0" applyNumberFormat="1" applyFont="1" applyFill="1" applyBorder="1" applyAlignment="1">
      <alignment horizontal="center" vertical="top"/>
    </xf>
    <xf numFmtId="0" fontId="5" fillId="2" borderId="5" xfId="0" quotePrefix="1" applyFont="1" applyFill="1" applyBorder="1" applyAlignment="1">
      <alignment horizontal="left" vertical="top" wrapText="1" readingOrder="1"/>
    </xf>
    <xf numFmtId="1" fontId="5" fillId="0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left" wrapText="1" readingOrder="1"/>
    </xf>
    <xf numFmtId="49" fontId="5" fillId="0" borderId="3" xfId="5" applyNumberFormat="1" applyFont="1" applyFill="1" applyBorder="1" applyAlignment="1">
      <alignment vertical="top" wrapText="1"/>
    </xf>
    <xf numFmtId="0" fontId="5" fillId="6" borderId="3" xfId="0" applyFont="1" applyFill="1" applyBorder="1" applyAlignment="1">
      <alignment horizontal="left" vertical="top" wrapText="1" readingOrder="1"/>
    </xf>
    <xf numFmtId="49" fontId="5" fillId="0" borderId="3" xfId="0" applyNumberFormat="1" applyFont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vertical="top" wrapText="1"/>
    </xf>
    <xf numFmtId="49" fontId="5" fillId="0" borderId="3" xfId="0" applyNumberFormat="1" applyFont="1" applyBorder="1" applyAlignment="1">
      <alignment horizontal="left" vertical="top"/>
    </xf>
    <xf numFmtId="0" fontId="5" fillId="0" borderId="8" xfId="0" applyFont="1" applyBorder="1" applyAlignment="1">
      <alignment horizontal="left" vertical="top" wrapText="1"/>
    </xf>
    <xf numFmtId="0" fontId="5" fillId="0" borderId="3" xfId="5" applyFont="1" applyFill="1" applyBorder="1" applyAlignment="1">
      <alignment vertical="top"/>
    </xf>
    <xf numFmtId="3" fontId="5" fillId="0" borderId="3" xfId="0" applyNumberFormat="1" applyFont="1" applyBorder="1" applyAlignment="1">
      <alignment horizontal="left" vertical="top"/>
    </xf>
    <xf numFmtId="0" fontId="5" fillId="2" borderId="23" xfId="0" applyFont="1" applyFill="1" applyBorder="1"/>
    <xf numFmtId="17" fontId="5" fillId="0" borderId="3" xfId="5" applyNumberFormat="1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right" vertical="top" wrapText="1" readingOrder="1"/>
    </xf>
    <xf numFmtId="3" fontId="5" fillId="0" borderId="3" xfId="0" applyNumberFormat="1" applyFont="1" applyFill="1" applyBorder="1" applyAlignment="1">
      <alignment horizontal="right" vertical="top" wrapText="1" readingOrder="1"/>
    </xf>
    <xf numFmtId="0" fontId="5" fillId="0" borderId="1" xfId="0" applyFont="1" applyBorder="1" applyAlignment="1">
      <alignment vertical="top" wrapText="1"/>
    </xf>
    <xf numFmtId="3" fontId="5" fillId="0" borderId="1" xfId="0" applyNumberFormat="1" applyFont="1" applyBorder="1" applyAlignment="1">
      <alignment vertical="top"/>
    </xf>
    <xf numFmtId="3" fontId="5" fillId="0" borderId="3" xfId="5" applyNumberFormat="1" applyFont="1" applyFill="1" applyBorder="1" applyAlignment="1">
      <alignment horizontal="right" vertical="top" wrapText="1"/>
    </xf>
    <xf numFmtId="3" fontId="5" fillId="0" borderId="3" xfId="0" applyNumberFormat="1" applyFont="1" applyBorder="1" applyAlignment="1">
      <alignment horizontal="right" vertical="top"/>
    </xf>
    <xf numFmtId="0" fontId="5" fillId="0" borderId="5" xfId="0" applyFont="1" applyBorder="1" applyAlignment="1">
      <alignment horizontal="center" wrapText="1"/>
    </xf>
    <xf numFmtId="0" fontId="5" fillId="0" borderId="27" xfId="0" applyFont="1" applyBorder="1" applyAlignment="1">
      <alignment horizontal="center" vertical="top"/>
    </xf>
    <xf numFmtId="3" fontId="5" fillId="0" borderId="0" xfId="0" applyNumberFormat="1" applyFont="1" applyAlignment="1">
      <alignment horizontal="center"/>
    </xf>
    <xf numFmtId="0" fontId="39" fillId="0" borderId="0" xfId="0" applyFont="1"/>
    <xf numFmtId="0" fontId="39" fillId="0" borderId="0" xfId="0" applyFont="1" applyAlignment="1">
      <alignment vertical="top"/>
    </xf>
    <xf numFmtId="0" fontId="71" fillId="0" borderId="0" xfId="0" applyFont="1"/>
    <xf numFmtId="4" fontId="32" fillId="0" borderId="5" xfId="0" applyNumberFormat="1" applyFont="1" applyBorder="1" applyAlignment="1">
      <alignment horizontal="center"/>
    </xf>
    <xf numFmtId="4" fontId="32" fillId="0" borderId="5" xfId="0" applyNumberFormat="1" applyFont="1" applyBorder="1" applyAlignment="1">
      <alignment horizontal="center" vertical="top"/>
    </xf>
    <xf numFmtId="3" fontId="5" fillId="0" borderId="30" xfId="5" applyNumberFormat="1" applyFont="1" applyFill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 readingOrder="1"/>
    </xf>
    <xf numFmtId="3" fontId="5" fillId="0" borderId="2" xfId="5" applyNumberFormat="1" applyFont="1" applyFill="1" applyBorder="1" applyAlignment="1">
      <alignment horizontal="center" vertical="top" wrapText="1"/>
    </xf>
    <xf numFmtId="0" fontId="5" fillId="0" borderId="3" xfId="21" applyFont="1" applyFill="1" applyBorder="1" applyAlignment="1">
      <alignment vertical="top" wrapText="1"/>
    </xf>
    <xf numFmtId="0" fontId="5" fillId="0" borderId="3" xfId="21" applyFont="1" applyFill="1" applyBorder="1" applyAlignment="1">
      <alignment horizontal="left" vertical="top" wrapText="1" readingOrder="1"/>
    </xf>
    <xf numFmtId="0" fontId="5" fillId="2" borderId="3" xfId="0" applyFont="1" applyFill="1" applyBorder="1" applyAlignment="1">
      <alignment vertical="top"/>
    </xf>
    <xf numFmtId="0" fontId="5" fillId="0" borderId="3" xfId="21" applyFont="1" applyFill="1" applyBorder="1" applyAlignment="1">
      <alignment horizontal="center" vertical="top" readingOrder="1"/>
    </xf>
    <xf numFmtId="49" fontId="5" fillId="0" borderId="3" xfId="21" applyNumberFormat="1" applyFont="1" applyFill="1" applyBorder="1" applyAlignment="1">
      <alignment horizontal="left" vertical="top" readingOrder="1"/>
    </xf>
    <xf numFmtId="49" fontId="5" fillId="0" borderId="3" xfId="0" applyNumberFormat="1" applyFont="1" applyFill="1" applyBorder="1" applyAlignment="1">
      <alignment horizontal="left" vertical="top" readingOrder="1"/>
    </xf>
    <xf numFmtId="0" fontId="5" fillId="0" borderId="23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top" wrapText="1"/>
    </xf>
    <xf numFmtId="0" fontId="7" fillId="0" borderId="2" xfId="3" applyFont="1" applyFill="1" applyBorder="1" applyAlignment="1">
      <alignment horizontal="center" vertical="center" wrapText="1"/>
    </xf>
    <xf numFmtId="3" fontId="7" fillId="0" borderId="2" xfId="3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readingOrder="1"/>
    </xf>
    <xf numFmtId="0" fontId="7" fillId="0" borderId="3" xfId="0" applyFont="1" applyBorder="1" applyAlignment="1">
      <alignment horizontal="center" vertical="top"/>
    </xf>
    <xf numFmtId="0" fontId="5" fillId="2" borderId="3" xfId="0" applyFont="1" applyFill="1" applyBorder="1" applyAlignment="1">
      <alignment horizontal="left" vertical="top" readingOrder="1"/>
    </xf>
    <xf numFmtId="0" fontId="5" fillId="6" borderId="3" xfId="0" applyFont="1" applyFill="1" applyBorder="1" applyAlignment="1">
      <alignment vertical="top" wrapText="1"/>
    </xf>
    <xf numFmtId="3" fontId="7" fillId="6" borderId="3" xfId="5" applyNumberFormat="1" applyFont="1" applyFill="1" applyBorder="1" applyAlignment="1">
      <alignment horizontal="center" vertical="top" wrapText="1"/>
    </xf>
    <xf numFmtId="3" fontId="7" fillId="0" borderId="23" xfId="5" applyNumberFormat="1" applyFont="1" applyFill="1" applyBorder="1" applyAlignment="1">
      <alignment horizontal="center" vertical="top" wrapText="1"/>
    </xf>
    <xf numFmtId="3" fontId="5" fillId="0" borderId="23" xfId="3" applyNumberFormat="1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49" fontId="5" fillId="0" borderId="3" xfId="0" applyNumberFormat="1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5" fillId="0" borderId="2" xfId="3" applyFont="1" applyFill="1" applyBorder="1" applyAlignment="1">
      <alignment horizontal="center" vertical="top" wrapText="1"/>
    </xf>
    <xf numFmtId="3" fontId="5" fillId="0" borderId="2" xfId="3" applyNumberFormat="1" applyFont="1" applyFill="1" applyBorder="1" applyAlignment="1">
      <alignment horizontal="center" vertical="top" wrapText="1"/>
    </xf>
    <xf numFmtId="0" fontId="5" fillId="0" borderId="3" xfId="3" applyFont="1" applyFill="1" applyBorder="1" applyAlignment="1">
      <alignment vertical="top" wrapText="1"/>
    </xf>
    <xf numFmtId="0" fontId="5" fillId="2" borderId="3" xfId="3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 readingOrder="1"/>
    </xf>
    <xf numFmtId="0" fontId="5" fillId="0" borderId="3" xfId="11" applyFont="1" applyBorder="1" applyAlignment="1">
      <alignment vertical="top" wrapText="1"/>
    </xf>
    <xf numFmtId="0" fontId="5" fillId="0" borderId="23" xfId="0" applyFont="1" applyBorder="1" applyAlignment="1">
      <alignment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3" xfId="0" applyFont="1" applyFill="1" applyBorder="1" applyAlignment="1">
      <alignment horizontal="left" vertical="top" wrapText="1"/>
    </xf>
    <xf numFmtId="3" fontId="5" fillId="0" borderId="2" xfId="0" applyNumberFormat="1" applyFont="1" applyFill="1" applyBorder="1" applyAlignment="1">
      <alignment horizontal="center" vertical="top"/>
    </xf>
    <xf numFmtId="0" fontId="5" fillId="0" borderId="2" xfId="0" applyFont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49" fontId="5" fillId="0" borderId="23" xfId="5" applyNumberFormat="1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center" vertical="top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wrapText="1"/>
    </xf>
    <xf numFmtId="0" fontId="7" fillId="0" borderId="3" xfId="0" applyFont="1" applyBorder="1"/>
    <xf numFmtId="0" fontId="44" fillId="0" borderId="2" xfId="0" applyFont="1" applyFill="1" applyBorder="1" applyAlignment="1">
      <alignment vertical="top" wrapText="1"/>
    </xf>
    <xf numFmtId="0" fontId="44" fillId="0" borderId="3" xfId="0" applyFont="1" applyFill="1" applyBorder="1" applyAlignment="1">
      <alignment vertical="top" wrapText="1"/>
    </xf>
    <xf numFmtId="0" fontId="5" fillId="0" borderId="23" xfId="3" applyFont="1" applyFill="1" applyBorder="1" applyAlignment="1">
      <alignment horizontal="center" vertical="top" wrapText="1"/>
    </xf>
    <xf numFmtId="0" fontId="5" fillId="0" borderId="3" xfId="5" applyFont="1" applyBorder="1" applyAlignment="1">
      <alignment vertical="top" wrapText="1"/>
    </xf>
    <xf numFmtId="0" fontId="5" fillId="0" borderId="3" xfId="5" applyFont="1" applyBorder="1" applyAlignment="1">
      <alignment wrapText="1"/>
    </xf>
    <xf numFmtId="0" fontId="5" fillId="0" borderId="3" xfId="5" applyFont="1" applyBorder="1" applyAlignment="1">
      <alignment vertical="top"/>
    </xf>
    <xf numFmtId="0" fontId="5" fillId="0" borderId="3" xfId="0" applyFont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 readingOrder="1"/>
    </xf>
    <xf numFmtId="0" fontId="5" fillId="0" borderId="23" xfId="0" applyFont="1" applyFill="1" applyBorder="1" applyAlignment="1">
      <alignment horizontal="center" vertical="center" wrapText="1" readingOrder="1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/>
    </xf>
    <xf numFmtId="0" fontId="7" fillId="0" borderId="23" xfId="3" applyFont="1" applyFill="1" applyBorder="1" applyAlignment="1">
      <alignment vertical="top" wrapText="1"/>
    </xf>
    <xf numFmtId="0" fontId="7" fillId="0" borderId="2" xfId="3" applyFont="1" applyFill="1" applyBorder="1" applyAlignment="1">
      <alignment vertical="top" wrapText="1"/>
    </xf>
    <xf numFmtId="3" fontId="7" fillId="0" borderId="23" xfId="5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vertical="top" wrapText="1"/>
    </xf>
    <xf numFmtId="49" fontId="5" fillId="0" borderId="3" xfId="0" applyNumberFormat="1" applyFont="1" applyBorder="1" applyAlignment="1">
      <alignment vertical="top"/>
    </xf>
    <xf numFmtId="0" fontId="5" fillId="0" borderId="23" xfId="0" applyFont="1" applyBorder="1" applyAlignment="1">
      <alignment vertical="top"/>
    </xf>
    <xf numFmtId="49" fontId="5" fillId="0" borderId="23" xfId="0" applyNumberFormat="1" applyFont="1" applyBorder="1" applyAlignment="1">
      <alignment vertical="top"/>
    </xf>
    <xf numFmtId="0" fontId="7" fillId="0" borderId="1" xfId="5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 wrapText="1" readingOrder="1"/>
    </xf>
    <xf numFmtId="0" fontId="5" fillId="0" borderId="2" xfId="3" applyFont="1" applyFill="1" applyBorder="1" applyAlignment="1">
      <alignment horizontal="center" wrapText="1"/>
    </xf>
    <xf numFmtId="3" fontId="5" fillId="0" borderId="3" xfId="5" applyNumberFormat="1" applyFont="1" applyFill="1" applyBorder="1" applyAlignment="1">
      <alignment horizontal="center" wrapText="1"/>
    </xf>
    <xf numFmtId="0" fontId="7" fillId="0" borderId="3" xfId="0" applyFont="1" applyFill="1" applyBorder="1" applyAlignment="1">
      <alignment vertical="top"/>
    </xf>
    <xf numFmtId="0" fontId="5" fillId="0" borderId="23" xfId="0" applyFont="1" applyFill="1" applyBorder="1" applyAlignment="1">
      <alignment horizontal="center" wrapText="1" readingOrder="1"/>
    </xf>
    <xf numFmtId="3" fontId="5" fillId="0" borderId="23" xfId="5" applyNumberFormat="1" applyFont="1" applyFill="1" applyBorder="1" applyAlignment="1">
      <alignment horizontal="center" wrapText="1"/>
    </xf>
    <xf numFmtId="0" fontId="44" fillId="0" borderId="3" xfId="0" applyFont="1" applyBorder="1" applyAlignment="1">
      <alignment vertical="top" wrapText="1"/>
    </xf>
    <xf numFmtId="0" fontId="19" fillId="0" borderId="3" xfId="0" applyFont="1" applyFill="1" applyBorder="1" applyAlignment="1">
      <alignment vertical="top"/>
    </xf>
    <xf numFmtId="0" fontId="15" fillId="0" borderId="23" xfId="0" applyFont="1" applyFill="1" applyBorder="1" applyAlignment="1">
      <alignment horizontal="left" vertical="top" wrapText="1" readingOrder="1"/>
    </xf>
    <xf numFmtId="1" fontId="5" fillId="2" borderId="2" xfId="0" applyNumberFormat="1" applyFont="1" applyFill="1" applyBorder="1" applyAlignment="1">
      <alignment horizontal="center" vertical="top"/>
    </xf>
    <xf numFmtId="1" fontId="5" fillId="2" borderId="3" xfId="0" applyNumberFormat="1" applyFont="1" applyFill="1" applyBorder="1" applyAlignment="1">
      <alignment horizontal="center" vertical="top"/>
    </xf>
    <xf numFmtId="1" fontId="5" fillId="6" borderId="3" xfId="0" applyNumberFormat="1" applyFont="1" applyFill="1" applyBorder="1" applyAlignment="1">
      <alignment horizontal="center" vertical="top" wrapText="1"/>
    </xf>
    <xf numFmtId="17" fontId="5" fillId="0" borderId="3" xfId="0" applyNumberFormat="1" applyFont="1" applyFill="1" applyBorder="1" applyAlignment="1">
      <alignment horizontal="center" vertical="top" wrapText="1"/>
    </xf>
    <xf numFmtId="0" fontId="7" fillId="0" borderId="23" xfId="0" applyFont="1" applyBorder="1"/>
    <xf numFmtId="0" fontId="7" fillId="0" borderId="3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vertical="top" wrapText="1" readingOrder="1"/>
    </xf>
    <xf numFmtId="0" fontId="5" fillId="0" borderId="3" xfId="0" applyFont="1" applyFill="1" applyBorder="1" applyAlignment="1">
      <alignment horizontal="left" vertical="center"/>
    </xf>
    <xf numFmtId="188" fontId="5" fillId="0" borderId="3" xfId="2" applyNumberFormat="1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vertical="top" wrapText="1"/>
    </xf>
    <xf numFmtId="0" fontId="5" fillId="5" borderId="3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left" vertical="top" wrapText="1" readingOrder="1"/>
    </xf>
    <xf numFmtId="0" fontId="5" fillId="5" borderId="3" xfId="0" applyFont="1" applyFill="1" applyBorder="1" applyAlignment="1">
      <alignment horizontal="center" vertical="top" wrapText="1" readingOrder="1"/>
    </xf>
    <xf numFmtId="0" fontId="5" fillId="5" borderId="3" xfId="0" applyFont="1" applyFill="1" applyBorder="1" applyAlignment="1">
      <alignment horizontal="center" vertical="top"/>
    </xf>
    <xf numFmtId="4" fontId="5" fillId="5" borderId="3" xfId="0" applyNumberFormat="1" applyFont="1" applyFill="1" applyBorder="1" applyAlignment="1">
      <alignment horizontal="center" vertical="top"/>
    </xf>
    <xf numFmtId="4" fontId="5" fillId="0" borderId="3" xfId="5" applyNumberFormat="1" applyFont="1" applyBorder="1" applyAlignment="1">
      <alignment horizontal="center" vertical="top"/>
    </xf>
    <xf numFmtId="0" fontId="5" fillId="5" borderId="3" xfId="0" applyFont="1" applyFill="1" applyBorder="1" applyAlignment="1">
      <alignment vertical="top" wrapText="1"/>
    </xf>
    <xf numFmtId="17" fontId="5" fillId="5" borderId="3" xfId="0" applyNumberFormat="1" applyFont="1" applyFill="1" applyBorder="1" applyAlignment="1">
      <alignment horizontal="center" vertical="top"/>
    </xf>
    <xf numFmtId="4" fontId="5" fillId="5" borderId="3" xfId="5" applyNumberFormat="1" applyFont="1" applyFill="1" applyBorder="1" applyAlignment="1">
      <alignment horizontal="center" vertical="top"/>
    </xf>
    <xf numFmtId="0" fontId="24" fillId="5" borderId="3" xfId="0" applyFont="1" applyFill="1" applyBorder="1" applyAlignment="1">
      <alignment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left" vertical="top" wrapText="1" readingOrder="1"/>
    </xf>
    <xf numFmtId="0" fontId="5" fillId="4" borderId="3" xfId="0" applyFont="1" applyFill="1" applyBorder="1" applyAlignment="1">
      <alignment horizontal="center" vertical="top" wrapText="1" readingOrder="1"/>
    </xf>
    <xf numFmtId="0" fontId="5" fillId="4" borderId="3" xfId="0" applyFont="1" applyFill="1" applyBorder="1" applyAlignment="1">
      <alignment horizontal="center" vertical="top"/>
    </xf>
    <xf numFmtId="4" fontId="5" fillId="4" borderId="3" xfId="0" applyNumberFormat="1" applyFont="1" applyFill="1" applyBorder="1" applyAlignment="1">
      <alignment horizontal="center" vertical="top"/>
    </xf>
    <xf numFmtId="1" fontId="5" fillId="0" borderId="2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wrapText="1"/>
    </xf>
    <xf numFmtId="1" fontId="5" fillId="0" borderId="3" xfId="0" applyNumberFormat="1" applyFont="1" applyFill="1" applyBorder="1" applyAlignment="1">
      <alignment horizontal="left" wrapText="1"/>
    </xf>
    <xf numFmtId="0" fontId="7" fillId="0" borderId="23" xfId="5" applyFont="1" applyFill="1" applyBorder="1" applyAlignment="1">
      <alignment horizontal="center" wrapText="1"/>
    </xf>
    <xf numFmtId="0" fontId="7" fillId="0" borderId="23" xfId="0" applyFont="1" applyFill="1" applyBorder="1" applyAlignment="1"/>
    <xf numFmtId="49" fontId="5" fillId="0" borderId="23" xfId="0" applyNumberFormat="1" applyFont="1" applyBorder="1" applyAlignment="1">
      <alignment horizontal="center" vertical="top"/>
    </xf>
    <xf numFmtId="3" fontId="5" fillId="0" borderId="23" xfId="5" applyNumberFormat="1" applyFont="1" applyFill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/>
    </xf>
    <xf numFmtId="0" fontId="7" fillId="0" borderId="2" xfId="5" applyFont="1" applyFill="1" applyBorder="1" applyAlignment="1">
      <alignment horizontal="center" vertical="top" wrapText="1"/>
    </xf>
    <xf numFmtId="3" fontId="5" fillId="0" borderId="2" xfId="5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top" wrapText="1"/>
    </xf>
    <xf numFmtId="0" fontId="24" fillId="0" borderId="3" xfId="5" applyFont="1" applyFill="1" applyBorder="1" applyAlignment="1">
      <alignment horizontal="left" vertical="top" wrapText="1"/>
    </xf>
    <xf numFmtId="0" fontId="44" fillId="2" borderId="3" xfId="0" applyFont="1" applyFill="1" applyBorder="1" applyAlignment="1">
      <alignment wrapText="1"/>
    </xf>
    <xf numFmtId="0" fontId="44" fillId="2" borderId="3" xfId="0" applyFont="1" applyFill="1" applyBorder="1" applyAlignment="1">
      <alignment vertical="top" wrapText="1"/>
    </xf>
    <xf numFmtId="0" fontId="64" fillId="0" borderId="2" xfId="0" applyFont="1" applyBorder="1"/>
    <xf numFmtId="0" fontId="65" fillId="0" borderId="2" xfId="0" applyFont="1" applyBorder="1"/>
    <xf numFmtId="0" fontId="65" fillId="0" borderId="2" xfId="0" applyFont="1" applyBorder="1" applyAlignment="1">
      <alignment horizontal="center"/>
    </xf>
    <xf numFmtId="72" fontId="6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0" fontId="40" fillId="0" borderId="3" xfId="0" applyFont="1" applyBorder="1"/>
    <xf numFmtId="72" fontId="65" fillId="0" borderId="3" xfId="0" applyNumberFormat="1" applyFont="1" applyBorder="1" applyAlignment="1">
      <alignment horizontal="center"/>
    </xf>
    <xf numFmtId="0" fontId="64" fillId="0" borderId="3" xfId="0" applyFont="1" applyBorder="1"/>
    <xf numFmtId="0" fontId="20" fillId="0" borderId="3" xfId="0" applyFont="1" applyBorder="1"/>
    <xf numFmtId="43" fontId="5" fillId="0" borderId="3" xfId="2" applyFont="1" applyBorder="1"/>
    <xf numFmtId="0" fontId="64" fillId="0" borderId="3" xfId="0" applyFont="1" applyBorder="1" applyAlignment="1">
      <alignment horizontal="left"/>
    </xf>
    <xf numFmtId="188" fontId="5" fillId="0" borderId="3" xfId="2" applyNumberFormat="1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0" fontId="66" fillId="0" borderId="3" xfId="0" applyFont="1" applyBorder="1" applyAlignment="1">
      <alignment horizontal="center"/>
    </xf>
    <xf numFmtId="0" fontId="65" fillId="0" borderId="3" xfId="0" applyFont="1" applyBorder="1" applyAlignment="1">
      <alignment horizontal="left"/>
    </xf>
    <xf numFmtId="14" fontId="65" fillId="0" borderId="3" xfId="0" applyNumberFormat="1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63" fillId="0" borderId="3" xfId="0" applyFont="1" applyBorder="1" applyAlignment="1">
      <alignment horizontal="center"/>
    </xf>
    <xf numFmtId="0" fontId="65" fillId="0" borderId="23" xfId="0" applyFont="1" applyBorder="1" applyAlignment="1">
      <alignment horizontal="center"/>
    </xf>
    <xf numFmtId="0" fontId="63" fillId="0" borderId="2" xfId="0" applyFont="1" applyBorder="1"/>
    <xf numFmtId="0" fontId="63" fillId="0" borderId="2" xfId="0" applyFont="1" applyBorder="1" applyAlignment="1">
      <alignment vertical="center" wrapText="1"/>
    </xf>
    <xf numFmtId="0" fontId="63" fillId="0" borderId="2" xfId="0" applyFont="1" applyBorder="1" applyAlignment="1">
      <alignment horizontal="center"/>
    </xf>
    <xf numFmtId="0" fontId="63" fillId="0" borderId="2" xfId="0" applyFont="1" applyFill="1" applyBorder="1"/>
    <xf numFmtId="15" fontId="63" fillId="0" borderId="2" xfId="0" applyNumberFormat="1" applyFont="1" applyFill="1" applyBorder="1" applyAlignment="1">
      <alignment horizontal="center" vertical="center"/>
    </xf>
    <xf numFmtId="0" fontId="63" fillId="0" borderId="3" xfId="0" applyFont="1" applyFill="1" applyBorder="1"/>
    <xf numFmtId="15" fontId="63" fillId="0" borderId="3" xfId="0" applyNumberFormat="1" applyFont="1" applyFill="1" applyBorder="1" applyAlignment="1">
      <alignment horizontal="center" vertical="center"/>
    </xf>
    <xf numFmtId="0" fontId="63" fillId="0" borderId="3" xfId="0" applyFont="1" applyBorder="1" applyAlignment="1">
      <alignment vertical="center" wrapText="1"/>
    </xf>
    <xf numFmtId="0" fontId="63" fillId="0" borderId="3" xfId="0" applyFont="1" applyFill="1" applyBorder="1" applyAlignment="1">
      <alignment vertical="center"/>
    </xf>
    <xf numFmtId="0" fontId="63" fillId="0" borderId="3" xfId="0" applyFont="1" applyFill="1" applyBorder="1" applyAlignment="1">
      <alignment horizontal="center" vertical="center"/>
    </xf>
    <xf numFmtId="17" fontId="63" fillId="0" borderId="3" xfId="0" applyNumberFormat="1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5" fillId="0" borderId="3" xfId="0" applyFont="1" applyFill="1" applyBorder="1" applyAlignment="1">
      <alignment vertical="top" wrapText="1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7" fillId="3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3" fontId="39" fillId="0" borderId="5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19" fillId="0" borderId="0" xfId="0" applyFont="1" applyAlignment="1">
      <alignment wrapText="1"/>
    </xf>
    <xf numFmtId="0" fontId="29" fillId="0" borderId="2" xfId="0" applyFont="1" applyBorder="1" applyAlignment="1">
      <alignment horizontal="center"/>
    </xf>
    <xf numFmtId="0" fontId="29" fillId="0" borderId="2" xfId="0" applyFont="1" applyFill="1" applyBorder="1"/>
    <xf numFmtId="0" fontId="29" fillId="0" borderId="3" xfId="0" applyFont="1" applyBorder="1" applyAlignment="1">
      <alignment horizontal="center"/>
    </xf>
    <xf numFmtId="0" fontId="29" fillId="0" borderId="3" xfId="0" applyFont="1" applyFill="1" applyBorder="1"/>
    <xf numFmtId="3" fontId="14" fillId="0" borderId="3" xfId="0" applyNumberFormat="1" applyFont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29" fillId="0" borderId="20" xfId="0" applyFont="1" applyFill="1" applyBorder="1"/>
    <xf numFmtId="3" fontId="5" fillId="0" borderId="20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4" fontId="5" fillId="0" borderId="2" xfId="0" applyNumberFormat="1" applyFont="1" applyBorder="1" applyAlignment="1">
      <alignment horizontal="center" vertical="top"/>
    </xf>
    <xf numFmtId="0" fontId="5" fillId="2" borderId="3" xfId="0" applyFont="1" applyFill="1" applyBorder="1" applyAlignment="1"/>
    <xf numFmtId="0" fontId="55" fillId="0" borderId="3" xfId="0" applyFont="1" applyBorder="1" applyAlignment="1">
      <alignment vertical="top" wrapText="1"/>
    </xf>
    <xf numFmtId="0" fontId="5" fillId="0" borderId="20" xfId="0" applyFont="1" applyFill="1" applyBorder="1" applyAlignment="1">
      <alignment horizontal="center" vertical="top" wrapText="1"/>
    </xf>
    <xf numFmtId="0" fontId="5" fillId="0" borderId="20" xfId="0" applyFont="1" applyFill="1" applyBorder="1"/>
    <xf numFmtId="4" fontId="5" fillId="0" borderId="20" xfId="0" applyNumberFormat="1" applyFont="1" applyBorder="1" applyAlignment="1">
      <alignment horizontal="center" vertical="top"/>
    </xf>
    <xf numFmtId="0" fontId="16" fillId="0" borderId="0" xfId="0" applyFont="1" applyAlignment="1">
      <alignment horizontal="left"/>
    </xf>
    <xf numFmtId="0" fontId="0" fillId="0" borderId="0" xfId="0" applyAlignment="1"/>
    <xf numFmtId="0" fontId="16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 wrapText="1"/>
    </xf>
    <xf numFmtId="3" fontId="16" fillId="0" borderId="3" xfId="0" applyNumberFormat="1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6" fillId="0" borderId="5" xfId="0" applyFont="1" applyBorder="1" applyAlignment="1"/>
    <xf numFmtId="3" fontId="16" fillId="0" borderId="5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/>
    </xf>
    <xf numFmtId="0" fontId="16" fillId="0" borderId="3" xfId="0" applyFont="1" applyBorder="1" applyAlignment="1"/>
    <xf numFmtId="0" fontId="5" fillId="0" borderId="3" xfId="0" applyFont="1" applyFill="1" applyBorder="1" applyAlignment="1"/>
    <xf numFmtId="0" fontId="16" fillId="0" borderId="20" xfId="0" applyFont="1" applyBorder="1" applyAlignment="1">
      <alignment horizontal="left"/>
    </xf>
    <xf numFmtId="0" fontId="16" fillId="0" borderId="20" xfId="0" applyFont="1" applyBorder="1" applyAlignment="1">
      <alignment horizontal="center"/>
    </xf>
    <xf numFmtId="3" fontId="5" fillId="0" borderId="20" xfId="5" applyNumberFormat="1" applyFont="1" applyFill="1" applyBorder="1" applyAlignment="1">
      <alignment horizontal="center" wrapText="1"/>
    </xf>
    <xf numFmtId="0" fontId="24" fillId="0" borderId="3" xfId="3" applyFont="1" applyFill="1" applyBorder="1" applyAlignment="1">
      <alignment horizontal="center" vertical="top" wrapText="1"/>
    </xf>
    <xf numFmtId="0" fontId="24" fillId="6" borderId="3" xfId="0" applyFont="1" applyFill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top" wrapText="1"/>
    </xf>
    <xf numFmtId="3" fontId="24" fillId="0" borderId="0" xfId="0" applyNumberFormat="1" applyFont="1" applyBorder="1" applyAlignment="1">
      <alignment horizontal="center" vertical="top"/>
    </xf>
    <xf numFmtId="0" fontId="50" fillId="0" borderId="0" xfId="0" applyFont="1"/>
    <xf numFmtId="0" fontId="24" fillId="0" borderId="2" xfId="0" applyFont="1" applyFill="1" applyBorder="1" applyAlignment="1">
      <alignment vertical="top" wrapText="1" readingOrder="1"/>
    </xf>
    <xf numFmtId="0" fontId="44" fillId="0" borderId="2" xfId="0" applyFont="1" applyFill="1" applyBorder="1" applyAlignment="1">
      <alignment horizontal="center" vertical="top"/>
    </xf>
    <xf numFmtId="0" fontId="44" fillId="0" borderId="2" xfId="0" applyFont="1" applyFill="1" applyBorder="1" applyAlignment="1">
      <alignment horizontal="left" vertical="top" wrapText="1"/>
    </xf>
    <xf numFmtId="0" fontId="44" fillId="0" borderId="2" xfId="3" applyFont="1" applyFill="1" applyBorder="1" applyAlignment="1">
      <alignment horizontal="center" vertical="top" wrapText="1"/>
    </xf>
    <xf numFmtId="0" fontId="44" fillId="0" borderId="0" xfId="0" applyFont="1" applyAlignment="1">
      <alignment vertical="top"/>
    </xf>
    <xf numFmtId="0" fontId="44" fillId="0" borderId="3" xfId="0" applyFont="1" applyFill="1" applyBorder="1" applyAlignment="1">
      <alignment horizontal="center" vertical="top"/>
    </xf>
    <xf numFmtId="0" fontId="44" fillId="0" borderId="3" xfId="0" applyFont="1" applyFill="1" applyBorder="1" applyAlignment="1">
      <alignment horizontal="left" vertical="top" wrapText="1"/>
    </xf>
    <xf numFmtId="0" fontId="44" fillId="0" borderId="3" xfId="5" applyFont="1" applyFill="1" applyBorder="1" applyAlignment="1">
      <alignment horizontal="center" vertical="top" wrapText="1"/>
    </xf>
    <xf numFmtId="3" fontId="44" fillId="0" borderId="3" xfId="5" applyNumberFormat="1" applyFont="1" applyFill="1" applyBorder="1" applyAlignment="1">
      <alignment horizontal="center" vertical="top" wrapText="1"/>
    </xf>
    <xf numFmtId="9" fontId="44" fillId="0" borderId="3" xfId="5" applyNumberFormat="1" applyFont="1" applyFill="1" applyBorder="1" applyAlignment="1">
      <alignment horizontal="center" vertical="top" wrapText="1"/>
    </xf>
    <xf numFmtId="0" fontId="44" fillId="0" borderId="3" xfId="5" applyFont="1" applyFill="1" applyBorder="1" applyAlignment="1">
      <alignment vertical="top" wrapText="1"/>
    </xf>
    <xf numFmtId="0" fontId="73" fillId="0" borderId="23" xfId="3" applyFont="1" applyFill="1" applyBorder="1" applyAlignment="1">
      <alignment vertical="top" wrapText="1"/>
    </xf>
    <xf numFmtId="0" fontId="44" fillId="0" borderId="23" xfId="3" applyFont="1" applyFill="1" applyBorder="1" applyAlignment="1">
      <alignment horizontal="center" vertical="top" wrapText="1"/>
    </xf>
    <xf numFmtId="3" fontId="44" fillId="0" borderId="23" xfId="5" applyNumberFormat="1" applyFont="1" applyFill="1" applyBorder="1" applyAlignment="1">
      <alignment horizontal="center" vertical="top" wrapText="1"/>
    </xf>
    <xf numFmtId="3" fontId="44" fillId="0" borderId="23" xfId="3" applyNumberFormat="1" applyFont="1" applyFill="1" applyBorder="1" applyAlignment="1">
      <alignment horizontal="center" vertical="top" wrapText="1"/>
    </xf>
    <xf numFmtId="0" fontId="44" fillId="0" borderId="5" xfId="0" applyFont="1" applyBorder="1"/>
    <xf numFmtId="0" fontId="44" fillId="0" borderId="5" xfId="0" applyFont="1" applyBorder="1" applyAlignment="1">
      <alignment horizontal="center" vertical="top"/>
    </xf>
    <xf numFmtId="3" fontId="44" fillId="0" borderId="5" xfId="0" applyNumberFormat="1" applyFont="1" applyBorder="1" applyAlignment="1">
      <alignment horizontal="center" vertical="top"/>
    </xf>
    <xf numFmtId="3" fontId="44" fillId="0" borderId="18" xfId="0" applyNumberFormat="1" applyFont="1" applyBorder="1" applyAlignment="1">
      <alignment horizontal="center" vertical="top"/>
    </xf>
    <xf numFmtId="0" fontId="44" fillId="0" borderId="0" xfId="0" applyFont="1"/>
    <xf numFmtId="0" fontId="7" fillId="0" borderId="2" xfId="3" applyFont="1" applyFill="1" applyBorder="1" applyAlignment="1">
      <alignment horizontal="center" vertical="top" wrapText="1"/>
    </xf>
    <xf numFmtId="0" fontId="39" fillId="0" borderId="0" xfId="0" applyFont="1" applyAlignment="1">
      <alignment horizontal="center"/>
    </xf>
    <xf numFmtId="0" fontId="59" fillId="0" borderId="0" xfId="0" applyFont="1" applyBorder="1" applyAlignment="1">
      <alignment vertical="top"/>
    </xf>
    <xf numFmtId="0" fontId="50" fillId="0" borderId="0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40" fillId="0" borderId="0" xfId="0" applyFont="1" applyAlignment="1">
      <alignment horizontal="center" vertical="top"/>
    </xf>
    <xf numFmtId="0" fontId="24" fillId="6" borderId="3" xfId="25" applyFont="1" applyFill="1" applyBorder="1" applyAlignment="1">
      <alignment horizontal="left" vertical="top" wrapText="1" readingOrder="1"/>
    </xf>
    <xf numFmtId="3" fontId="7" fillId="0" borderId="2" xfId="3" applyNumberFormat="1" applyFont="1" applyFill="1" applyBorder="1" applyAlignment="1">
      <alignment horizontal="center" vertical="top" wrapText="1"/>
    </xf>
    <xf numFmtId="3" fontId="7" fillId="0" borderId="23" xfId="3" applyNumberFormat="1" applyFont="1" applyFill="1" applyBorder="1" applyAlignment="1">
      <alignment horizontal="center" vertical="top" wrapText="1"/>
    </xf>
    <xf numFmtId="0" fontId="7" fillId="0" borderId="23" xfId="3" applyFont="1" applyFill="1" applyBorder="1" applyAlignment="1">
      <alignment horizontal="center" vertical="top" wrapText="1"/>
    </xf>
    <xf numFmtId="0" fontId="39" fillId="0" borderId="0" xfId="0" applyFont="1" applyAlignment="1">
      <alignment horizontal="center" vertical="top"/>
    </xf>
    <xf numFmtId="0" fontId="7" fillId="0" borderId="0" xfId="5" applyFont="1" applyFill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25" fillId="0" borderId="0" xfId="5" applyFont="1" applyFill="1" applyBorder="1" applyAlignment="1">
      <alignment horizontal="right" vertical="top" wrapText="1"/>
    </xf>
    <xf numFmtId="0" fontId="25" fillId="0" borderId="0" xfId="5" applyFont="1" applyFill="1" applyBorder="1" applyAlignment="1">
      <alignment vertical="top" wrapText="1"/>
    </xf>
    <xf numFmtId="0" fontId="25" fillId="0" borderId="0" xfId="0" applyFont="1" applyBorder="1" applyAlignment="1">
      <alignment vertical="top"/>
    </xf>
    <xf numFmtId="0" fontId="25" fillId="0" borderId="0" xfId="0" applyFont="1" applyBorder="1" applyAlignment="1">
      <alignment horizontal="left" vertical="top"/>
    </xf>
    <xf numFmtId="3" fontId="5" fillId="0" borderId="23" xfId="0" applyNumberFormat="1" applyFont="1" applyBorder="1" applyAlignment="1">
      <alignment vertical="top"/>
    </xf>
    <xf numFmtId="0" fontId="16" fillId="0" borderId="0" xfId="0" applyFont="1" applyAlignment="1">
      <alignment vertical="top"/>
    </xf>
    <xf numFmtId="0" fontId="45" fillId="0" borderId="0" xfId="0" applyFont="1" applyAlignment="1">
      <alignment vertical="top"/>
    </xf>
    <xf numFmtId="3" fontId="49" fillId="0" borderId="3" xfId="5" applyNumberFormat="1" applyFont="1" applyFill="1" applyBorder="1" applyAlignment="1">
      <alignment horizontal="center" vertical="top" wrapText="1"/>
    </xf>
    <xf numFmtId="3" fontId="49" fillId="0" borderId="23" xfId="5" applyNumberFormat="1" applyFont="1" applyFill="1" applyBorder="1" applyAlignment="1">
      <alignment horizontal="center" vertical="top" wrapText="1"/>
    </xf>
    <xf numFmtId="0" fontId="24" fillId="0" borderId="2" xfId="3" applyFont="1" applyFill="1" applyBorder="1" applyAlignment="1">
      <alignment horizontal="center" vertical="top" wrapText="1"/>
    </xf>
    <xf numFmtId="0" fontId="24" fillId="6" borderId="3" xfId="5" applyFont="1" applyFill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top"/>
    </xf>
    <xf numFmtId="0" fontId="24" fillId="6" borderId="5" xfId="5" applyFont="1" applyFill="1" applyBorder="1" applyAlignment="1">
      <alignment horizontal="center" vertical="top" wrapText="1"/>
    </xf>
    <xf numFmtId="0" fontId="24" fillId="0" borderId="5" xfId="5" applyFont="1" applyFill="1" applyBorder="1" applyAlignment="1">
      <alignment horizontal="center" vertical="top" wrapText="1"/>
    </xf>
    <xf numFmtId="0" fontId="25" fillId="0" borderId="0" xfId="0" applyFont="1"/>
    <xf numFmtId="0" fontId="25" fillId="0" borderId="3" xfId="5" applyFont="1" applyFill="1" applyBorder="1" applyAlignment="1">
      <alignment horizontal="center" vertical="top" wrapText="1"/>
    </xf>
    <xf numFmtId="0" fontId="60" fillId="0" borderId="0" xfId="0" applyFont="1"/>
    <xf numFmtId="0" fontId="14" fillId="0" borderId="3" xfId="0" applyFont="1" applyBorder="1" applyAlignment="1">
      <alignment horizontal="center" vertical="top" wrapText="1"/>
    </xf>
    <xf numFmtId="1" fontId="44" fillId="0" borderId="2" xfId="0" applyNumberFormat="1" applyFont="1" applyBorder="1" applyAlignment="1">
      <alignment horizontal="center" vertical="top"/>
    </xf>
    <xf numFmtId="0" fontId="73" fillId="0" borderId="2" xfId="3" applyFont="1" applyFill="1" applyBorder="1" applyAlignment="1">
      <alignment vertical="top" wrapText="1"/>
    </xf>
    <xf numFmtId="0" fontId="44" fillId="0" borderId="3" xfId="0" applyFont="1" applyBorder="1" applyAlignment="1">
      <alignment horizontal="center" vertical="top" wrapText="1"/>
    </xf>
    <xf numFmtId="0" fontId="73" fillId="2" borderId="3" xfId="0" applyFont="1" applyFill="1" applyBorder="1" applyAlignment="1">
      <alignment horizontal="left" vertical="top" wrapText="1" readingOrder="1"/>
    </xf>
    <xf numFmtId="0" fontId="44" fillId="2" borderId="3" xfId="0" applyFont="1" applyFill="1" applyBorder="1" applyAlignment="1">
      <alignment horizontal="center" vertical="top"/>
    </xf>
    <xf numFmtId="0" fontId="44" fillId="0" borderId="3" xfId="0" applyFont="1" applyBorder="1" applyAlignment="1">
      <alignment horizontal="center" vertical="top"/>
    </xf>
    <xf numFmtId="3" fontId="44" fillId="0" borderId="3" xfId="0" applyNumberFormat="1" applyFont="1" applyBorder="1" applyAlignment="1">
      <alignment horizontal="center" vertical="top"/>
    </xf>
    <xf numFmtId="0" fontId="44" fillId="2" borderId="3" xfId="0" applyFont="1" applyFill="1" applyBorder="1" applyAlignment="1">
      <alignment horizontal="left" vertical="top" wrapText="1" readingOrder="1"/>
    </xf>
    <xf numFmtId="1" fontId="44" fillId="0" borderId="3" xfId="0" applyNumberFormat="1" applyFont="1" applyFill="1" applyBorder="1" applyAlignment="1">
      <alignment horizontal="center" vertical="top" wrapText="1"/>
    </xf>
    <xf numFmtId="1" fontId="44" fillId="0" borderId="3" xfId="0" applyNumberFormat="1" applyFont="1" applyBorder="1" applyAlignment="1">
      <alignment horizontal="center" vertical="top"/>
    </xf>
    <xf numFmtId="0" fontId="44" fillId="0" borderId="3" xfId="3" applyFont="1" applyFill="1" applyBorder="1" applyAlignment="1">
      <alignment horizontal="center" vertical="top" wrapText="1"/>
    </xf>
    <xf numFmtId="0" fontId="44" fillId="0" borderId="3" xfId="0" applyFont="1" applyFill="1" applyBorder="1" applyAlignment="1">
      <alignment horizontal="center" vertical="top" wrapText="1" readingOrder="1"/>
    </xf>
    <xf numFmtId="17" fontId="44" fillId="0" borderId="3" xfId="0" applyNumberFormat="1" applyFont="1" applyBorder="1" applyAlignment="1">
      <alignment horizontal="center" vertical="top" wrapText="1"/>
    </xf>
    <xf numFmtId="43" fontId="44" fillId="0" borderId="3" xfId="2" applyFont="1" applyBorder="1" applyAlignment="1">
      <alignment horizontal="center" vertical="top"/>
    </xf>
    <xf numFmtId="3" fontId="44" fillId="2" borderId="3" xfId="2" applyNumberFormat="1" applyFont="1" applyFill="1" applyBorder="1" applyAlignment="1">
      <alignment horizontal="center" vertical="top"/>
    </xf>
    <xf numFmtId="3" fontId="44" fillId="0" borderId="3" xfId="0" applyNumberFormat="1" applyFont="1" applyFill="1" applyBorder="1" applyAlignment="1">
      <alignment horizontal="center" vertical="top"/>
    </xf>
    <xf numFmtId="0" fontId="73" fillId="0" borderId="3" xfId="0" applyFont="1" applyFill="1" applyBorder="1" applyAlignment="1">
      <alignment horizontal="left" vertical="top" wrapText="1"/>
    </xf>
    <xf numFmtId="17" fontId="44" fillId="0" borderId="3" xfId="0" applyNumberFormat="1" applyFont="1" applyBorder="1" applyAlignment="1">
      <alignment horizontal="center" vertical="top"/>
    </xf>
    <xf numFmtId="0" fontId="44" fillId="2" borderId="3" xfId="0" applyFont="1" applyFill="1" applyBorder="1" applyAlignment="1">
      <alignment vertical="top" wrapText="1" readingOrder="1"/>
    </xf>
    <xf numFmtId="0" fontId="73" fillId="0" borderId="3" xfId="5" applyFont="1" applyFill="1" applyBorder="1" applyAlignment="1">
      <alignment horizontal="center" vertical="top" wrapText="1"/>
    </xf>
    <xf numFmtId="0" fontId="44" fillId="0" borderId="3" xfId="0" applyFont="1" applyFill="1" applyBorder="1" applyAlignment="1">
      <alignment horizontal="left" vertical="top" wrapText="1" readingOrder="1"/>
    </xf>
    <xf numFmtId="0" fontId="73" fillId="0" borderId="3" xfId="5" applyFont="1" applyFill="1" applyBorder="1" applyAlignment="1">
      <alignment vertical="top" wrapText="1"/>
    </xf>
    <xf numFmtId="0" fontId="44" fillId="0" borderId="3" xfId="0" applyFont="1" applyBorder="1"/>
    <xf numFmtId="0" fontId="44" fillId="0" borderId="3" xfId="5" applyFont="1" applyBorder="1" applyAlignment="1">
      <alignment horizontal="center" vertical="top"/>
    </xf>
    <xf numFmtId="0" fontId="44" fillId="0" borderId="3" xfId="0" applyFont="1" applyBorder="1" applyAlignment="1">
      <alignment horizontal="center"/>
    </xf>
    <xf numFmtId="0" fontId="73" fillId="0" borderId="23" xfId="5" applyFont="1" applyFill="1" applyBorder="1" applyAlignment="1">
      <alignment horizontal="center" vertical="top" wrapText="1"/>
    </xf>
    <xf numFmtId="0" fontId="73" fillId="0" borderId="23" xfId="0" applyFont="1" applyFill="1" applyBorder="1" applyAlignment="1">
      <alignment vertical="top"/>
    </xf>
    <xf numFmtId="0" fontId="44" fillId="0" borderId="23" xfId="0" applyFont="1" applyFill="1" applyBorder="1" applyAlignment="1">
      <alignment horizontal="center" vertical="top" wrapText="1" readingOrder="1"/>
    </xf>
    <xf numFmtId="0" fontId="44" fillId="0" borderId="23" xfId="0" applyFont="1" applyBorder="1" applyAlignment="1">
      <alignment horizontal="center" vertical="top"/>
    </xf>
    <xf numFmtId="1" fontId="24" fillId="0" borderId="2" xfId="0" applyNumberFormat="1" applyFont="1" applyBorder="1" applyAlignment="1">
      <alignment horizontal="center" vertical="top"/>
    </xf>
    <xf numFmtId="0" fontId="24" fillId="0" borderId="2" xfId="0" applyFont="1" applyFill="1" applyBorder="1" applyAlignment="1">
      <alignment vertical="top" wrapText="1"/>
    </xf>
    <xf numFmtId="0" fontId="25" fillId="0" borderId="3" xfId="5" applyFont="1" applyFill="1" applyBorder="1" applyAlignment="1">
      <alignment vertical="top" wrapText="1"/>
    </xf>
    <xf numFmtId="0" fontId="25" fillId="0" borderId="3" xfId="5" applyFont="1" applyFill="1" applyBorder="1" applyAlignment="1">
      <alignment horizontal="left" vertical="top" wrapText="1"/>
    </xf>
    <xf numFmtId="17" fontId="24" fillId="0" borderId="3" xfId="5" applyNumberFormat="1" applyFont="1" applyFill="1" applyBorder="1" applyAlignment="1">
      <alignment horizontal="center" vertical="top" wrapText="1"/>
    </xf>
    <xf numFmtId="3" fontId="24" fillId="0" borderId="3" xfId="5" applyNumberFormat="1" applyFont="1" applyFill="1" applyBorder="1" applyAlignment="1">
      <alignment horizontal="center" vertical="top" wrapText="1"/>
    </xf>
    <xf numFmtId="1" fontId="24" fillId="0" borderId="3" xfId="0" applyNumberFormat="1" applyFont="1" applyBorder="1" applyAlignment="1">
      <alignment horizontal="center" vertical="top"/>
    </xf>
    <xf numFmtId="0" fontId="24" fillId="0" borderId="3" xfId="0" applyFont="1" applyFill="1" applyBorder="1" applyAlignment="1">
      <alignment vertical="top" wrapText="1"/>
    </xf>
    <xf numFmtId="0" fontId="24" fillId="0" borderId="3" xfId="0" applyFont="1" applyFill="1" applyBorder="1" applyAlignment="1">
      <alignment horizontal="center" vertical="top" wrapText="1" readingOrder="1"/>
    </xf>
    <xf numFmtId="3" fontId="24" fillId="0" borderId="3" xfId="0" applyNumberFormat="1" applyFont="1" applyBorder="1" applyAlignment="1">
      <alignment horizontal="center" vertical="top"/>
    </xf>
    <xf numFmtId="0" fontId="24" fillId="0" borderId="3" xfId="0" applyFont="1" applyFill="1" applyBorder="1" applyAlignment="1">
      <alignment horizontal="left" vertical="top" wrapText="1" readingOrder="1"/>
    </xf>
    <xf numFmtId="17" fontId="24" fillId="0" borderId="3" xfId="0" applyNumberFormat="1" applyFont="1" applyBorder="1" applyAlignment="1">
      <alignment horizontal="center" vertical="top"/>
    </xf>
    <xf numFmtId="1" fontId="24" fillId="0" borderId="23" xfId="0" applyNumberFormat="1" applyFont="1" applyBorder="1" applyAlignment="1">
      <alignment horizontal="center" vertical="top"/>
    </xf>
    <xf numFmtId="0" fontId="24" fillId="0" borderId="23" xfId="0" applyFont="1" applyFill="1" applyBorder="1" applyAlignment="1">
      <alignment horizontal="center" vertical="top" wrapText="1" readingOrder="1"/>
    </xf>
    <xf numFmtId="17" fontId="24" fillId="0" borderId="23" xfId="0" applyNumberFormat="1" applyFont="1" applyBorder="1" applyAlignment="1">
      <alignment horizontal="center" vertical="top"/>
    </xf>
    <xf numFmtId="3" fontId="24" fillId="0" borderId="23" xfId="5" applyNumberFormat="1" applyFont="1" applyFill="1" applyBorder="1" applyAlignment="1">
      <alignment horizontal="center" vertical="top" wrapText="1"/>
    </xf>
    <xf numFmtId="0" fontId="24" fillId="0" borderId="5" xfId="0" applyFont="1" applyBorder="1"/>
    <xf numFmtId="0" fontId="24" fillId="0" borderId="5" xfId="0" applyFont="1" applyBorder="1" applyAlignment="1">
      <alignment horizontal="center" vertical="top"/>
    </xf>
    <xf numFmtId="3" fontId="24" fillId="0" borderId="5" xfId="0" applyNumberFormat="1" applyFont="1" applyBorder="1" applyAlignment="1">
      <alignment horizontal="center" vertical="top"/>
    </xf>
    <xf numFmtId="3" fontId="24" fillId="0" borderId="18" xfId="0" applyNumberFormat="1" applyFont="1" applyBorder="1" applyAlignment="1">
      <alignment horizontal="center" vertical="top"/>
    </xf>
    <xf numFmtId="0" fontId="50" fillId="0" borderId="23" xfId="0" applyFont="1" applyBorder="1" applyAlignment="1">
      <alignment vertical="top" wrapText="1"/>
    </xf>
    <xf numFmtId="0" fontId="24" fillId="0" borderId="0" xfId="0" applyFont="1" applyAlignment="1">
      <alignment vertical="top"/>
    </xf>
    <xf numFmtId="0" fontId="24" fillId="0" borderId="3" xfId="0" applyFont="1" applyBorder="1" applyAlignment="1">
      <alignment vertical="top"/>
    </xf>
    <xf numFmtId="0" fontId="24" fillId="0" borderId="5" xfId="0" applyFont="1" applyBorder="1" applyAlignment="1">
      <alignment vertical="top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25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top" wrapText="1"/>
    </xf>
    <xf numFmtId="0" fontId="25" fillId="0" borderId="5" xfId="0" applyFont="1" applyBorder="1" applyAlignment="1">
      <alignment vertical="top" wrapText="1"/>
    </xf>
    <xf numFmtId="1" fontId="24" fillId="0" borderId="2" xfId="0" applyNumberFormat="1" applyFont="1" applyFill="1" applyBorder="1" applyAlignment="1">
      <alignment horizontal="center" vertical="top"/>
    </xf>
    <xf numFmtId="188" fontId="24" fillId="0" borderId="3" xfId="2" applyNumberFormat="1" applyFont="1" applyFill="1" applyBorder="1" applyAlignment="1">
      <alignment horizontal="center" vertical="top" wrapText="1"/>
    </xf>
    <xf numFmtId="1" fontId="24" fillId="0" borderId="3" xfId="0" applyNumberFormat="1" applyFont="1" applyFill="1" applyBorder="1" applyAlignment="1">
      <alignment horizontal="center" vertical="top"/>
    </xf>
    <xf numFmtId="0" fontId="25" fillId="0" borderId="23" xfId="5" applyFont="1" applyFill="1" applyBorder="1" applyAlignment="1">
      <alignment horizontal="center" vertical="top" wrapText="1"/>
    </xf>
    <xf numFmtId="0" fontId="24" fillId="0" borderId="23" xfId="0" applyFont="1" applyFill="1" applyBorder="1" applyAlignment="1">
      <alignment vertical="top" wrapText="1"/>
    </xf>
    <xf numFmtId="0" fontId="24" fillId="0" borderId="0" xfId="0" applyFont="1" applyAlignment="1">
      <alignment horizontal="center" vertical="top"/>
    </xf>
    <xf numFmtId="3" fontId="24" fillId="0" borderId="0" xfId="0" applyNumberFormat="1" applyFont="1" applyAlignment="1">
      <alignment horizontal="center" vertical="top"/>
    </xf>
    <xf numFmtId="0" fontId="24" fillId="0" borderId="3" xfId="0" applyFont="1" applyFill="1" applyBorder="1" applyAlignment="1">
      <alignment vertical="top"/>
    </xf>
    <xf numFmtId="3" fontId="24" fillId="0" borderId="3" xfId="3" applyNumberFormat="1" applyFont="1" applyFill="1" applyBorder="1" applyAlignment="1">
      <alignment horizontal="center" vertical="top" wrapText="1"/>
    </xf>
    <xf numFmtId="49" fontId="24" fillId="0" borderId="3" xfId="5" applyNumberFormat="1" applyFont="1" applyFill="1" applyBorder="1" applyAlignment="1">
      <alignment horizontal="center" vertical="top" wrapText="1"/>
    </xf>
    <xf numFmtId="0" fontId="24" fillId="0" borderId="3" xfId="0" applyFont="1" applyFill="1" applyBorder="1" applyAlignment="1">
      <alignment wrapText="1"/>
    </xf>
    <xf numFmtId="0" fontId="25" fillId="0" borderId="23" xfId="0" applyFont="1" applyFill="1" applyBorder="1" applyAlignment="1">
      <alignment vertical="top"/>
    </xf>
    <xf numFmtId="1" fontId="24" fillId="0" borderId="2" xfId="0" applyNumberFormat="1" applyFont="1" applyFill="1" applyBorder="1" applyAlignment="1">
      <alignment horizontal="center" vertical="top" wrapText="1"/>
    </xf>
    <xf numFmtId="0" fontId="25" fillId="0" borderId="2" xfId="3" applyFont="1" applyFill="1" applyBorder="1" applyAlignment="1">
      <alignment vertical="top" wrapText="1"/>
    </xf>
    <xf numFmtId="0" fontId="25" fillId="0" borderId="3" xfId="3" applyFont="1" applyFill="1" applyBorder="1" applyAlignment="1">
      <alignment vertical="top" wrapText="1"/>
    </xf>
    <xf numFmtId="49" fontId="24" fillId="0" borderId="3" xfId="5" applyNumberFormat="1" applyFont="1" applyFill="1" applyBorder="1" applyAlignment="1">
      <alignment vertical="top" wrapText="1"/>
    </xf>
    <xf numFmtId="1" fontId="24" fillId="0" borderId="3" xfId="0" applyNumberFormat="1" applyFont="1" applyFill="1" applyBorder="1" applyAlignment="1">
      <alignment horizontal="center" vertical="top" wrapText="1"/>
    </xf>
    <xf numFmtId="0" fontId="25" fillId="0" borderId="3" xfId="0" applyFont="1" applyFill="1" applyBorder="1" applyAlignment="1">
      <alignment horizontal="left" vertical="top" wrapText="1" readingOrder="1"/>
    </xf>
    <xf numFmtId="0" fontId="24" fillId="2" borderId="3" xfId="5" applyFont="1" applyFill="1" applyBorder="1" applyAlignment="1">
      <alignment horizontal="center" vertical="top" wrapText="1"/>
    </xf>
    <xf numFmtId="0" fontId="24" fillId="2" borderId="3" xfId="0" applyFont="1" applyFill="1" applyBorder="1" applyAlignment="1">
      <alignment horizontal="center" vertical="top"/>
    </xf>
    <xf numFmtId="1" fontId="51" fillId="0" borderId="2" xfId="0" applyNumberFormat="1" applyFont="1" applyFill="1" applyBorder="1" applyAlignment="1">
      <alignment horizontal="center" vertical="top" wrapText="1"/>
    </xf>
    <xf numFmtId="0" fontId="51" fillId="0" borderId="2" xfId="0" applyFont="1" applyFill="1" applyBorder="1" applyAlignment="1">
      <alignment vertical="top" wrapText="1"/>
    </xf>
    <xf numFmtId="0" fontId="51" fillId="0" borderId="2" xfId="3" applyFont="1" applyFill="1" applyBorder="1" applyAlignment="1">
      <alignment horizontal="center" vertical="top" wrapText="1"/>
    </xf>
    <xf numFmtId="0" fontId="51" fillId="0" borderId="0" xfId="0" applyFont="1" applyAlignment="1">
      <alignment vertical="top"/>
    </xf>
    <xf numFmtId="0" fontId="21" fillId="0" borderId="3" xfId="5" applyFont="1" applyFill="1" applyBorder="1" applyAlignment="1">
      <alignment vertical="top" wrapText="1"/>
    </xf>
    <xf numFmtId="0" fontId="51" fillId="2" borderId="3" xfId="0" applyFont="1" applyFill="1" applyBorder="1" applyAlignment="1">
      <alignment vertical="top" wrapText="1"/>
    </xf>
    <xf numFmtId="0" fontId="51" fillId="2" borderId="3" xfId="5" applyFont="1" applyFill="1" applyBorder="1" applyAlignment="1">
      <alignment horizontal="center" vertical="top" wrapText="1"/>
    </xf>
    <xf numFmtId="3" fontId="51" fillId="0" borderId="3" xfId="5" applyNumberFormat="1" applyFont="1" applyFill="1" applyBorder="1" applyAlignment="1">
      <alignment horizontal="center" vertical="top" wrapText="1"/>
    </xf>
    <xf numFmtId="0" fontId="51" fillId="0" borderId="3" xfId="5" applyFont="1" applyFill="1" applyBorder="1" applyAlignment="1">
      <alignment horizontal="center" vertical="top" wrapText="1"/>
    </xf>
    <xf numFmtId="0" fontId="51" fillId="2" borderId="3" xfId="0" applyFont="1" applyFill="1" applyBorder="1" applyAlignment="1">
      <alignment horizontal="left" vertical="top" wrapText="1" readingOrder="1"/>
    </xf>
    <xf numFmtId="0" fontId="51" fillId="2" borderId="3" xfId="0" applyFont="1" applyFill="1" applyBorder="1" applyAlignment="1">
      <alignment horizontal="center" vertical="top"/>
    </xf>
    <xf numFmtId="0" fontId="51" fillId="0" borderId="3" xfId="0" applyFont="1" applyFill="1" applyBorder="1" applyAlignment="1">
      <alignment horizontal="left" vertical="top" wrapText="1" readingOrder="1"/>
    </xf>
    <xf numFmtId="0" fontId="51" fillId="0" borderId="3" xfId="0" applyFont="1" applyBorder="1" applyAlignment="1">
      <alignment horizontal="center" vertical="top"/>
    </xf>
    <xf numFmtId="0" fontId="51" fillId="0" borderId="0" xfId="0" applyFont="1"/>
    <xf numFmtId="1" fontId="51" fillId="0" borderId="3" xfId="0" applyNumberFormat="1" applyFont="1" applyFill="1" applyBorder="1" applyAlignment="1">
      <alignment horizontal="center" vertical="top"/>
    </xf>
    <xf numFmtId="0" fontId="51" fillId="0" borderId="3" xfId="0" applyFont="1" applyFill="1" applyBorder="1" applyAlignment="1">
      <alignment vertical="top" wrapText="1"/>
    </xf>
    <xf numFmtId="0" fontId="51" fillId="0" borderId="3" xfId="0" applyFont="1" applyFill="1" applyBorder="1" applyAlignment="1">
      <alignment horizontal="center" vertical="top" wrapText="1" readingOrder="1"/>
    </xf>
    <xf numFmtId="0" fontId="51" fillId="0" borderId="3" xfId="0" applyFont="1" applyBorder="1" applyAlignment="1">
      <alignment horizontal="center" vertical="top" wrapText="1"/>
    </xf>
    <xf numFmtId="3" fontId="51" fillId="0" borderId="3" xfId="0" applyNumberFormat="1" applyFont="1" applyBorder="1" applyAlignment="1">
      <alignment horizontal="center" vertical="top"/>
    </xf>
    <xf numFmtId="0" fontId="21" fillId="0" borderId="3" xfId="5" applyFont="1" applyFill="1" applyBorder="1" applyAlignment="1">
      <alignment horizontal="center" vertical="top" wrapText="1"/>
    </xf>
    <xf numFmtId="1" fontId="51" fillId="0" borderId="3" xfId="0" applyNumberFormat="1" applyFont="1" applyFill="1" applyBorder="1" applyAlignment="1">
      <alignment horizontal="center" vertical="top" wrapText="1"/>
    </xf>
    <xf numFmtId="1" fontId="51" fillId="0" borderId="3" xfId="0" applyNumberFormat="1" applyFont="1" applyFill="1" applyBorder="1" applyAlignment="1">
      <alignment horizontal="left" vertical="top" wrapText="1"/>
    </xf>
    <xf numFmtId="0" fontId="51" fillId="0" borderId="3" xfId="0" applyFont="1" applyBorder="1"/>
    <xf numFmtId="0" fontId="21" fillId="6" borderId="3" xfId="5" applyFont="1" applyFill="1" applyBorder="1" applyAlignment="1">
      <alignment horizontal="center" vertical="top" wrapText="1"/>
    </xf>
    <xf numFmtId="0" fontId="51" fillId="6" borderId="3" xfId="0" applyFont="1" applyFill="1" applyBorder="1" applyAlignment="1">
      <alignment horizontal="left" vertical="top" wrapText="1" readingOrder="1"/>
    </xf>
    <xf numFmtId="0" fontId="51" fillId="6" borderId="3" xfId="0" applyFont="1" applyFill="1" applyBorder="1" applyAlignment="1">
      <alignment horizontal="center" vertical="top"/>
    </xf>
    <xf numFmtId="17" fontId="51" fillId="6" borderId="3" xfId="0" applyNumberFormat="1" applyFont="1" applyFill="1" applyBorder="1" applyAlignment="1">
      <alignment horizontal="center" vertical="top"/>
    </xf>
    <xf numFmtId="3" fontId="51" fillId="6" borderId="3" xfId="5" applyNumberFormat="1" applyFont="1" applyFill="1" applyBorder="1" applyAlignment="1">
      <alignment horizontal="center" vertical="top" wrapText="1"/>
    </xf>
    <xf numFmtId="189" fontId="51" fillId="6" borderId="3" xfId="2" applyNumberFormat="1" applyFont="1" applyFill="1" applyBorder="1" applyAlignment="1">
      <alignment horizontal="center" vertical="top"/>
    </xf>
    <xf numFmtId="0" fontId="51" fillId="6" borderId="3" xfId="5" applyFont="1" applyFill="1" applyBorder="1" applyAlignment="1">
      <alignment horizontal="center" vertical="top" wrapText="1"/>
    </xf>
    <xf numFmtId="0" fontId="51" fillId="6" borderId="0" xfId="0" applyFont="1" applyFill="1"/>
    <xf numFmtId="0" fontId="21" fillId="0" borderId="23" xfId="5" applyFont="1" applyFill="1" applyBorder="1" applyAlignment="1">
      <alignment horizontal="center" vertical="top" wrapText="1"/>
    </xf>
    <xf numFmtId="0" fontId="21" fillId="0" borderId="23" xfId="0" applyFont="1" applyFill="1" applyBorder="1" applyAlignment="1">
      <alignment vertical="top"/>
    </xf>
    <xf numFmtId="0" fontId="51" fillId="0" borderId="23" xfId="0" applyFont="1" applyFill="1" applyBorder="1" applyAlignment="1">
      <alignment horizontal="center" vertical="top" wrapText="1" readingOrder="1"/>
    </xf>
    <xf numFmtId="0" fontId="51" fillId="0" borderId="23" xfId="0" applyFont="1" applyBorder="1" applyAlignment="1">
      <alignment horizontal="center" vertical="top"/>
    </xf>
    <xf numFmtId="3" fontId="51" fillId="0" borderId="23" xfId="5" applyNumberFormat="1" applyFont="1" applyFill="1" applyBorder="1" applyAlignment="1">
      <alignment horizontal="center" vertical="top" wrapText="1"/>
    </xf>
    <xf numFmtId="0" fontId="51" fillId="0" borderId="5" xfId="0" applyFont="1" applyBorder="1"/>
    <xf numFmtId="0" fontId="51" fillId="0" borderId="5" xfId="0" applyFont="1" applyBorder="1" applyAlignment="1">
      <alignment horizontal="center" vertical="top"/>
    </xf>
    <xf numFmtId="3" fontId="51" fillId="0" borderId="5" xfId="0" applyNumberFormat="1" applyFont="1" applyBorder="1" applyAlignment="1">
      <alignment horizontal="center" vertical="top"/>
    </xf>
    <xf numFmtId="3" fontId="51" fillId="0" borderId="18" xfId="0" applyNumberFormat="1" applyFont="1" applyBorder="1" applyAlignment="1">
      <alignment horizontal="center" vertical="top"/>
    </xf>
    <xf numFmtId="0" fontId="44" fillId="2" borderId="2" xfId="5" applyFont="1" applyFill="1" applyBorder="1" applyAlignment="1">
      <alignment horizontal="center" vertical="top" wrapText="1"/>
    </xf>
    <xf numFmtId="0" fontId="44" fillId="0" borderId="2" xfId="0" applyFont="1" applyBorder="1" applyAlignment="1">
      <alignment horizontal="left" vertical="top" wrapText="1"/>
    </xf>
    <xf numFmtId="0" fontId="73" fillId="0" borderId="2" xfId="5" applyFont="1" applyFill="1" applyBorder="1" applyAlignment="1">
      <alignment vertical="top" wrapText="1"/>
    </xf>
    <xf numFmtId="0" fontId="73" fillId="0" borderId="2" xfId="5" applyFont="1" applyFill="1" applyBorder="1" applyAlignment="1">
      <alignment horizontal="center" vertical="top" wrapText="1"/>
    </xf>
    <xf numFmtId="0" fontId="44" fillId="2" borderId="3" xfId="5" applyFont="1" applyFill="1" applyBorder="1" applyAlignment="1">
      <alignment horizontal="center" vertical="top" wrapText="1"/>
    </xf>
    <xf numFmtId="3" fontId="73" fillId="0" borderId="3" xfId="5" applyNumberFormat="1" applyFont="1" applyFill="1" applyBorder="1" applyAlignment="1">
      <alignment horizontal="center" vertical="center" wrapText="1"/>
    </xf>
    <xf numFmtId="3" fontId="44" fillId="0" borderId="3" xfId="5" applyNumberFormat="1" applyFont="1" applyFill="1" applyBorder="1" applyAlignment="1">
      <alignment vertical="top" wrapText="1"/>
    </xf>
    <xf numFmtId="49" fontId="44" fillId="0" borderId="3" xfId="5" applyNumberFormat="1" applyFont="1" applyFill="1" applyBorder="1" applyAlignment="1">
      <alignment horizontal="center" vertical="top" wrapText="1"/>
    </xf>
    <xf numFmtId="49" fontId="44" fillId="0" borderId="3" xfId="0" applyNumberFormat="1" applyFont="1" applyFill="1" applyBorder="1" applyAlignment="1">
      <alignment vertical="top" wrapText="1"/>
    </xf>
    <xf numFmtId="3" fontId="44" fillId="0" borderId="3" xfId="0" applyNumberFormat="1" applyFont="1" applyBorder="1"/>
    <xf numFmtId="49" fontId="44" fillId="0" borderId="3" xfId="0" applyNumberFormat="1" applyFont="1" applyBorder="1" applyAlignment="1">
      <alignment horizontal="center" vertical="top"/>
    </xf>
    <xf numFmtId="0" fontId="44" fillId="0" borderId="3" xfId="0" applyFont="1" applyBorder="1" applyAlignment="1">
      <alignment horizontal="left" vertical="top" wrapText="1"/>
    </xf>
    <xf numFmtId="0" fontId="44" fillId="2" borderId="3" xfId="0" applyFont="1" applyFill="1" applyBorder="1" applyAlignment="1">
      <alignment vertical="top"/>
    </xf>
    <xf numFmtId="0" fontId="44" fillId="0" borderId="3" xfId="0" applyFont="1" applyBorder="1" applyAlignment="1">
      <alignment vertical="top"/>
    </xf>
    <xf numFmtId="0" fontId="44" fillId="0" borderId="3" xfId="5" applyFont="1" applyFill="1" applyBorder="1" applyAlignment="1">
      <alignment vertical="top"/>
    </xf>
    <xf numFmtId="0" fontId="44" fillId="0" borderId="23" xfId="0" applyFont="1" applyFill="1" applyBorder="1" applyAlignment="1">
      <alignment horizontal="left" vertical="top" wrapText="1" readingOrder="1"/>
    </xf>
    <xf numFmtId="3" fontId="73" fillId="0" borderId="23" xfId="5" applyNumberFormat="1" applyFont="1" applyFill="1" applyBorder="1" applyAlignment="1">
      <alignment horizontal="center" vertical="center" wrapText="1"/>
    </xf>
    <xf numFmtId="0" fontId="44" fillId="0" borderId="23" xfId="0" applyFont="1" applyBorder="1"/>
    <xf numFmtId="0" fontId="5" fillId="0" borderId="0" xfId="0" applyFont="1" applyBorder="1" applyAlignment="1">
      <alignment horizontal="left" vertical="top"/>
    </xf>
    <xf numFmtId="0" fontId="6" fillId="0" borderId="4" xfId="0" applyFont="1" applyBorder="1" applyAlignment="1">
      <alignment horizontal="center" vertical="top"/>
    </xf>
    <xf numFmtId="3" fontId="73" fillId="0" borderId="3" xfId="5" applyNumberFormat="1" applyFont="1" applyFill="1" applyBorder="1" applyAlignment="1">
      <alignment horizontal="center" vertical="top" wrapText="1"/>
    </xf>
    <xf numFmtId="3" fontId="44" fillId="0" borderId="3" xfId="0" applyNumberFormat="1" applyFont="1" applyBorder="1" applyAlignment="1">
      <alignment vertical="top"/>
    </xf>
    <xf numFmtId="0" fontId="44" fillId="2" borderId="23" xfId="0" applyFont="1" applyFill="1" applyBorder="1" applyAlignment="1">
      <alignment vertical="top"/>
    </xf>
    <xf numFmtId="3" fontId="73" fillId="0" borderId="23" xfId="5" applyNumberFormat="1" applyFont="1" applyFill="1" applyBorder="1" applyAlignment="1">
      <alignment horizontal="center" vertical="top" wrapText="1"/>
    </xf>
    <xf numFmtId="0" fontId="44" fillId="0" borderId="23" xfId="0" applyFont="1" applyBorder="1" applyAlignment="1">
      <alignment vertical="top"/>
    </xf>
    <xf numFmtId="0" fontId="5" fillId="2" borderId="0" xfId="0" applyFont="1" applyFill="1" applyAlignment="1">
      <alignment vertical="top"/>
    </xf>
    <xf numFmtId="0" fontId="24" fillId="0" borderId="2" xfId="0" applyFont="1" applyBorder="1" applyAlignment="1">
      <alignment horizontal="left" vertical="top" wrapText="1"/>
    </xf>
    <xf numFmtId="0" fontId="25" fillId="0" borderId="2" xfId="5" applyFont="1" applyFill="1" applyBorder="1" applyAlignment="1">
      <alignment horizontal="center" vertical="top" wrapText="1"/>
    </xf>
    <xf numFmtId="0" fontId="25" fillId="0" borderId="2" xfId="5" applyFont="1" applyFill="1" applyBorder="1" applyAlignment="1">
      <alignment vertical="top" wrapText="1"/>
    </xf>
    <xf numFmtId="0" fontId="24" fillId="0" borderId="3" xfId="0" applyFont="1" applyFill="1" applyBorder="1" applyAlignment="1">
      <alignment horizontal="left" vertical="top" readingOrder="1"/>
    </xf>
    <xf numFmtId="3" fontId="25" fillId="0" borderId="3" xfId="5" applyNumberFormat="1" applyFont="1" applyFill="1" applyBorder="1" applyAlignment="1">
      <alignment horizontal="center" vertical="top" wrapText="1"/>
    </xf>
    <xf numFmtId="0" fontId="24" fillId="2" borderId="3" xfId="0" applyFont="1" applyFill="1" applyBorder="1" applyAlignment="1">
      <alignment vertical="top"/>
    </xf>
    <xf numFmtId="3" fontId="24" fillId="0" borderId="3" xfId="0" applyNumberFormat="1" applyFont="1" applyBorder="1" applyAlignment="1">
      <alignment vertical="top"/>
    </xf>
    <xf numFmtId="3" fontId="24" fillId="0" borderId="3" xfId="0" applyNumberFormat="1" applyFont="1" applyBorder="1" applyAlignment="1">
      <alignment horizontal="left" vertical="top"/>
    </xf>
    <xf numFmtId="0" fontId="24" fillId="2" borderId="3" xfId="0" applyFont="1" applyFill="1" applyBorder="1" applyAlignment="1">
      <alignment horizontal="left" vertical="top" wrapText="1"/>
    </xf>
    <xf numFmtId="0" fontId="24" fillId="0" borderId="3" xfId="0" applyFont="1" applyBorder="1" applyAlignment="1">
      <alignment horizontal="left" vertical="top" wrapText="1"/>
    </xf>
    <xf numFmtId="0" fontId="24" fillId="0" borderId="23" xfId="0" applyFont="1" applyBorder="1" applyAlignment="1">
      <alignment vertical="top"/>
    </xf>
    <xf numFmtId="0" fontId="24" fillId="0" borderId="0" xfId="0" applyFont="1" applyBorder="1" applyAlignment="1">
      <alignment horizontal="center" vertical="top"/>
    </xf>
    <xf numFmtId="0" fontId="24" fillId="0" borderId="0" xfId="0" applyFont="1" applyBorder="1" applyAlignment="1">
      <alignment horizontal="left" vertical="top"/>
    </xf>
    <xf numFmtId="0" fontId="25" fillId="0" borderId="0" xfId="0" applyFont="1" applyAlignment="1">
      <alignment vertical="top"/>
    </xf>
    <xf numFmtId="0" fontId="24" fillId="2" borderId="2" xfId="5" applyFont="1" applyFill="1" applyBorder="1" applyAlignment="1">
      <alignment horizontal="center" vertical="top" wrapText="1"/>
    </xf>
    <xf numFmtId="0" fontId="24" fillId="2" borderId="2" xfId="0" applyFont="1" applyFill="1" applyBorder="1" applyAlignment="1">
      <alignment horizontal="left" vertical="top" wrapText="1"/>
    </xf>
    <xf numFmtId="3" fontId="24" fillId="0" borderId="2" xfId="5" applyNumberFormat="1" applyFont="1" applyFill="1" applyBorder="1" applyAlignment="1">
      <alignment horizontal="center" vertical="center" wrapText="1"/>
    </xf>
    <xf numFmtId="3" fontId="24" fillId="0" borderId="3" xfId="5" applyNumberFormat="1" applyFont="1" applyFill="1" applyBorder="1" applyAlignment="1">
      <alignment horizontal="center" vertical="center" wrapText="1"/>
    </xf>
    <xf numFmtId="0" fontId="24" fillId="0" borderId="3" xfId="0" applyFont="1" applyBorder="1" applyAlignment="1">
      <alignment wrapText="1"/>
    </xf>
    <xf numFmtId="3" fontId="24" fillId="0" borderId="3" xfId="0" applyNumberFormat="1" applyFont="1" applyBorder="1"/>
    <xf numFmtId="3" fontId="25" fillId="0" borderId="3" xfId="5" applyNumberFormat="1" applyFont="1" applyFill="1" applyBorder="1" applyAlignment="1">
      <alignment horizontal="center" vertical="center" wrapText="1"/>
    </xf>
    <xf numFmtId="3" fontId="25" fillId="0" borderId="23" xfId="5" applyNumberFormat="1" applyFont="1" applyFill="1" applyBorder="1" applyAlignment="1">
      <alignment horizontal="center" vertical="center" wrapText="1"/>
    </xf>
    <xf numFmtId="49" fontId="24" fillId="0" borderId="3" xfId="0" applyNumberFormat="1" applyFont="1" applyFill="1" applyBorder="1" applyAlignment="1">
      <alignment horizontal="center" vertical="top" wrapText="1" readingOrder="1"/>
    </xf>
    <xf numFmtId="0" fontId="24" fillId="0" borderId="3" xfId="0" applyFont="1" applyBorder="1" applyAlignment="1">
      <alignment horizontal="center" wrapText="1"/>
    </xf>
    <xf numFmtId="0" fontId="7" fillId="0" borderId="3" xfId="5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vertical="top"/>
    </xf>
    <xf numFmtId="0" fontId="67" fillId="0" borderId="3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24" fillId="0" borderId="2" xfId="0" applyFont="1" applyBorder="1" applyAlignment="1">
      <alignment vertical="top" wrapText="1"/>
    </xf>
    <xf numFmtId="0" fontId="24" fillId="0" borderId="23" xfId="0" applyFont="1" applyFill="1" applyBorder="1" applyAlignment="1">
      <alignment horizontal="left" vertical="top" wrapText="1" readingOrder="1"/>
    </xf>
    <xf numFmtId="3" fontId="24" fillId="0" borderId="5" xfId="0" applyNumberFormat="1" applyFont="1" applyBorder="1" applyAlignment="1">
      <alignment horizontal="center" vertical="center"/>
    </xf>
    <xf numFmtId="3" fontId="24" fillId="0" borderId="18" xfId="0" applyNumberFormat="1" applyFont="1" applyBorder="1" applyAlignment="1">
      <alignment horizontal="center" vertical="center"/>
    </xf>
    <xf numFmtId="0" fontId="24" fillId="2" borderId="2" xfId="0" applyFont="1" applyFill="1" applyBorder="1" applyAlignment="1">
      <alignment vertical="top" wrapText="1"/>
    </xf>
    <xf numFmtId="0" fontId="25" fillId="0" borderId="23" xfId="0" applyFont="1" applyFill="1" applyBorder="1" applyAlignment="1">
      <alignment vertical="top" wrapText="1"/>
    </xf>
    <xf numFmtId="0" fontId="44" fillId="0" borderId="2" xfId="5" applyFont="1" applyFill="1" applyBorder="1" applyAlignment="1">
      <alignment horizontal="center" vertical="top" wrapText="1"/>
    </xf>
    <xf numFmtId="0" fontId="44" fillId="2" borderId="2" xfId="0" applyFont="1" applyFill="1" applyBorder="1" applyAlignment="1">
      <alignment vertical="top" wrapText="1"/>
    </xf>
    <xf numFmtId="0" fontId="44" fillId="0" borderId="3" xfId="0" applyFont="1" applyBorder="1" applyAlignment="1">
      <alignment wrapText="1"/>
    </xf>
    <xf numFmtId="3" fontId="73" fillId="0" borderId="3" xfId="5" applyNumberFormat="1" applyFont="1" applyFill="1" applyBorder="1" applyAlignment="1">
      <alignment vertical="top" wrapText="1"/>
    </xf>
    <xf numFmtId="0" fontId="7" fillId="0" borderId="3" xfId="0" applyFont="1" applyBorder="1" applyAlignment="1">
      <alignment vertical="top"/>
    </xf>
    <xf numFmtId="0" fontId="24" fillId="0" borderId="2" xfId="5" applyFont="1" applyFill="1" applyBorder="1" applyAlignment="1">
      <alignment vertical="top" wrapText="1"/>
    </xf>
    <xf numFmtId="3" fontId="24" fillId="0" borderId="3" xfId="0" applyNumberFormat="1" applyFont="1" applyFill="1" applyBorder="1" applyAlignment="1">
      <alignment horizontal="center" vertical="top"/>
    </xf>
    <xf numFmtId="3" fontId="25" fillId="0" borderId="2" xfId="5" applyNumberFormat="1" applyFont="1" applyFill="1" applyBorder="1" applyAlignment="1">
      <alignment horizontal="center" vertical="top" wrapText="1"/>
    </xf>
    <xf numFmtId="49" fontId="24" fillId="0" borderId="3" xfId="0" applyNumberFormat="1" applyFont="1" applyBorder="1" applyAlignment="1">
      <alignment horizontal="center" vertical="top" wrapText="1"/>
    </xf>
    <xf numFmtId="49" fontId="24" fillId="0" borderId="3" xfId="0" applyNumberFormat="1" applyFont="1" applyBorder="1" applyAlignment="1">
      <alignment horizontal="center" vertical="top"/>
    </xf>
    <xf numFmtId="49" fontId="24" fillId="0" borderId="3" xfId="0" applyNumberFormat="1" applyFont="1" applyBorder="1" applyAlignment="1">
      <alignment vertical="top"/>
    </xf>
    <xf numFmtId="3" fontId="7" fillId="0" borderId="2" xfId="5" applyNumberFormat="1" applyFont="1" applyFill="1" applyBorder="1" applyAlignment="1">
      <alignment horizontal="center" vertical="top" wrapText="1"/>
    </xf>
    <xf numFmtId="17" fontId="5" fillId="0" borderId="3" xfId="0" applyNumberFormat="1" applyFont="1" applyBorder="1" applyAlignment="1">
      <alignment vertical="top"/>
    </xf>
    <xf numFmtId="189" fontId="5" fillId="0" borderId="3" xfId="2" applyNumberFormat="1" applyFont="1" applyBorder="1" applyAlignment="1">
      <alignment horizontal="center" vertical="top"/>
    </xf>
    <xf numFmtId="0" fontId="24" fillId="0" borderId="2" xfId="0" applyFont="1" applyBorder="1"/>
    <xf numFmtId="4" fontId="24" fillId="0" borderId="3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top"/>
    </xf>
    <xf numFmtId="0" fontId="5" fillId="0" borderId="3" xfId="0" applyFont="1" applyFill="1" applyBorder="1" applyAlignment="1">
      <alignment vertical="top" wrapText="1"/>
    </xf>
    <xf numFmtId="0" fontId="6" fillId="0" borderId="5" xfId="0" applyFont="1" applyBorder="1" applyAlignment="1">
      <alignment horizontal="center" vertical="top"/>
    </xf>
    <xf numFmtId="0" fontId="7" fillId="0" borderId="16" xfId="0" applyFont="1" applyBorder="1" applyAlignment="1">
      <alignment horizontal="center" vertical="top"/>
    </xf>
    <xf numFmtId="189" fontId="5" fillId="0" borderId="5" xfId="0" applyNumberFormat="1" applyFont="1" applyBorder="1" applyAlignment="1">
      <alignment horizontal="center" vertical="top"/>
    </xf>
    <xf numFmtId="1" fontId="5" fillId="3" borderId="3" xfId="0" applyNumberFormat="1" applyFont="1" applyFill="1" applyBorder="1" applyAlignment="1">
      <alignment horizontal="center" vertical="top"/>
    </xf>
    <xf numFmtId="0" fontId="5" fillId="3" borderId="3" xfId="0" applyFont="1" applyFill="1" applyBorder="1" applyAlignment="1">
      <alignment horizontal="left" vertical="top" wrapText="1" readingOrder="1"/>
    </xf>
    <xf numFmtId="0" fontId="5" fillId="3" borderId="3" xfId="0" applyFont="1" applyFill="1" applyBorder="1" applyAlignment="1">
      <alignment horizontal="center" vertical="top" wrapText="1" readingOrder="1"/>
    </xf>
    <xf numFmtId="0" fontId="5" fillId="3" borderId="3" xfId="0" applyFont="1" applyFill="1" applyBorder="1" applyAlignment="1">
      <alignment horizontal="center" vertical="top"/>
    </xf>
    <xf numFmtId="3" fontId="5" fillId="3" borderId="3" xfId="5" applyNumberFormat="1" applyFont="1" applyFill="1" applyBorder="1" applyAlignment="1">
      <alignment horizontal="center" vertical="top" wrapText="1"/>
    </xf>
    <xf numFmtId="4" fontId="5" fillId="3" borderId="3" xfId="0" applyNumberFormat="1" applyFont="1" applyFill="1" applyBorder="1" applyAlignment="1">
      <alignment horizontal="center" vertical="top"/>
    </xf>
    <xf numFmtId="0" fontId="5" fillId="3" borderId="0" xfId="0" applyFont="1" applyFill="1" applyAlignment="1">
      <alignment vertical="top"/>
    </xf>
    <xf numFmtId="0" fontId="7" fillId="3" borderId="3" xfId="5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vertical="top"/>
    </xf>
    <xf numFmtId="17" fontId="5" fillId="3" borderId="3" xfId="0" applyNumberFormat="1" applyFont="1" applyFill="1" applyBorder="1" applyAlignment="1">
      <alignment horizontal="center" vertical="top"/>
    </xf>
    <xf numFmtId="0" fontId="27" fillId="0" borderId="0" xfId="0" applyFont="1" applyAlignment="1">
      <alignment vertical="top"/>
    </xf>
    <xf numFmtId="0" fontId="5" fillId="3" borderId="3" xfId="0" applyFont="1" applyFill="1" applyBorder="1" applyAlignment="1">
      <alignment horizontal="left" vertical="top" wrapText="1"/>
    </xf>
    <xf numFmtId="0" fontId="5" fillId="3" borderId="3" xfId="0" applyFont="1" applyFill="1" applyBorder="1"/>
    <xf numFmtId="0" fontId="5" fillId="3" borderId="0" xfId="0" applyFont="1" applyFill="1"/>
    <xf numFmtId="0" fontId="5" fillId="3" borderId="3" xfId="0" applyFont="1" applyFill="1" applyBorder="1" applyAlignment="1">
      <alignment horizontal="center" wrapText="1"/>
    </xf>
    <xf numFmtId="3" fontId="5" fillId="3" borderId="3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" fontId="5" fillId="7" borderId="3" xfId="0" applyNumberFormat="1" applyFont="1" applyFill="1" applyBorder="1" applyAlignment="1">
      <alignment horizontal="center" vertical="top"/>
    </xf>
    <xf numFmtId="0" fontId="5" fillId="7" borderId="3" xfId="0" applyFont="1" applyFill="1" applyBorder="1"/>
    <xf numFmtId="0" fontId="5" fillId="7" borderId="3" xfId="0" applyFont="1" applyFill="1" applyBorder="1" applyAlignment="1">
      <alignment horizontal="center" vertical="top" wrapText="1" readingOrder="1"/>
    </xf>
    <xf numFmtId="0" fontId="5" fillId="7" borderId="3" xfId="0" applyFont="1" applyFill="1" applyBorder="1" applyAlignment="1">
      <alignment horizontal="center" wrapText="1"/>
    </xf>
    <xf numFmtId="3" fontId="5" fillId="7" borderId="3" xfId="5" applyNumberFormat="1" applyFont="1" applyFill="1" applyBorder="1" applyAlignment="1">
      <alignment horizontal="center" vertical="top" wrapText="1"/>
    </xf>
    <xf numFmtId="3" fontId="5" fillId="7" borderId="3" xfId="0" applyNumberFormat="1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7" borderId="0" xfId="0" applyFont="1" applyFill="1"/>
    <xf numFmtId="0" fontId="5" fillId="7" borderId="3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vertical="top" wrapText="1"/>
    </xf>
    <xf numFmtId="17" fontId="5" fillId="7" borderId="3" xfId="0" applyNumberFormat="1" applyFont="1" applyFill="1" applyBorder="1" applyAlignment="1">
      <alignment horizontal="center" vertical="top"/>
    </xf>
    <xf numFmtId="4" fontId="5" fillId="7" borderId="3" xfId="5" applyNumberFormat="1" applyFont="1" applyFill="1" applyBorder="1" applyAlignment="1">
      <alignment horizontal="center" vertical="top"/>
    </xf>
    <xf numFmtId="0" fontId="5" fillId="7" borderId="3" xfId="0" applyFont="1" applyFill="1" applyBorder="1" applyAlignment="1">
      <alignment horizontal="center" vertical="top"/>
    </xf>
    <xf numFmtId="0" fontId="5" fillId="7" borderId="0" xfId="0" applyFont="1" applyFill="1" applyAlignment="1">
      <alignment vertical="top"/>
    </xf>
    <xf numFmtId="3" fontId="30" fillId="0" borderId="5" xfId="2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5" fillId="0" borderId="3" xfId="0" applyFont="1" applyFill="1" applyBorder="1" applyAlignment="1">
      <alignment vertical="top" wrapText="1"/>
    </xf>
    <xf numFmtId="3" fontId="16" fillId="0" borderId="5" xfId="0" applyNumberFormat="1" applyFont="1" applyBorder="1" applyAlignment="1">
      <alignment horizontal="center" vertical="top"/>
    </xf>
    <xf numFmtId="0" fontId="75" fillId="0" borderId="0" xfId="0" applyFont="1" applyAlignment="1">
      <alignment horizontal="left" indent="3"/>
    </xf>
    <xf numFmtId="1" fontId="5" fillId="4" borderId="3" xfId="0" applyNumberFormat="1" applyFont="1" applyFill="1" applyBorder="1" applyAlignment="1">
      <alignment horizontal="center" vertical="top"/>
    </xf>
    <xf numFmtId="3" fontId="5" fillId="4" borderId="3" xfId="5" applyNumberFormat="1" applyFont="1" applyFill="1" applyBorder="1" applyAlignment="1">
      <alignment horizontal="center" vertical="top" wrapText="1"/>
    </xf>
    <xf numFmtId="0" fontId="75" fillId="4" borderId="3" xfId="0" applyFont="1" applyFill="1" applyBorder="1" applyAlignment="1">
      <alignment horizontal="left" vertical="top" wrapText="1" readingOrder="1"/>
    </xf>
    <xf numFmtId="1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top" wrapText="1" readingOrder="1"/>
    </xf>
    <xf numFmtId="0" fontId="5" fillId="0" borderId="0" xfId="0" applyFont="1" applyFill="1" applyBorder="1" applyAlignment="1">
      <alignment horizontal="center" wrapText="1"/>
    </xf>
    <xf numFmtId="3" fontId="5" fillId="0" borderId="0" xfId="5" applyNumberFormat="1" applyFont="1" applyFill="1" applyBorder="1" applyAlignment="1">
      <alignment horizontal="center" vertical="top" wrapText="1"/>
    </xf>
    <xf numFmtId="3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" fontId="5" fillId="4" borderId="0" xfId="0" applyNumberFormat="1" applyFont="1" applyFill="1" applyBorder="1" applyAlignment="1">
      <alignment horizontal="center" vertical="top"/>
    </xf>
    <xf numFmtId="0" fontId="75" fillId="4" borderId="0" xfId="0" applyFont="1" applyFill="1" applyBorder="1"/>
    <xf numFmtId="0" fontId="5" fillId="4" borderId="0" xfId="0" applyFont="1" applyFill="1" applyBorder="1" applyAlignment="1">
      <alignment horizontal="center" vertical="top" wrapText="1" readingOrder="1"/>
    </xf>
    <xf numFmtId="0" fontId="5" fillId="4" borderId="0" xfId="0" applyFont="1" applyFill="1" applyBorder="1" applyAlignment="1">
      <alignment horizontal="center" wrapText="1"/>
    </xf>
    <xf numFmtId="3" fontId="5" fillId="4" borderId="0" xfId="5" applyNumberFormat="1" applyFont="1" applyFill="1" applyBorder="1" applyAlignment="1">
      <alignment horizontal="center" vertical="top" wrapText="1"/>
    </xf>
    <xf numFmtId="3" fontId="5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0" xfId="0" applyFont="1" applyFill="1"/>
    <xf numFmtId="0" fontId="5" fillId="8" borderId="3" xfId="0" applyFont="1" applyFill="1" applyBorder="1" applyAlignment="1">
      <alignment vertical="top"/>
    </xf>
    <xf numFmtId="0" fontId="5" fillId="8" borderId="3" xfId="0" applyFont="1" applyFill="1" applyBorder="1" applyAlignment="1">
      <alignment horizontal="left" vertical="top" wrapText="1" readingOrder="1"/>
    </xf>
    <xf numFmtId="0" fontId="5" fillId="8" borderId="3" xfId="0" applyFont="1" applyFill="1" applyBorder="1" applyAlignment="1">
      <alignment horizontal="center" vertical="top" wrapText="1" readingOrder="1"/>
    </xf>
    <xf numFmtId="0" fontId="5" fillId="8" borderId="3" xfId="0" applyFont="1" applyFill="1" applyBorder="1" applyAlignment="1">
      <alignment horizontal="center" vertical="top"/>
    </xf>
    <xf numFmtId="3" fontId="5" fillId="8" borderId="3" xfId="5" applyNumberFormat="1" applyFont="1" applyFill="1" applyBorder="1" applyAlignment="1">
      <alignment horizontal="center" vertical="top" wrapText="1"/>
    </xf>
    <xf numFmtId="4" fontId="70" fillId="8" borderId="3" xfId="0" applyNumberFormat="1" applyFont="1" applyFill="1" applyBorder="1" applyAlignment="1">
      <alignment horizontal="center" vertical="top"/>
    </xf>
    <xf numFmtId="0" fontId="5" fillId="8" borderId="0" xfId="0" applyFont="1" applyFill="1" applyAlignment="1">
      <alignment vertical="top"/>
    </xf>
    <xf numFmtId="4" fontId="5" fillId="8" borderId="3" xfId="0" applyNumberFormat="1" applyFont="1" applyFill="1" applyBorder="1" applyAlignment="1">
      <alignment horizontal="center" vertical="top"/>
    </xf>
    <xf numFmtId="17" fontId="5" fillId="8" borderId="3" xfId="0" applyNumberFormat="1" applyFont="1" applyFill="1" applyBorder="1" applyAlignment="1">
      <alignment horizontal="center" vertical="top"/>
    </xf>
    <xf numFmtId="0" fontId="7" fillId="8" borderId="3" xfId="5" applyFont="1" applyFill="1" applyBorder="1" applyAlignment="1">
      <alignment horizontal="center" vertical="top" wrapText="1"/>
    </xf>
    <xf numFmtId="0" fontId="5" fillId="8" borderId="3" xfId="0" applyFont="1" applyFill="1" applyBorder="1" applyAlignment="1">
      <alignment horizontal="left" vertical="top" wrapText="1"/>
    </xf>
    <xf numFmtId="0" fontId="5" fillId="8" borderId="3" xfId="0" applyFont="1" applyFill="1" applyBorder="1"/>
    <xf numFmtId="0" fontId="5" fillId="8" borderId="0" xfId="0" applyFont="1" applyFill="1"/>
    <xf numFmtId="0" fontId="5" fillId="8" borderId="3" xfId="0" quotePrefix="1" applyFont="1" applyFill="1" applyBorder="1" applyAlignment="1">
      <alignment horizontal="left" vertical="top" wrapText="1" readingOrder="1"/>
    </xf>
    <xf numFmtId="1" fontId="5" fillId="8" borderId="3" xfId="0" applyNumberFormat="1" applyFont="1" applyFill="1" applyBorder="1" applyAlignment="1">
      <alignment horizontal="center" vertical="top"/>
    </xf>
    <xf numFmtId="0" fontId="5" fillId="8" borderId="3" xfId="0" applyFont="1" applyFill="1" applyBorder="1" applyAlignment="1">
      <alignment horizontal="center"/>
    </xf>
    <xf numFmtId="0" fontId="24" fillId="8" borderId="3" xfId="0" quotePrefix="1" applyFont="1" applyFill="1" applyBorder="1" applyAlignment="1">
      <alignment horizontal="left" vertical="top" wrapText="1" readingOrder="1"/>
    </xf>
    <xf numFmtId="0" fontId="5" fillId="8" borderId="3" xfId="0" applyFont="1" applyFill="1" applyBorder="1" applyAlignment="1">
      <alignment horizontal="center" wrapText="1"/>
    </xf>
    <xf numFmtId="3" fontId="5" fillId="8" borderId="3" xfId="0" applyNumberFormat="1" applyFont="1" applyFill="1" applyBorder="1" applyAlignment="1">
      <alignment horizontal="center"/>
    </xf>
    <xf numFmtId="3" fontId="5" fillId="0" borderId="5" xfId="0" applyNumberFormat="1" applyFont="1" applyBorder="1" applyAlignment="1">
      <alignment horizontal="center" vertical="top" wrapText="1"/>
    </xf>
    <xf numFmtId="3" fontId="14" fillId="0" borderId="5" xfId="0" applyNumberFormat="1" applyFont="1" applyBorder="1" applyAlignment="1">
      <alignment horizontal="center" vertical="top" wrapText="1"/>
    </xf>
    <xf numFmtId="0" fontId="14" fillId="0" borderId="5" xfId="0" applyFont="1" applyBorder="1" applyAlignment="1">
      <alignment vertical="top" wrapText="1"/>
    </xf>
    <xf numFmtId="3" fontId="14" fillId="0" borderId="5" xfId="0" applyNumberFormat="1" applyFont="1" applyBorder="1" applyAlignment="1">
      <alignment horizontal="center" vertical="top"/>
    </xf>
    <xf numFmtId="0" fontId="14" fillId="0" borderId="31" xfId="0" applyFont="1" applyBorder="1"/>
    <xf numFmtId="0" fontId="14" fillId="0" borderId="18" xfId="0" applyFont="1" applyBorder="1"/>
    <xf numFmtId="0" fontId="14" fillId="0" borderId="6" xfId="0" applyFont="1" applyBorder="1"/>
    <xf numFmtId="0" fontId="14" fillId="0" borderId="10" xfId="0" applyFont="1" applyBorder="1"/>
    <xf numFmtId="0" fontId="56" fillId="0" borderId="5" xfId="5" applyFont="1" applyBorder="1" applyAlignment="1">
      <alignment horizontal="center" vertical="top" wrapText="1"/>
    </xf>
    <xf numFmtId="0" fontId="7" fillId="0" borderId="2" xfId="4" applyFont="1" applyBorder="1" applyAlignment="1">
      <alignment vertical="top" wrapText="1"/>
    </xf>
    <xf numFmtId="0" fontId="63" fillId="0" borderId="2" xfId="5" applyFont="1" applyBorder="1" applyAlignment="1">
      <alignment vertical="top" wrapText="1"/>
    </xf>
    <xf numFmtId="0" fontId="5" fillId="0" borderId="3" xfId="4" applyFont="1" applyBorder="1" applyAlignment="1">
      <alignment vertical="top" wrapText="1"/>
    </xf>
    <xf numFmtId="0" fontId="63" fillId="0" borderId="3" xfId="5" applyFont="1" applyBorder="1" applyAlignment="1">
      <alignment horizontal="center" vertical="top" wrapText="1"/>
    </xf>
    <xf numFmtId="0" fontId="63" fillId="0" borderId="3" xfId="5" applyFont="1" applyBorder="1" applyAlignment="1">
      <alignment vertical="top" wrapText="1"/>
    </xf>
    <xf numFmtId="15" fontId="5" fillId="0" borderId="3" xfId="0" applyNumberFormat="1" applyFont="1" applyBorder="1" applyAlignment="1">
      <alignment horizontal="center" vertical="top" wrapText="1"/>
    </xf>
    <xf numFmtId="0" fontId="16" fillId="0" borderId="25" xfId="0" applyFont="1" applyBorder="1" applyAlignment="1">
      <alignment vertical="top" wrapText="1"/>
    </xf>
    <xf numFmtId="0" fontId="5" fillId="0" borderId="3" xfId="4" applyFont="1" applyBorder="1" applyAlignment="1">
      <alignment horizontal="left" vertical="top" wrapText="1"/>
    </xf>
    <xf numFmtId="0" fontId="16" fillId="0" borderId="28" xfId="0" applyFont="1" applyBorder="1" applyAlignment="1">
      <alignment vertical="top" wrapText="1"/>
    </xf>
    <xf numFmtId="0" fontId="56" fillId="0" borderId="3" xfId="5" applyFont="1" applyBorder="1" applyAlignment="1">
      <alignment vertical="top" wrapText="1"/>
    </xf>
    <xf numFmtId="0" fontId="16" fillId="0" borderId="0" xfId="0" applyFont="1" applyBorder="1" applyAlignment="1">
      <alignment vertical="top" wrapText="1"/>
    </xf>
    <xf numFmtId="0" fontId="56" fillId="0" borderId="3" xfId="26" applyFont="1" applyBorder="1" applyAlignment="1">
      <alignment vertical="top" wrapText="1"/>
    </xf>
    <xf numFmtId="0" fontId="5" fillId="0" borderId="3" xfId="27" applyFont="1" applyBorder="1" applyAlignment="1">
      <alignment vertical="top" wrapText="1"/>
    </xf>
    <xf numFmtId="0" fontId="5" fillId="0" borderId="3" xfId="5" applyFont="1" applyBorder="1" applyAlignment="1">
      <alignment horizontal="left" vertical="top" wrapText="1"/>
    </xf>
    <xf numFmtId="0" fontId="63" fillId="0" borderId="3" xfId="13" applyFont="1" applyBorder="1" applyAlignment="1">
      <alignment vertical="top" wrapText="1"/>
    </xf>
    <xf numFmtId="0" fontId="63" fillId="0" borderId="3" xfId="5" applyFont="1" applyBorder="1" applyAlignment="1">
      <alignment horizontal="left" vertical="top" wrapText="1"/>
    </xf>
    <xf numFmtId="0" fontId="5" fillId="0" borderId="3" xfId="28" applyFont="1" applyBorder="1" applyAlignment="1">
      <alignment vertical="top" wrapText="1"/>
    </xf>
    <xf numFmtId="0" fontId="5" fillId="0" borderId="3" xfId="21" applyFont="1" applyBorder="1" applyAlignment="1">
      <alignment vertical="top" wrapText="1"/>
    </xf>
    <xf numFmtId="0" fontId="7" fillId="0" borderId="3" xfId="29" applyFont="1" applyBorder="1" applyAlignment="1">
      <alignment horizontal="left" vertical="top" wrapText="1"/>
    </xf>
    <xf numFmtId="0" fontId="5" fillId="0" borderId="3" xfId="30" applyFont="1" applyBorder="1" applyAlignment="1">
      <alignment horizontal="center" vertical="top" wrapText="1"/>
    </xf>
    <xf numFmtId="0" fontId="5" fillId="0" borderId="3" xfId="31" applyFont="1" applyBorder="1" applyAlignment="1">
      <alignment vertical="top" wrapText="1"/>
    </xf>
    <xf numFmtId="0" fontId="7" fillId="2" borderId="3" xfId="32" applyFont="1" applyFill="1" applyBorder="1" applyAlignment="1">
      <alignment vertical="top" wrapText="1"/>
    </xf>
    <xf numFmtId="0" fontId="5" fillId="2" borderId="3" xfId="33" applyFont="1" applyFill="1" applyBorder="1" applyAlignment="1">
      <alignment vertical="top" wrapText="1"/>
    </xf>
    <xf numFmtId="0" fontId="5" fillId="2" borderId="3" xfId="34" applyFont="1" applyFill="1" applyBorder="1" applyAlignment="1">
      <alignment horizontal="center" vertical="top" wrapText="1"/>
    </xf>
    <xf numFmtId="0" fontId="56" fillId="0" borderId="3" xfId="5" applyFont="1" applyBorder="1" applyAlignment="1">
      <alignment horizontal="center" vertical="top" wrapText="1"/>
    </xf>
    <xf numFmtId="0" fontId="5" fillId="2" borderId="3" xfId="35" applyFont="1" applyFill="1" applyBorder="1" applyAlignment="1">
      <alignment vertical="top" wrapText="1"/>
    </xf>
    <xf numFmtId="0" fontId="16" fillId="0" borderId="3" xfId="0" applyFont="1" applyBorder="1" applyAlignment="1">
      <alignment vertical="top" wrapText="1"/>
    </xf>
    <xf numFmtId="0" fontId="7" fillId="2" borderId="3" xfId="36" applyFont="1" applyFill="1" applyBorder="1" applyAlignment="1">
      <alignment vertical="top" wrapText="1"/>
    </xf>
    <xf numFmtId="0" fontId="5" fillId="2" borderId="3" xfId="37" applyFont="1" applyFill="1" applyBorder="1" applyAlignment="1">
      <alignment horizontal="center" vertical="top" wrapText="1"/>
    </xf>
    <xf numFmtId="0" fontId="63" fillId="0" borderId="3" xfId="38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7" fillId="2" borderId="3" xfId="39" applyFont="1" applyFill="1" applyBorder="1" applyAlignment="1">
      <alignment vertical="top" wrapText="1"/>
    </xf>
    <xf numFmtId="0" fontId="5" fillId="2" borderId="3" xfId="40" applyFont="1" applyFill="1" applyBorder="1" applyAlignment="1">
      <alignment horizontal="center" vertical="top" wrapText="1"/>
    </xf>
    <xf numFmtId="0" fontId="5" fillId="2" borderId="3" xfId="40" applyFont="1" applyFill="1" applyBorder="1" applyAlignment="1">
      <alignment vertical="top" wrapText="1"/>
    </xf>
    <xf numFmtId="0" fontId="5" fillId="2" borderId="3" xfId="37" applyFont="1" applyFill="1" applyBorder="1" applyAlignment="1">
      <alignment vertical="top" wrapText="1"/>
    </xf>
    <xf numFmtId="0" fontId="63" fillId="0" borderId="23" xfId="5" applyFont="1" applyBorder="1" applyAlignment="1">
      <alignment vertical="top" wrapText="1"/>
    </xf>
    <xf numFmtId="0" fontId="5" fillId="2" borderId="23" xfId="40" applyFont="1" applyFill="1" applyBorder="1" applyAlignment="1">
      <alignment vertical="top" wrapText="1"/>
    </xf>
    <xf numFmtId="0" fontId="56" fillId="0" borderId="0" xfId="5" applyFont="1" applyBorder="1" applyAlignment="1">
      <alignment horizontal="center" vertical="top"/>
    </xf>
    <xf numFmtId="0" fontId="16" fillId="0" borderId="0" xfId="0" applyFont="1" applyBorder="1" applyAlignment="1">
      <alignment vertical="top"/>
    </xf>
    <xf numFmtId="0" fontId="63" fillId="0" borderId="0" xfId="5" applyFont="1" applyBorder="1" applyAlignment="1">
      <alignment vertical="top"/>
    </xf>
    <xf numFmtId="0" fontId="7" fillId="2" borderId="0" xfId="39" applyFont="1" applyFill="1" applyBorder="1" applyAlignment="1">
      <alignment vertical="top"/>
    </xf>
    <xf numFmtId="0" fontId="5" fillId="2" borderId="0" xfId="40" applyFont="1" applyFill="1" applyBorder="1" applyAlignment="1">
      <alignment vertical="top"/>
    </xf>
    <xf numFmtId="0" fontId="65" fillId="0" borderId="3" xfId="5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5" fillId="0" borderId="2" xfId="5" applyFont="1" applyFill="1" applyBorder="1" applyAlignment="1">
      <alignment vertical="top"/>
    </xf>
    <xf numFmtId="0" fontId="5" fillId="0" borderId="28" xfId="0" applyFont="1" applyBorder="1" applyAlignment="1">
      <alignment vertical="top"/>
    </xf>
    <xf numFmtId="188" fontId="54" fillId="0" borderId="3" xfId="2" applyNumberFormat="1" applyFont="1" applyFill="1" applyBorder="1" applyAlignment="1">
      <alignment horizontal="center" vertical="top" wrapText="1"/>
    </xf>
    <xf numFmtId="0" fontId="5" fillId="0" borderId="29" xfId="0" applyFont="1" applyBorder="1" applyAlignment="1">
      <alignment vertical="top"/>
    </xf>
    <xf numFmtId="188" fontId="5" fillId="0" borderId="23" xfId="2" applyNumberFormat="1" applyFont="1" applyFill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center" vertical="top"/>
    </xf>
    <xf numFmtId="3" fontId="5" fillId="0" borderId="0" xfId="0" applyNumberFormat="1" applyFont="1" applyAlignment="1">
      <alignment vertical="top"/>
    </xf>
    <xf numFmtId="0" fontId="50" fillId="0" borderId="3" xfId="5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5" fillId="0" borderId="3" xfId="0" applyFont="1" applyFill="1" applyBorder="1" applyAlignment="1">
      <alignment vertical="top" wrapText="1"/>
    </xf>
    <xf numFmtId="0" fontId="76" fillId="4" borderId="3" xfId="5" applyFont="1" applyFill="1" applyBorder="1" applyAlignment="1">
      <alignment vertical="top" wrapText="1"/>
    </xf>
    <xf numFmtId="0" fontId="76" fillId="4" borderId="3" xfId="5" applyFont="1" applyFill="1" applyBorder="1" applyAlignment="1">
      <alignment horizontal="center" vertical="top" wrapText="1"/>
    </xf>
    <xf numFmtId="3" fontId="77" fillId="4" borderId="7" xfId="5" applyNumberFormat="1" applyFont="1" applyFill="1" applyBorder="1" applyAlignment="1">
      <alignment horizontal="center" vertical="top" wrapText="1"/>
    </xf>
    <xf numFmtId="0" fontId="76" fillId="4" borderId="0" xfId="0" applyFont="1" applyFill="1" applyAlignment="1">
      <alignment vertical="top"/>
    </xf>
    <xf numFmtId="3" fontId="76" fillId="4" borderId="3" xfId="5" applyNumberFormat="1" applyFont="1" applyFill="1" applyBorder="1" applyAlignment="1">
      <alignment horizontal="center" vertical="top" wrapText="1"/>
    </xf>
    <xf numFmtId="0" fontId="77" fillId="4" borderId="3" xfId="0" applyFont="1" applyFill="1" applyBorder="1" applyAlignment="1">
      <alignment horizontal="left" vertical="center" wrapText="1" readingOrder="1"/>
    </xf>
    <xf numFmtId="49" fontId="77" fillId="4" borderId="8" xfId="0" applyNumberFormat="1" applyFont="1" applyFill="1" applyBorder="1" applyAlignment="1">
      <alignment vertical="center"/>
    </xf>
    <xf numFmtId="0" fontId="77" fillId="4" borderId="32" xfId="0" applyFont="1" applyFill="1" applyBorder="1" applyAlignment="1">
      <alignment horizontal="center" vertical="top"/>
    </xf>
    <xf numFmtId="0" fontId="77" fillId="4" borderId="3" xfId="5" applyFont="1" applyFill="1" applyBorder="1" applyAlignment="1">
      <alignment horizontal="center" vertical="top" wrapText="1"/>
    </xf>
    <xf numFmtId="3" fontId="49" fillId="4" borderId="7" xfId="5" applyNumberFormat="1" applyFont="1" applyFill="1" applyBorder="1" applyAlignment="1">
      <alignment horizontal="center" vertical="top" wrapText="1"/>
    </xf>
    <xf numFmtId="3" fontId="77" fillId="4" borderId="8" xfId="0" applyNumberFormat="1" applyFont="1" applyFill="1" applyBorder="1" applyAlignment="1">
      <alignment horizontal="center" vertical="top"/>
    </xf>
    <xf numFmtId="3" fontId="5" fillId="4" borderId="8" xfId="0" applyNumberFormat="1" applyFont="1" applyFill="1" applyBorder="1" applyAlignment="1">
      <alignment horizontal="center" vertical="center" wrapText="1"/>
    </xf>
    <xf numFmtId="3" fontId="77" fillId="4" borderId="8" xfId="5" applyNumberFormat="1" applyFont="1" applyFill="1" applyBorder="1" applyAlignment="1">
      <alignment horizontal="center" vertical="center" wrapText="1"/>
    </xf>
    <xf numFmtId="3" fontId="7" fillId="4" borderId="8" xfId="0" applyNumberFormat="1" applyFont="1" applyFill="1" applyBorder="1" applyAlignment="1">
      <alignment horizontal="center" vertical="center"/>
    </xf>
    <xf numFmtId="0" fontId="77" fillId="4" borderId="3" xfId="5" applyFont="1" applyFill="1" applyBorder="1" applyAlignment="1">
      <alignment vertical="top" wrapText="1"/>
    </xf>
    <xf numFmtId="49" fontId="77" fillId="4" borderId="31" xfId="0" applyNumberFormat="1" applyFont="1" applyFill="1" applyBorder="1" applyAlignment="1">
      <alignment vertical="center"/>
    </xf>
    <xf numFmtId="0" fontId="76" fillId="4" borderId="3" xfId="0" applyFont="1" applyFill="1" applyBorder="1" applyAlignment="1">
      <alignment horizontal="center" vertical="top"/>
    </xf>
    <xf numFmtId="0" fontId="76" fillId="4" borderId="13" xfId="0" applyFont="1" applyFill="1" applyBorder="1" applyAlignment="1">
      <alignment horizontal="left" vertical="top" wrapText="1"/>
    </xf>
    <xf numFmtId="0" fontId="76" fillId="4" borderId="3" xfId="0" applyFont="1" applyFill="1" applyBorder="1" applyAlignment="1">
      <alignment vertical="top" wrapText="1"/>
    </xf>
    <xf numFmtId="0" fontId="76" fillId="4" borderId="3" xfId="0" applyFont="1" applyFill="1" applyBorder="1" applyAlignment="1">
      <alignment horizontal="center" vertical="top" wrapText="1" readingOrder="1"/>
    </xf>
    <xf numFmtId="0" fontId="76" fillId="4" borderId="3" xfId="0" applyFont="1" applyFill="1" applyBorder="1"/>
    <xf numFmtId="0" fontId="76" fillId="4" borderId="0" xfId="0" applyFont="1" applyFill="1"/>
    <xf numFmtId="3" fontId="76" fillId="4" borderId="3" xfId="0" applyNumberFormat="1" applyFont="1" applyFill="1" applyBorder="1" applyAlignment="1">
      <alignment horizontal="center" vertical="top"/>
    </xf>
    <xf numFmtId="0" fontId="16" fillId="4" borderId="13" xfId="0" applyFont="1" applyFill="1" applyBorder="1" applyAlignment="1">
      <alignment horizontal="center" vertical="top" wrapText="1"/>
    </xf>
    <xf numFmtId="0" fontId="78" fillId="4" borderId="31" xfId="0" applyFont="1" applyFill="1" applyBorder="1" applyAlignment="1">
      <alignment vertical="top" wrapText="1"/>
    </xf>
    <xf numFmtId="0" fontId="78" fillId="4" borderId="14" xfId="0" applyFont="1" applyFill="1" applyBorder="1" applyAlignment="1">
      <alignment horizontal="center" vertical="top" wrapText="1" readingOrder="1"/>
    </xf>
    <xf numFmtId="49" fontId="78" fillId="4" borderId="3" xfId="5" applyNumberFormat="1" applyFont="1" applyFill="1" applyBorder="1" applyAlignment="1">
      <alignment horizontal="center" vertical="top" wrapText="1"/>
    </xf>
    <xf numFmtId="3" fontId="78" fillId="4" borderId="3" xfId="0" applyNumberFormat="1" applyFont="1" applyFill="1" applyBorder="1" applyAlignment="1">
      <alignment horizontal="center" vertical="top"/>
    </xf>
    <xf numFmtId="0" fontId="78" fillId="4" borderId="3" xfId="0" applyFont="1" applyFill="1" applyBorder="1"/>
    <xf numFmtId="3" fontId="5" fillId="4" borderId="3" xfId="0" applyNumberFormat="1" applyFont="1" applyFill="1" applyBorder="1"/>
    <xf numFmtId="0" fontId="5" fillId="4" borderId="3" xfId="0" applyFont="1" applyFill="1" applyBorder="1"/>
    <xf numFmtId="0" fontId="40" fillId="4" borderId="3" xfId="0" applyFont="1" applyFill="1" applyBorder="1"/>
    <xf numFmtId="0" fontId="78" fillId="4" borderId="3" xfId="5" applyFont="1" applyFill="1" applyBorder="1" applyAlignment="1">
      <alignment vertical="center" wrapText="1"/>
    </xf>
    <xf numFmtId="0" fontId="78" fillId="4" borderId="3" xfId="5" applyFont="1" applyFill="1" applyBorder="1" applyAlignment="1">
      <alignment vertical="top" wrapText="1"/>
    </xf>
    <xf numFmtId="1" fontId="76" fillId="4" borderId="3" xfId="0" applyNumberFormat="1" applyFont="1" applyFill="1" applyBorder="1" applyAlignment="1">
      <alignment horizontal="center" vertical="top" wrapText="1"/>
    </xf>
    <xf numFmtId="0" fontId="76" fillId="4" borderId="24" xfId="0" applyFont="1" applyFill="1" applyBorder="1" applyAlignment="1">
      <alignment vertical="top" wrapText="1"/>
    </xf>
    <xf numFmtId="0" fontId="76" fillId="4" borderId="20" xfId="0" applyFont="1" applyFill="1" applyBorder="1" applyAlignment="1">
      <alignment horizontal="left" vertical="top" wrapText="1" readingOrder="1"/>
    </xf>
    <xf numFmtId="0" fontId="76" fillId="4" borderId="3" xfId="0" applyFont="1" applyFill="1" applyBorder="1" applyAlignment="1">
      <alignment vertical="top"/>
    </xf>
    <xf numFmtId="0" fontId="76" fillId="4" borderId="3" xfId="0" applyFont="1" applyFill="1" applyBorder="1" applyAlignment="1">
      <alignment horizontal="left" vertical="top" wrapText="1" readingOrder="1"/>
    </xf>
    <xf numFmtId="0" fontId="76" fillId="4" borderId="3" xfId="0" applyFont="1" applyFill="1" applyBorder="1" applyAlignment="1">
      <alignment horizontal="center" vertical="top" wrapText="1"/>
    </xf>
    <xf numFmtId="3" fontId="76" fillId="4" borderId="3" xfId="0" applyNumberFormat="1" applyFont="1" applyFill="1" applyBorder="1" applyAlignment="1">
      <alignment horizontal="center" vertical="top" wrapText="1"/>
    </xf>
    <xf numFmtId="0" fontId="76" fillId="4" borderId="24" xfId="5" applyFont="1" applyFill="1" applyBorder="1" applyAlignment="1">
      <alignment vertical="top" wrapText="1"/>
    </xf>
    <xf numFmtId="0" fontId="76" fillId="4" borderId="3" xfId="5" applyFont="1" applyFill="1" applyBorder="1" applyAlignment="1">
      <alignment horizontal="left" vertical="top" wrapText="1"/>
    </xf>
    <xf numFmtId="0" fontId="76" fillId="4" borderId="0" xfId="0" applyFont="1" applyFill="1" applyAlignment="1">
      <alignment vertical="top" wrapText="1"/>
    </xf>
    <xf numFmtId="0" fontId="76" fillId="4" borderId="3" xfId="24" applyFont="1" applyFill="1" applyBorder="1" applyAlignment="1">
      <alignment vertical="top" wrapText="1"/>
    </xf>
    <xf numFmtId="0" fontId="76" fillId="4" borderId="33" xfId="0" applyFont="1" applyFill="1" applyBorder="1" applyAlignment="1">
      <alignment vertical="top" wrapText="1"/>
    </xf>
    <xf numFmtId="3" fontId="76" fillId="4" borderId="3" xfId="0" applyNumberFormat="1" applyFont="1" applyFill="1" applyBorder="1" applyAlignment="1">
      <alignment vertical="top" wrapText="1"/>
    </xf>
    <xf numFmtId="0" fontId="76" fillId="4" borderId="13" xfId="24" applyFont="1" applyFill="1" applyBorder="1" applyAlignment="1">
      <alignment horizontal="left" vertical="top" wrapText="1"/>
    </xf>
    <xf numFmtId="0" fontId="76" fillId="4" borderId="3" xfId="24" applyFont="1" applyFill="1" applyBorder="1" applyAlignment="1">
      <alignment horizontal="left" vertical="top" wrapText="1"/>
    </xf>
    <xf numFmtId="0" fontId="16" fillId="4" borderId="20" xfId="0" applyFont="1" applyFill="1" applyBorder="1" applyAlignment="1">
      <alignment horizontal="center" vertical="top" wrapText="1"/>
    </xf>
    <xf numFmtId="0" fontId="79" fillId="4" borderId="24" xfId="0" applyFont="1" applyFill="1" applyBorder="1" applyAlignment="1">
      <alignment horizontal="left" vertical="top" wrapText="1" readingOrder="1"/>
    </xf>
    <xf numFmtId="0" fontId="80" fillId="4" borderId="3" xfId="0" applyFont="1" applyFill="1" applyBorder="1" applyAlignment="1">
      <alignment horizontal="center" vertical="top" wrapText="1" readingOrder="1"/>
    </xf>
    <xf numFmtId="0" fontId="80" fillId="4" borderId="3" xfId="0" applyFont="1" applyFill="1" applyBorder="1" applyAlignment="1">
      <alignment horizontal="center" vertical="top"/>
    </xf>
    <xf numFmtId="4" fontId="80" fillId="4" borderId="3" xfId="0" applyNumberFormat="1" applyFont="1" applyFill="1" applyBorder="1" applyAlignment="1">
      <alignment horizontal="center" vertical="top"/>
    </xf>
    <xf numFmtId="0" fontId="5" fillId="4" borderId="3" xfId="0" applyFont="1" applyFill="1" applyBorder="1" applyAlignment="1">
      <alignment vertical="top"/>
    </xf>
    <xf numFmtId="0" fontId="5" fillId="4" borderId="0" xfId="0" applyFont="1" applyFill="1" applyAlignment="1">
      <alignment horizontal="center" vertical="top"/>
    </xf>
    <xf numFmtId="0" fontId="80" fillId="4" borderId="24" xfId="0" applyFont="1" applyFill="1" applyBorder="1" applyAlignment="1">
      <alignment vertical="top" wrapText="1"/>
    </xf>
    <xf numFmtId="17" fontId="80" fillId="4" borderId="3" xfId="0" applyNumberFormat="1" applyFont="1" applyFill="1" applyBorder="1" applyAlignment="1">
      <alignment horizontal="center" vertical="top"/>
    </xf>
    <xf numFmtId="0" fontId="81" fillId="4" borderId="24" xfId="0" applyFont="1" applyFill="1" applyBorder="1" applyAlignment="1">
      <alignment vertical="top" wrapText="1"/>
    </xf>
    <xf numFmtId="0" fontId="81" fillId="4" borderId="3" xfId="0" applyFont="1" applyFill="1" applyBorder="1" applyAlignment="1">
      <alignment horizontal="center" vertical="top" wrapText="1" readingOrder="1"/>
    </xf>
    <xf numFmtId="17" fontId="81" fillId="4" borderId="3" xfId="0" applyNumberFormat="1" applyFont="1" applyFill="1" applyBorder="1" applyAlignment="1">
      <alignment horizontal="center" vertical="top"/>
    </xf>
    <xf numFmtId="4" fontId="81" fillId="4" borderId="3" xfId="0" applyNumberFormat="1" applyFont="1" applyFill="1" applyBorder="1" applyAlignment="1">
      <alignment horizontal="center" vertical="top"/>
    </xf>
    <xf numFmtId="190" fontId="76" fillId="4" borderId="3" xfId="0" applyNumberFormat="1" applyFont="1" applyFill="1" applyBorder="1" applyAlignment="1">
      <alignment horizontal="center" vertical="top" wrapText="1"/>
    </xf>
    <xf numFmtId="17" fontId="76" fillId="4" borderId="3" xfId="0" applyNumberFormat="1" applyFont="1" applyFill="1" applyBorder="1" applyAlignment="1">
      <alignment horizontal="center" vertical="top" wrapText="1"/>
    </xf>
    <xf numFmtId="189" fontId="76" fillId="4" borderId="3" xfId="2" applyNumberFormat="1" applyFont="1" applyFill="1" applyBorder="1" applyAlignment="1">
      <alignment horizontal="center" vertical="top" wrapText="1"/>
    </xf>
    <xf numFmtId="0" fontId="76" fillId="4" borderId="3" xfId="0" applyNumberFormat="1" applyFont="1" applyFill="1" applyBorder="1" applyAlignment="1">
      <alignment horizontal="center" vertical="top" wrapText="1"/>
    </xf>
    <xf numFmtId="0" fontId="77" fillId="0" borderId="23" xfId="0" applyFont="1" applyFill="1" applyBorder="1" applyAlignment="1">
      <alignment horizontal="center" vertical="top"/>
    </xf>
    <xf numFmtId="0" fontId="77" fillId="0" borderId="3" xfId="5" applyFont="1" applyFill="1" applyBorder="1" applyAlignment="1">
      <alignment vertical="top" wrapText="1"/>
    </xf>
    <xf numFmtId="0" fontId="77" fillId="0" borderId="3" xfId="5" applyFont="1" applyFill="1" applyBorder="1" applyAlignment="1">
      <alignment horizontal="center" vertical="top" wrapText="1"/>
    </xf>
    <xf numFmtId="3" fontId="49" fillId="0" borderId="7" xfId="5" applyNumberFormat="1" applyFont="1" applyFill="1" applyBorder="1" applyAlignment="1">
      <alignment horizontal="center" vertical="top" wrapText="1"/>
    </xf>
    <xf numFmtId="3" fontId="77" fillId="0" borderId="3" xfId="5" applyNumberFormat="1" applyFont="1" applyFill="1" applyBorder="1" applyAlignment="1">
      <alignment horizontal="center" vertical="top" wrapText="1"/>
    </xf>
    <xf numFmtId="0" fontId="49" fillId="0" borderId="3" xfId="5" applyFont="1" applyFill="1" applyBorder="1" applyAlignment="1">
      <alignment vertical="top" wrapText="1"/>
    </xf>
    <xf numFmtId="0" fontId="77" fillId="0" borderId="23" xfId="0" applyFont="1" applyFill="1" applyBorder="1"/>
    <xf numFmtId="0" fontId="77" fillId="0" borderId="20" xfId="0" applyFont="1" applyFill="1" applyBorder="1" applyAlignment="1">
      <alignment horizontal="center" vertical="top"/>
    </xf>
    <xf numFmtId="0" fontId="77" fillId="0" borderId="0" xfId="0" applyFont="1" applyFill="1"/>
    <xf numFmtId="0" fontId="78" fillId="0" borderId="13" xfId="0" applyFont="1" applyFill="1" applyBorder="1" applyAlignment="1">
      <alignment horizontal="left" vertical="top" wrapText="1" readingOrder="1"/>
    </xf>
    <xf numFmtId="0" fontId="78" fillId="0" borderId="3" xfId="0" applyFont="1" applyFill="1" applyBorder="1" applyAlignment="1">
      <alignment horizontal="center" vertical="top" wrapText="1" readingOrder="1"/>
    </xf>
    <xf numFmtId="0" fontId="78" fillId="0" borderId="3" xfId="0" applyFont="1" applyBorder="1" applyAlignment="1">
      <alignment horizontal="center" vertical="top" wrapText="1"/>
    </xf>
    <xf numFmtId="3" fontId="40" fillId="0" borderId="3" xfId="0" applyNumberFormat="1" applyFont="1" applyBorder="1" applyAlignment="1">
      <alignment horizontal="center" vertical="top"/>
    </xf>
    <xf numFmtId="3" fontId="40" fillId="0" borderId="3" xfId="0" applyNumberFormat="1" applyFont="1" applyBorder="1" applyAlignment="1">
      <alignment horizontal="center" vertical="center"/>
    </xf>
    <xf numFmtId="0" fontId="77" fillId="0" borderId="20" xfId="0" applyFont="1" applyBorder="1" applyAlignment="1">
      <alignment horizontal="center" vertical="center"/>
    </xf>
    <xf numFmtId="0" fontId="40" fillId="0" borderId="20" xfId="0" applyFont="1" applyBorder="1"/>
    <xf numFmtId="0" fontId="78" fillId="0" borderId="20" xfId="0" applyFont="1" applyBorder="1" applyAlignment="1">
      <alignment wrapText="1"/>
    </xf>
    <xf numFmtId="0" fontId="78" fillId="0" borderId="0" xfId="0" applyFont="1" applyAlignment="1">
      <alignment horizontal="center" vertical="top"/>
    </xf>
    <xf numFmtId="0" fontId="78" fillId="0" borderId="13" xfId="0" applyFont="1" applyBorder="1" applyAlignment="1">
      <alignment horizontal="center" vertical="top" wrapText="1"/>
    </xf>
    <xf numFmtId="3" fontId="40" fillId="0" borderId="20" xfId="0" applyNumberFormat="1" applyFont="1" applyBorder="1" applyAlignment="1">
      <alignment horizontal="center" vertical="top"/>
    </xf>
    <xf numFmtId="3" fontId="40" fillId="0" borderId="20" xfId="0" applyNumberFormat="1" applyFont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top" wrapText="1"/>
    </xf>
    <xf numFmtId="0" fontId="78" fillId="0" borderId="13" xfId="5" applyFont="1" applyFill="1" applyBorder="1" applyAlignment="1">
      <alignment vertical="top" wrapText="1"/>
    </xf>
    <xf numFmtId="0" fontId="78" fillId="0" borderId="14" xfId="0" applyFont="1" applyFill="1" applyBorder="1" applyAlignment="1">
      <alignment horizontal="center" vertical="top" wrapText="1" readingOrder="1"/>
    </xf>
    <xf numFmtId="49" fontId="78" fillId="0" borderId="3" xfId="5" applyNumberFormat="1" applyFont="1" applyFill="1" applyBorder="1" applyAlignment="1">
      <alignment horizontal="center" vertical="top" wrapText="1"/>
    </xf>
    <xf numFmtId="3" fontId="78" fillId="0" borderId="3" xfId="0" applyNumberFormat="1" applyFont="1" applyFill="1" applyBorder="1" applyAlignment="1">
      <alignment horizontal="center" vertical="top"/>
    </xf>
    <xf numFmtId="0" fontId="78" fillId="0" borderId="3" xfId="0" applyFont="1" applyFill="1" applyBorder="1"/>
    <xf numFmtId="3" fontId="5" fillId="0" borderId="3" xfId="0" applyNumberFormat="1" applyFont="1" applyFill="1" applyBorder="1"/>
    <xf numFmtId="0" fontId="40" fillId="0" borderId="3" xfId="0" applyFont="1" applyFill="1" applyBorder="1"/>
    <xf numFmtId="0" fontId="76" fillId="9" borderId="3" xfId="0" applyFont="1" applyFill="1" applyBorder="1" applyAlignment="1">
      <alignment vertical="top" wrapText="1"/>
    </xf>
    <xf numFmtId="0" fontId="76" fillId="9" borderId="3" xfId="0" applyFont="1" applyFill="1" applyBorder="1" applyAlignment="1">
      <alignment horizontal="center" vertical="top" wrapText="1"/>
    </xf>
    <xf numFmtId="3" fontId="49" fillId="9" borderId="7" xfId="5" applyNumberFormat="1" applyFont="1" applyFill="1" applyBorder="1" applyAlignment="1">
      <alignment horizontal="center" vertical="top" wrapText="1"/>
    </xf>
    <xf numFmtId="188" fontId="76" fillId="9" borderId="3" xfId="2" applyNumberFormat="1" applyFont="1" applyFill="1" applyBorder="1" applyAlignment="1">
      <alignment horizontal="center" vertical="top" wrapText="1"/>
    </xf>
    <xf numFmtId="0" fontId="76" fillId="9" borderId="3" xfId="0" applyFont="1" applyFill="1" applyBorder="1" applyAlignment="1">
      <alignment horizontal="left" vertical="top" wrapText="1"/>
    </xf>
    <xf numFmtId="0" fontId="76" fillId="9" borderId="0" xfId="0" applyFont="1" applyFill="1"/>
    <xf numFmtId="0" fontId="76" fillId="0" borderId="3" xfId="0" applyFont="1" applyFill="1" applyBorder="1" applyAlignment="1">
      <alignment vertical="top" wrapText="1"/>
    </xf>
    <xf numFmtId="0" fontId="76" fillId="0" borderId="3" xfId="0" applyFont="1" applyFill="1" applyBorder="1" applyAlignment="1">
      <alignment horizontal="center" vertical="top" wrapText="1"/>
    </xf>
    <xf numFmtId="189" fontId="76" fillId="0" borderId="3" xfId="2" applyNumberFormat="1" applyFont="1" applyFill="1" applyBorder="1" applyAlignment="1">
      <alignment horizontal="center" vertical="top" wrapText="1"/>
    </xf>
    <xf numFmtId="0" fontId="76" fillId="0" borderId="3" xfId="0" applyFont="1" applyFill="1" applyBorder="1" applyAlignment="1">
      <alignment horizontal="left" vertical="top" wrapText="1"/>
    </xf>
    <xf numFmtId="0" fontId="76" fillId="0" borderId="0" xfId="0" applyFont="1" applyFill="1"/>
    <xf numFmtId="0" fontId="77" fillId="0" borderId="3" xfId="0" applyFont="1" applyFill="1" applyBorder="1" applyAlignment="1">
      <alignment horizontal="left" vertical="top" wrapText="1" readingOrder="1"/>
    </xf>
    <xf numFmtId="0" fontId="77" fillId="0" borderId="3" xfId="0" applyFont="1" applyFill="1" applyBorder="1" applyAlignment="1">
      <alignment horizontal="center" vertical="top" wrapText="1" readingOrder="1"/>
    </xf>
    <xf numFmtId="49" fontId="77" fillId="0" borderId="3" xfId="0" applyNumberFormat="1" applyFont="1" applyFill="1" applyBorder="1" applyAlignment="1">
      <alignment horizontal="center" vertical="top"/>
    </xf>
    <xf numFmtId="0" fontId="77" fillId="0" borderId="3" xfId="0" applyFont="1" applyFill="1" applyBorder="1" applyAlignment="1">
      <alignment horizontal="center" vertical="top"/>
    </xf>
    <xf numFmtId="0" fontId="82" fillId="0" borderId="3" xfId="5" applyFont="1" applyFill="1" applyBorder="1" applyAlignment="1">
      <alignment horizontal="center" vertical="top" wrapText="1"/>
    </xf>
    <xf numFmtId="0" fontId="16" fillId="9" borderId="20" xfId="0" applyFont="1" applyFill="1" applyBorder="1" applyAlignment="1">
      <alignment horizontal="center" vertical="top" wrapText="1"/>
    </xf>
    <xf numFmtId="0" fontId="83" fillId="9" borderId="24" xfId="0" applyFont="1" applyFill="1" applyBorder="1" applyAlignment="1">
      <alignment horizontal="left" vertical="top" wrapText="1" readingOrder="1"/>
    </xf>
    <xf numFmtId="0" fontId="80" fillId="9" borderId="3" xfId="0" applyFont="1" applyFill="1" applyBorder="1" applyAlignment="1">
      <alignment horizontal="center" vertical="top" wrapText="1" readingOrder="1"/>
    </xf>
    <xf numFmtId="0" fontId="80" fillId="9" borderId="3" xfId="0" applyFont="1" applyFill="1" applyBorder="1" applyAlignment="1">
      <alignment horizontal="center" vertical="top"/>
    </xf>
    <xf numFmtId="3" fontId="77" fillId="9" borderId="7" xfId="5" applyNumberFormat="1" applyFont="1" applyFill="1" applyBorder="1" applyAlignment="1">
      <alignment horizontal="center" vertical="top" wrapText="1"/>
    </xf>
    <xf numFmtId="4" fontId="80" fillId="9" borderId="3" xfId="0" applyNumberFormat="1" applyFont="1" applyFill="1" applyBorder="1" applyAlignment="1">
      <alignment horizontal="center" vertical="top"/>
    </xf>
    <xf numFmtId="0" fontId="5" fillId="9" borderId="3" xfId="0" applyFont="1" applyFill="1" applyBorder="1" applyAlignment="1">
      <alignment vertical="top"/>
    </xf>
    <xf numFmtId="0" fontId="5" fillId="9" borderId="0" xfId="0" applyFont="1" applyFill="1" applyAlignment="1">
      <alignment horizontal="center" vertical="top"/>
    </xf>
    <xf numFmtId="0" fontId="5" fillId="9" borderId="0" xfId="0" applyFont="1" applyFill="1" applyAlignment="1">
      <alignment vertical="top"/>
    </xf>
    <xf numFmtId="0" fontId="16" fillId="0" borderId="20" xfId="0" applyFont="1" applyFill="1" applyBorder="1" applyAlignment="1">
      <alignment horizontal="center" vertical="top" wrapText="1"/>
    </xf>
    <xf numFmtId="0" fontId="80" fillId="0" borderId="24" xfId="0" quotePrefix="1" applyFont="1" applyFill="1" applyBorder="1" applyAlignment="1">
      <alignment horizontal="left" vertical="top" wrapText="1" readingOrder="1"/>
    </xf>
    <xf numFmtId="0" fontId="80" fillId="0" borderId="3" xfId="0" applyFont="1" applyFill="1" applyBorder="1" applyAlignment="1">
      <alignment horizontal="center" vertical="top" wrapText="1" readingOrder="1"/>
    </xf>
    <xf numFmtId="17" fontId="80" fillId="0" borderId="3" xfId="0" applyNumberFormat="1" applyFont="1" applyFill="1" applyBorder="1" applyAlignment="1">
      <alignment horizontal="center" vertical="top"/>
    </xf>
    <xf numFmtId="3" fontId="77" fillId="0" borderId="7" xfId="5" applyNumberFormat="1" applyFont="1" applyFill="1" applyBorder="1" applyAlignment="1">
      <alignment horizontal="center" vertical="top" wrapText="1"/>
    </xf>
    <xf numFmtId="4" fontId="80" fillId="0" borderId="3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80" fillId="0" borderId="3" xfId="0" applyFont="1" applyFill="1" applyBorder="1" applyAlignment="1">
      <alignment vertical="top" wrapText="1"/>
    </xf>
    <xf numFmtId="4" fontId="77" fillId="0" borderId="7" xfId="5" applyNumberFormat="1" applyFont="1" applyFill="1" applyBorder="1" applyAlignment="1">
      <alignment horizontal="center" vertical="top"/>
    </xf>
    <xf numFmtId="0" fontId="40" fillId="0" borderId="24" xfId="0" applyFont="1" applyFill="1" applyBorder="1" applyAlignment="1">
      <alignment vertical="top" wrapText="1"/>
    </xf>
    <xf numFmtId="0" fontId="40" fillId="9" borderId="24" xfId="0" applyFont="1" applyFill="1" applyBorder="1" applyAlignment="1">
      <alignment vertical="top" wrapText="1"/>
    </xf>
    <xf numFmtId="17" fontId="80" fillId="9" borderId="3" xfId="0" applyNumberFormat="1" applyFont="1" applyFill="1" applyBorder="1" applyAlignment="1">
      <alignment horizontal="center" vertical="top"/>
    </xf>
    <xf numFmtId="4" fontId="77" fillId="9" borderId="7" xfId="5" applyNumberFormat="1" applyFont="1" applyFill="1" applyBorder="1" applyAlignment="1">
      <alignment horizontal="center" vertical="top"/>
    </xf>
    <xf numFmtId="0" fontId="5" fillId="0" borderId="7" xfId="0" applyFont="1" applyBorder="1" applyAlignment="1">
      <alignment horizontal="center"/>
    </xf>
    <xf numFmtId="0" fontId="15" fillId="0" borderId="3" xfId="0" applyFont="1" applyFill="1" applyBorder="1" applyAlignment="1">
      <alignment horizontal="center" vertical="top" wrapText="1" readingOrder="1"/>
    </xf>
    <xf numFmtId="0" fontId="78" fillId="0" borderId="3" xfId="0" applyFont="1" applyBorder="1" applyAlignment="1">
      <alignment horizontal="center" vertical="top"/>
    </xf>
    <xf numFmtId="0" fontId="5" fillId="2" borderId="33" xfId="0" applyFont="1" applyFill="1" applyBorder="1" applyAlignment="1">
      <alignment vertical="top" wrapText="1"/>
    </xf>
    <xf numFmtId="0" fontId="84" fillId="0" borderId="23" xfId="5" applyFont="1" applyFill="1" applyBorder="1" applyAlignment="1">
      <alignment horizontal="center" vertical="top" wrapText="1"/>
    </xf>
    <xf numFmtId="0" fontId="78" fillId="0" borderId="23" xfId="0" applyFont="1" applyFill="1" applyBorder="1" applyAlignment="1">
      <alignment vertical="top"/>
    </xf>
    <xf numFmtId="0" fontId="78" fillId="0" borderId="23" xfId="0" applyFont="1" applyFill="1" applyBorder="1" applyAlignment="1">
      <alignment horizontal="center" vertical="top" wrapText="1" readingOrder="1"/>
    </xf>
    <xf numFmtId="0" fontId="78" fillId="0" borderId="23" xfId="0" applyFont="1" applyBorder="1" applyAlignment="1">
      <alignment horizontal="center" vertical="top"/>
    </xf>
    <xf numFmtId="3" fontId="78" fillId="0" borderId="23" xfId="0" applyNumberFormat="1" applyFont="1" applyBorder="1" applyAlignment="1">
      <alignment horizontal="center" vertical="top"/>
    </xf>
    <xf numFmtId="3" fontId="78" fillId="0" borderId="23" xfId="0" applyNumberFormat="1" applyFont="1" applyBorder="1" applyAlignment="1">
      <alignment horizontal="center" vertical="center"/>
    </xf>
    <xf numFmtId="0" fontId="28" fillId="7" borderId="20" xfId="0" applyFont="1" applyFill="1" applyBorder="1" applyAlignment="1">
      <alignment horizontal="center" vertical="top" wrapText="1"/>
    </xf>
    <xf numFmtId="0" fontId="28" fillId="7" borderId="3" xfId="0" applyFont="1" applyFill="1" applyBorder="1" applyAlignment="1">
      <alignment wrapText="1"/>
    </xf>
    <xf numFmtId="0" fontId="28" fillId="7" borderId="3" xfId="0" applyFont="1" applyFill="1" applyBorder="1" applyAlignment="1">
      <alignment horizontal="center" vertical="top" wrapText="1" readingOrder="1"/>
    </xf>
    <xf numFmtId="17" fontId="28" fillId="7" borderId="3" xfId="0" applyNumberFormat="1" applyFont="1" applyFill="1" applyBorder="1" applyAlignment="1">
      <alignment horizontal="center" vertical="top"/>
    </xf>
    <xf numFmtId="3" fontId="28" fillId="7" borderId="7" xfId="5" applyNumberFormat="1" applyFont="1" applyFill="1" applyBorder="1" applyAlignment="1">
      <alignment horizontal="center" vertical="top" wrapText="1"/>
    </xf>
    <xf numFmtId="4" fontId="28" fillId="7" borderId="3" xfId="5" applyNumberFormat="1" applyFont="1" applyFill="1" applyBorder="1" applyAlignment="1">
      <alignment horizontal="center" vertical="top"/>
    </xf>
    <xf numFmtId="0" fontId="28" fillId="7" borderId="3" xfId="0" applyFont="1" applyFill="1" applyBorder="1" applyAlignment="1">
      <alignment horizontal="center" vertical="top"/>
    </xf>
    <xf numFmtId="0" fontId="28" fillId="7" borderId="20" xfId="0" applyFont="1" applyFill="1" applyBorder="1" applyAlignment="1">
      <alignment horizontal="center" vertical="top"/>
    </xf>
    <xf numFmtId="0" fontId="28" fillId="7" borderId="0" xfId="0" applyFont="1" applyFill="1" applyAlignment="1">
      <alignment vertical="top"/>
    </xf>
    <xf numFmtId="191" fontId="85" fillId="4" borderId="5" xfId="0" applyNumberFormat="1" applyFont="1" applyFill="1" applyBorder="1" applyAlignment="1">
      <alignment horizontal="left"/>
    </xf>
    <xf numFmtId="0" fontId="85" fillId="4" borderId="5" xfId="0" applyFont="1" applyFill="1" applyBorder="1" applyAlignment="1">
      <alignment horizontal="center"/>
    </xf>
    <xf numFmtId="0" fontId="85" fillId="4" borderId="5" xfId="0" applyFont="1" applyFill="1" applyBorder="1"/>
    <xf numFmtId="0" fontId="5" fillId="4" borderId="5" xfId="0" applyFont="1" applyFill="1" applyBorder="1"/>
    <xf numFmtId="0" fontId="76" fillId="4" borderId="5" xfId="0" applyFont="1" applyFill="1" applyBorder="1" applyAlignment="1">
      <alignment horizontal="left"/>
    </xf>
    <xf numFmtId="0" fontId="76" fillId="4" borderId="5" xfId="0" applyFont="1" applyFill="1" applyBorder="1" applyAlignment="1">
      <alignment horizontal="center"/>
    </xf>
    <xf numFmtId="0" fontId="76" fillId="4" borderId="5" xfId="0" applyFont="1" applyFill="1" applyBorder="1"/>
    <xf numFmtId="189" fontId="5" fillId="4" borderId="5" xfId="2" applyNumberFormat="1" applyFont="1" applyFill="1" applyBorder="1" applyAlignment="1">
      <alignment horizontal="center"/>
    </xf>
    <xf numFmtId="189" fontId="76" fillId="4" borderId="5" xfId="2" applyNumberFormat="1" applyFont="1" applyFill="1" applyBorder="1" applyAlignment="1">
      <alignment horizontal="center"/>
    </xf>
    <xf numFmtId="3" fontId="5" fillId="5" borderId="3" xfId="5" applyNumberFormat="1" applyFont="1" applyFill="1" applyBorder="1" applyAlignment="1">
      <alignment horizontal="center" vertical="top" wrapText="1"/>
    </xf>
    <xf numFmtId="3" fontId="39" fillId="0" borderId="0" xfId="0" applyNumberFormat="1" applyFont="1" applyAlignment="1">
      <alignment horizontal="center"/>
    </xf>
    <xf numFmtId="3" fontId="40" fillId="0" borderId="0" xfId="0" applyNumberFormat="1" applyFont="1" applyAlignment="1">
      <alignment horizontal="center"/>
    </xf>
    <xf numFmtId="0" fontId="40" fillId="0" borderId="0" xfId="0" applyFont="1" applyAlignment="1">
      <alignment horizontal="center"/>
    </xf>
    <xf numFmtId="3" fontId="40" fillId="0" borderId="34" xfId="0" applyNumberFormat="1" applyFont="1" applyBorder="1" applyAlignment="1">
      <alignment horizontal="center" vertical="top"/>
    </xf>
    <xf numFmtId="0" fontId="40" fillId="0" borderId="34" xfId="0" applyFont="1" applyFill="1" applyBorder="1" applyAlignment="1">
      <alignment vertical="top" wrapText="1"/>
    </xf>
    <xf numFmtId="0" fontId="39" fillId="0" borderId="34" xfId="5" applyFont="1" applyFill="1" applyBorder="1" applyAlignment="1">
      <alignment vertical="top" wrapText="1"/>
    </xf>
    <xf numFmtId="0" fontId="39" fillId="0" borderId="34" xfId="5" applyFont="1" applyFill="1" applyBorder="1" applyAlignment="1">
      <alignment horizontal="center" vertical="top" wrapText="1"/>
    </xf>
    <xf numFmtId="0" fontId="40" fillId="0" borderId="34" xfId="5" applyFont="1" applyFill="1" applyBorder="1" applyAlignment="1">
      <alignment horizontal="center" vertical="top" wrapText="1"/>
    </xf>
    <xf numFmtId="0" fontId="40" fillId="0" borderId="0" xfId="0" applyFont="1" applyAlignment="1">
      <alignment vertical="top"/>
    </xf>
    <xf numFmtId="0" fontId="39" fillId="0" borderId="35" xfId="5" applyFont="1" applyFill="1" applyBorder="1" applyAlignment="1">
      <alignment vertical="top" wrapText="1"/>
    </xf>
    <xf numFmtId="0" fontId="60" fillId="0" borderId="35" xfId="0" applyFont="1" applyFill="1" applyBorder="1" applyAlignment="1">
      <alignment horizontal="left" vertical="top" wrapText="1" readingOrder="1"/>
    </xf>
    <xf numFmtId="0" fontId="60" fillId="0" borderId="35" xfId="0" applyFont="1" applyBorder="1" applyAlignment="1">
      <alignment horizontal="left" vertical="center" wrapText="1"/>
    </xf>
    <xf numFmtId="0" fontId="40" fillId="0" borderId="35" xfId="5" applyFont="1" applyFill="1" applyBorder="1" applyAlignment="1">
      <alignment horizontal="center" vertical="top" wrapText="1"/>
    </xf>
    <xf numFmtId="0" fontId="39" fillId="0" borderId="35" xfId="5" applyFont="1" applyFill="1" applyBorder="1" applyAlignment="1">
      <alignment horizontal="center" vertical="top" wrapText="1"/>
    </xf>
    <xf numFmtId="3" fontId="40" fillId="0" borderId="35" xfId="0" applyNumberFormat="1" applyFont="1" applyBorder="1" applyAlignment="1">
      <alignment horizontal="center" vertical="top"/>
    </xf>
    <xf numFmtId="0" fontId="40" fillId="0" borderId="35" xfId="0" applyFont="1" applyFill="1" applyBorder="1" applyAlignment="1">
      <alignment vertical="top" wrapText="1"/>
    </xf>
    <xf numFmtId="0" fontId="40" fillId="0" borderId="35" xfId="0" applyFont="1" applyFill="1" applyBorder="1" applyAlignment="1">
      <alignment horizontal="left" vertical="top" wrapText="1" readingOrder="1"/>
    </xf>
    <xf numFmtId="0" fontId="40" fillId="0" borderId="35" xfId="0" applyFont="1" applyBorder="1"/>
    <xf numFmtId="0" fontId="40" fillId="0" borderId="35" xfId="0" applyFont="1" applyBorder="1" applyAlignment="1">
      <alignment horizontal="center" vertical="top"/>
    </xf>
    <xf numFmtId="0" fontId="40" fillId="0" borderId="35" xfId="5" applyFont="1" applyFill="1" applyBorder="1" applyAlignment="1">
      <alignment vertical="top" wrapText="1"/>
    </xf>
    <xf numFmtId="0" fontId="40" fillId="0" borderId="35" xfId="0" applyFont="1" applyBorder="1" applyAlignment="1">
      <alignment horizontal="center" vertical="center" wrapText="1"/>
    </xf>
    <xf numFmtId="0" fontId="40" fillId="0" borderId="35" xfId="0" applyFont="1" applyBorder="1" applyAlignment="1">
      <alignment vertical="top" wrapText="1"/>
    </xf>
    <xf numFmtId="0" fontId="40" fillId="0" borderId="35" xfId="0" applyFont="1" applyFill="1" applyBorder="1" applyAlignment="1">
      <alignment horizontal="center" vertical="top" wrapText="1" readingOrder="1"/>
    </xf>
    <xf numFmtId="0" fontId="40" fillId="0" borderId="35" xfId="0" applyFont="1" applyFill="1" applyBorder="1" applyAlignment="1">
      <alignment wrapText="1"/>
    </xf>
    <xf numFmtId="0" fontId="60" fillId="0" borderId="35" xfId="0" applyFont="1" applyBorder="1" applyAlignment="1">
      <alignment horizontal="center" vertical="center"/>
    </xf>
    <xf numFmtId="3" fontId="40" fillId="0" borderId="35" xfId="0" applyNumberFormat="1" applyFont="1" applyFill="1" applyBorder="1" applyAlignment="1">
      <alignment vertical="center" wrapText="1"/>
    </xf>
    <xf numFmtId="0" fontId="40" fillId="0" borderId="35" xfId="0" applyFont="1" applyFill="1" applyBorder="1" applyAlignment="1">
      <alignment vertical="center" wrapText="1"/>
    </xf>
    <xf numFmtId="0" fontId="40" fillId="2" borderId="35" xfId="0" applyFont="1" applyFill="1" applyBorder="1" applyAlignment="1">
      <alignment vertical="top"/>
    </xf>
    <xf numFmtId="0" fontId="40" fillId="0" borderId="35" xfId="0" applyFont="1" applyBorder="1" applyAlignment="1">
      <alignment horizontal="center"/>
    </xf>
    <xf numFmtId="0" fontId="40" fillId="0" borderId="35" xfId="5" applyFont="1" applyBorder="1" applyAlignment="1">
      <alignment horizontal="center" vertical="center"/>
    </xf>
    <xf numFmtId="0" fontId="40" fillId="0" borderId="35" xfId="0" applyFont="1" applyBorder="1" applyAlignment="1">
      <alignment horizontal="center" vertical="center"/>
    </xf>
    <xf numFmtId="0" fontId="40" fillId="0" borderId="35" xfId="0" applyFont="1" applyFill="1" applyBorder="1" applyAlignment="1">
      <alignment horizontal="center" vertical="center" wrapText="1" readingOrder="1"/>
    </xf>
    <xf numFmtId="0" fontId="40" fillId="0" borderId="35" xfId="5" applyFont="1" applyFill="1" applyBorder="1" applyAlignment="1">
      <alignment horizontal="center" vertical="center" wrapText="1"/>
    </xf>
    <xf numFmtId="3" fontId="40" fillId="0" borderId="35" xfId="0" applyNumberFormat="1" applyFont="1" applyFill="1" applyBorder="1" applyAlignment="1">
      <alignment vertical="center"/>
    </xf>
    <xf numFmtId="0" fontId="44" fillId="0" borderId="13" xfId="5" applyFont="1" applyFill="1" applyBorder="1" applyAlignment="1">
      <alignment horizontal="center" vertical="top" wrapText="1"/>
    </xf>
    <xf numFmtId="3" fontId="44" fillId="0" borderId="31" xfId="5" applyNumberFormat="1" applyFont="1" applyFill="1" applyBorder="1" applyAlignment="1">
      <alignment horizontal="center" vertical="top" wrapText="1"/>
    </xf>
    <xf numFmtId="3" fontId="88" fillId="0" borderId="0" xfId="0" applyNumberFormat="1" applyFont="1" applyAlignment="1">
      <alignment horizontal="center" vertical="top"/>
    </xf>
    <xf numFmtId="3" fontId="40" fillId="0" borderId="5" xfId="0" applyNumberFormat="1" applyFont="1" applyBorder="1" applyAlignment="1">
      <alignment horizontal="center" vertical="top"/>
    </xf>
    <xf numFmtId="189" fontId="44" fillId="0" borderId="3" xfId="2" applyNumberFormat="1" applyFont="1" applyBorder="1" applyAlignment="1">
      <alignment horizontal="center" vertical="top"/>
    </xf>
    <xf numFmtId="3" fontId="88" fillId="0" borderId="0" xfId="0" applyNumberFormat="1" applyFont="1" applyAlignment="1">
      <alignment horizontal="center"/>
    </xf>
    <xf numFmtId="3" fontId="44" fillId="0" borderId="3" xfId="3" applyNumberFormat="1" applyFont="1" applyFill="1" applyBorder="1" applyAlignment="1">
      <alignment horizontal="center" vertical="top" wrapText="1"/>
    </xf>
    <xf numFmtId="3" fontId="40" fillId="0" borderId="3" xfId="5" applyNumberFormat="1" applyFont="1" applyFill="1" applyBorder="1" applyAlignment="1">
      <alignment horizontal="center" vertical="top" wrapText="1"/>
    </xf>
    <xf numFmtId="3" fontId="40" fillId="0" borderId="3" xfId="0" applyNumberFormat="1" applyFont="1" applyBorder="1" applyAlignment="1">
      <alignment horizontal="center" vertical="top" wrapText="1"/>
    </xf>
    <xf numFmtId="3" fontId="60" fillId="0" borderId="0" xfId="0" applyNumberFormat="1" applyFont="1" applyAlignment="1">
      <alignment vertical="top"/>
    </xf>
    <xf numFmtId="0" fontId="36" fillId="0" borderId="0" xfId="0" applyFont="1" applyAlignment="1">
      <alignment horizontal="center"/>
    </xf>
    <xf numFmtId="0" fontId="18" fillId="0" borderId="0" xfId="5" applyFont="1" applyAlignment="1">
      <alignment horizontal="center"/>
    </xf>
    <xf numFmtId="0" fontId="12" fillId="0" borderId="0" xfId="5" applyFont="1" applyAlignment="1">
      <alignment horizontal="center"/>
    </xf>
    <xf numFmtId="0" fontId="9" fillId="0" borderId="0" xfId="5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74" fillId="0" borderId="0" xfId="0" applyFont="1" applyAlignment="1">
      <alignment horizontal="center"/>
    </xf>
    <xf numFmtId="0" fontId="2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6" fillId="0" borderId="5" xfId="4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0" fontId="16" fillId="0" borderId="4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37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left" wrapText="1"/>
    </xf>
    <xf numFmtId="0" fontId="42" fillId="0" borderId="4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wrapText="1"/>
    </xf>
    <xf numFmtId="0" fontId="16" fillId="0" borderId="19" xfId="0" applyFont="1" applyBorder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16" fillId="0" borderId="8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7" fillId="0" borderId="0" xfId="0" applyFont="1" applyAlignment="1">
      <alignment horizontal="center"/>
    </xf>
    <xf numFmtId="0" fontId="16" fillId="0" borderId="4" xfId="0" applyFont="1" applyFill="1" applyBorder="1" applyAlignment="1">
      <alignment horizontal="center" vertical="top" wrapText="1"/>
    </xf>
    <xf numFmtId="0" fontId="16" fillId="0" borderId="8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left" vertical="top" wrapText="1"/>
    </xf>
    <xf numFmtId="0" fontId="16" fillId="0" borderId="8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20" fillId="0" borderId="5" xfId="0" applyFont="1" applyBorder="1" applyAlignment="1">
      <alignment horizontal="center" vertical="top" wrapText="1"/>
    </xf>
    <xf numFmtId="0" fontId="20" fillId="0" borderId="5" xfId="0" applyFont="1" applyBorder="1" applyAlignment="1">
      <alignment vertical="top" wrapText="1"/>
    </xf>
    <xf numFmtId="0" fontId="20" fillId="0" borderId="4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42" fillId="0" borderId="4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6" fillId="0" borderId="6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28" fillId="0" borderId="0" xfId="0" applyFont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 vertical="top"/>
    </xf>
    <xf numFmtId="0" fontId="32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center"/>
    </xf>
    <xf numFmtId="0" fontId="16" fillId="0" borderId="0" xfId="0" applyFont="1" applyFill="1" applyBorder="1" applyAlignment="1">
      <alignment horizontal="left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wrapText="1"/>
    </xf>
    <xf numFmtId="0" fontId="21" fillId="0" borderId="19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5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21" fillId="0" borderId="6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top" wrapText="1"/>
    </xf>
    <xf numFmtId="0" fontId="25" fillId="0" borderId="1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0" fontId="24" fillId="0" borderId="1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31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24" fillId="0" borderId="11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wrapText="1"/>
    </xf>
    <xf numFmtId="0" fontId="25" fillId="0" borderId="19" xfId="0" applyFont="1" applyBorder="1" applyAlignment="1">
      <alignment horizontal="center" wrapText="1"/>
    </xf>
    <xf numFmtId="0" fontId="25" fillId="0" borderId="16" xfId="0" applyFont="1" applyBorder="1" applyAlignment="1">
      <alignment horizontal="center" wrapText="1"/>
    </xf>
    <xf numFmtId="1" fontId="5" fillId="0" borderId="3" xfId="0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5" fillId="0" borderId="11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1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52" fillId="0" borderId="1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top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wrapText="1"/>
    </xf>
    <xf numFmtId="0" fontId="5" fillId="0" borderId="5" xfId="0" applyFont="1" applyBorder="1" applyAlignment="1">
      <alignment vertical="top"/>
    </xf>
    <xf numFmtId="0" fontId="7" fillId="0" borderId="16" xfId="0" applyFont="1" applyBorder="1" applyAlignment="1">
      <alignment horizontal="center" vertical="top"/>
    </xf>
    <xf numFmtId="0" fontId="56" fillId="0" borderId="0" xfId="5" applyFont="1" applyAlignment="1">
      <alignment horizontal="center" vertical="top" wrapText="1"/>
    </xf>
    <xf numFmtId="0" fontId="56" fillId="0" borderId="0" xfId="5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/>
    </xf>
    <xf numFmtId="0" fontId="56" fillId="0" borderId="17" xfId="5" applyFont="1" applyBorder="1" applyAlignment="1">
      <alignment horizontal="center" vertical="top" wrapText="1"/>
    </xf>
    <xf numFmtId="0" fontId="56" fillId="0" borderId="0" xfId="5" applyFont="1" applyAlignment="1">
      <alignment horizontal="center" vertical="top"/>
    </xf>
    <xf numFmtId="0" fontId="56" fillId="0" borderId="0" xfId="5" applyFont="1" applyBorder="1" applyAlignment="1">
      <alignment horizontal="center" vertical="top"/>
    </xf>
    <xf numFmtId="0" fontId="6" fillId="0" borderId="0" xfId="0" applyFont="1" applyFill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3" fontId="40" fillId="0" borderId="0" xfId="0" applyNumberFormat="1" applyFont="1"/>
  </cellXfs>
  <cellStyles count="41">
    <cellStyle name="Comma" xfId="2" builtinId="3"/>
    <cellStyle name="Comma 2" xfId="22"/>
    <cellStyle name="Normal" xfId="0" builtinId="0"/>
    <cellStyle name="Normal 2" xfId="11"/>
    <cellStyle name="Normal 3" xfId="24"/>
    <cellStyle name="Normal 4" xfId="25"/>
    <cellStyle name="Normal 7" xfId="1"/>
    <cellStyle name="Normal 7 2" xfId="7"/>
    <cellStyle name="Normal 7 3" xfId="12"/>
    <cellStyle name="Normal 7 4" xfId="15"/>
    <cellStyle name="Normal 7 5" xfId="18"/>
    <cellStyle name="เครื่องหมายจุลภาค 2" xfId="23"/>
    <cellStyle name="เครื่องหมายสกุลเงิน 2" xfId="6"/>
    <cellStyle name="เครื่องหมายสกุลเงิน 2 2" xfId="9"/>
    <cellStyle name="เครื่องหมายสกุลเงิน 3" xfId="8"/>
    <cellStyle name="ปกติ 10" xfId="21"/>
    <cellStyle name="ปกติ 11" xfId="29"/>
    <cellStyle name="ปกติ 13" xfId="30"/>
    <cellStyle name="ปกติ 15" xfId="31"/>
    <cellStyle name="ปกติ 17" xfId="32"/>
    <cellStyle name="ปกติ 18" xfId="35"/>
    <cellStyle name="ปกติ 19" xfId="34"/>
    <cellStyle name="ปกติ 2" xfId="3"/>
    <cellStyle name="ปกติ 2 2" xfId="5"/>
    <cellStyle name="ปกติ 2 3" xfId="10"/>
    <cellStyle name="ปกติ 2 4" xfId="14"/>
    <cellStyle name="ปกติ 2 5" xfId="17"/>
    <cellStyle name="ปกติ 20" xfId="33"/>
    <cellStyle name="ปกติ 22" xfId="36"/>
    <cellStyle name="ปกติ 24" xfId="37"/>
    <cellStyle name="ปกติ 25" xfId="38"/>
    <cellStyle name="ปกติ 26" xfId="39"/>
    <cellStyle name="ปกติ 28" xfId="40"/>
    <cellStyle name="ปกติ 3" xfId="4"/>
    <cellStyle name="ปกติ 4" xfId="26"/>
    <cellStyle name="ปกติ 5" xfId="13"/>
    <cellStyle name="ปกติ 5 2" xfId="19"/>
    <cellStyle name="ปกติ 6" xfId="16"/>
    <cellStyle name="ปกติ 6 2" xfId="20"/>
    <cellStyle name="ปกติ 7" xfId="27"/>
    <cellStyle name="ปกติ 8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06B6FB02-3E91-48EE-8990-019F20B69106}" type="doc">
      <dgm:prSet loTypeId="urn:microsoft.com/office/officeart/2005/8/layout/hierarchy5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th-TH"/>
        </a:p>
      </dgm:t>
    </dgm:pt>
    <dgm:pt modelId="{CCBFFA99-020A-413E-BED5-66D79FF4C139}">
      <dgm:prSet phldrT="[ข้อความ]" custT="1"/>
      <dgm:spPr/>
      <dgm:t>
        <a:bodyPr/>
        <a:lstStyle/>
        <a:p>
          <a:r>
            <a:rPr lang="en-US" sz="2400" b="1">
              <a:latin typeface="TH SarabunPSK" pitchFamily="34" charset="-34"/>
              <a:cs typeface="TH SarabunPSK" pitchFamily="34" charset="-34"/>
            </a:rPr>
            <a:t>PCC </a:t>
          </a:r>
          <a:r>
            <a:rPr lang="th-TH" sz="2400" b="1">
              <a:latin typeface="TH SarabunPSK" pitchFamily="34" charset="-34"/>
              <a:cs typeface="TH SarabunPSK" pitchFamily="34" charset="-34"/>
            </a:rPr>
            <a:t>ทับไทร</a:t>
          </a:r>
        </a:p>
      </dgm:t>
    </dgm:pt>
    <dgm:pt modelId="{7085C870-5BAA-4E7D-A752-B7DFDC03BCD6}" type="parTrans" cxnId="{6CAEAD60-A1BF-4A90-9AAA-2893BD3E420B}">
      <dgm:prSet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AE33540E-8D04-437F-89D9-CBF11F0906E0}" type="sibTrans" cxnId="{6CAEAD60-A1BF-4A90-9AAA-2893BD3E420B}">
      <dgm:prSet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FB60B6DB-CD7A-4272-BE48-E3DBBFF1F310}">
      <dgm:prSet phldrT="[ข้อความ]" custT="1"/>
      <dgm:spPr/>
      <dgm:t>
        <a:bodyPr/>
        <a:lstStyle/>
        <a:p>
          <a:r>
            <a:rPr lang="en-US" sz="2000" b="1">
              <a:latin typeface="TH SarabunPSK" pitchFamily="34" charset="-34"/>
              <a:cs typeface="TH SarabunPSK" pitchFamily="34" charset="-34"/>
            </a:rPr>
            <a:t>FCT </a:t>
          </a:r>
          <a:r>
            <a:rPr lang="th-TH" sz="2000" b="1">
              <a:latin typeface="TH SarabunPSK" pitchFamily="34" charset="-34"/>
              <a:cs typeface="TH SarabunPSK" pitchFamily="34" charset="-34"/>
            </a:rPr>
            <a:t>ทับไทร</a:t>
          </a:r>
        </a:p>
      </dgm:t>
    </dgm:pt>
    <dgm:pt modelId="{8D8BFDBF-30CB-44C3-AD64-6F75461F6BFF}" type="parTrans" cxnId="{B5C2FB2A-1769-45FA-923D-D9EED89D6883}">
      <dgm:prSet custT="1"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258974D0-F0CE-45A1-BFC7-6AA9CE10BA00}" type="sibTrans" cxnId="{B5C2FB2A-1769-45FA-923D-D9EED89D6883}">
      <dgm:prSet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3C278C3C-D1CD-45B6-B7CE-32CEB069D202}">
      <dgm:prSet phldrT="[ข้อความ]" custT="1"/>
      <dgm:spPr/>
      <dgm:t>
        <a:bodyPr/>
        <a:lstStyle/>
        <a:p>
          <a:r>
            <a:rPr lang="en-US" sz="1800" b="1">
              <a:latin typeface="TH SarabunPSK" pitchFamily="34" charset="-34"/>
              <a:cs typeface="TH SarabunPSK" pitchFamily="34" charset="-34"/>
            </a:rPr>
            <a:t>PCU </a:t>
          </a:r>
          <a:r>
            <a:rPr lang="th-TH" sz="1800" b="1">
              <a:latin typeface="TH SarabunPSK" pitchFamily="34" charset="-34"/>
              <a:cs typeface="TH SarabunPSK" pitchFamily="34" charset="-34"/>
            </a:rPr>
            <a:t>ทับไทร</a:t>
          </a:r>
        </a:p>
      </dgm:t>
    </dgm:pt>
    <dgm:pt modelId="{02A9E116-BFEF-4B28-AFED-5F682E2D2F24}" type="parTrans" cxnId="{933B75A9-964F-4631-8557-6923A2DAD76B}">
      <dgm:prSet custT="1"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8961DE20-256B-4B91-A636-3F873B2D8309}" type="sibTrans" cxnId="{933B75A9-964F-4631-8557-6923A2DAD76B}">
      <dgm:prSet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9D0A3BEE-3B76-4D6E-9BEC-E72BDF8EE318}">
      <dgm:prSet phldrT="[ข้อความ]" custT="1"/>
      <dgm:spPr/>
      <dgm:t>
        <a:bodyPr/>
        <a:lstStyle/>
        <a:p>
          <a:r>
            <a:rPr lang="en-US" sz="2000" b="1">
              <a:latin typeface="TH SarabunPSK" pitchFamily="34" charset="-34"/>
              <a:cs typeface="TH SarabunPSK" pitchFamily="34" charset="-34"/>
            </a:rPr>
            <a:t>FCT </a:t>
          </a:r>
          <a:r>
            <a:rPr lang="th-TH" sz="2000" b="1">
              <a:latin typeface="TH SarabunPSK" pitchFamily="34" charset="-34"/>
              <a:cs typeface="TH SarabunPSK" pitchFamily="34" charset="-34"/>
            </a:rPr>
            <a:t>โป่งน้ำร้อน</a:t>
          </a:r>
        </a:p>
      </dgm:t>
    </dgm:pt>
    <dgm:pt modelId="{D907DF23-AE47-4958-B852-0BD7ECC065C8}" type="parTrans" cxnId="{C4984E7E-7F93-4FE7-A985-4430B90AD2A4}">
      <dgm:prSet custT="1"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BD487C27-90E0-4C01-A486-04CDB20A75AA}" type="sibTrans" cxnId="{C4984E7E-7F93-4FE7-A985-4430B90AD2A4}">
      <dgm:prSet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FB734EA0-C6FF-4F87-AB12-3C35C93F5A6D}">
      <dgm:prSet phldrT="[ข้อความ]" custT="1"/>
      <dgm:spPr/>
      <dgm:t>
        <a:bodyPr/>
        <a:lstStyle/>
        <a:p>
          <a:r>
            <a:rPr lang="en-US" sz="2000" b="1">
              <a:latin typeface="TH SarabunPSK" pitchFamily="34" charset="-34"/>
              <a:cs typeface="TH SarabunPSK" pitchFamily="34" charset="-34"/>
            </a:rPr>
            <a:t>FCT </a:t>
          </a:r>
          <a:r>
            <a:rPr lang="th-TH" sz="2000" b="1">
              <a:latin typeface="TH SarabunPSK" pitchFamily="34" charset="-34"/>
              <a:cs typeface="TH SarabunPSK" pitchFamily="34" charset="-34"/>
            </a:rPr>
            <a:t>หนองตาคง</a:t>
          </a:r>
        </a:p>
      </dgm:t>
    </dgm:pt>
    <dgm:pt modelId="{5E97CA0F-6494-40EB-9672-DA96C263C9C5}" type="parTrans" cxnId="{9A2F16F6-0A42-4F34-A320-D8977084C9D7}">
      <dgm:prSet custT="1"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DCD4DA6E-B091-4A80-8814-9E738AC7B52A}" type="sibTrans" cxnId="{9A2F16F6-0A42-4F34-A320-D8977084C9D7}">
      <dgm:prSet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8F5731C4-9C82-4026-BA96-952C2FC9BBC1}">
      <dgm:prSet phldrT="[ข้อความ]" custT="1"/>
      <dgm:spPr/>
      <dgm:t>
        <a:bodyPr/>
        <a:lstStyle/>
        <a:p>
          <a:r>
            <a:rPr lang="th-TH" sz="1800" b="1">
              <a:latin typeface="TH SarabunPSK" pitchFamily="34" charset="-34"/>
              <a:cs typeface="TH SarabunPSK" pitchFamily="34" charset="-34"/>
            </a:rPr>
            <a:t>รพ.สต.โป่งน้ำร้อน</a:t>
          </a:r>
        </a:p>
      </dgm:t>
    </dgm:pt>
    <dgm:pt modelId="{FDBC1793-AC1B-471C-9617-F3C936E2E7DF}" type="parTrans" cxnId="{8120143C-9DDB-4DF9-B65E-5A2DA09BD2BE}">
      <dgm:prSet custT="1"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6AC39F53-6AB6-43AC-9722-293CA9FB7C5F}" type="sibTrans" cxnId="{8120143C-9DDB-4DF9-B65E-5A2DA09BD2BE}">
      <dgm:prSet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FB066D69-AD35-42D0-BFFC-353A2FC261F5}">
      <dgm:prSet phldrT="[ข้อความ]" custT="1"/>
      <dgm:spPr/>
      <dgm:t>
        <a:bodyPr/>
        <a:lstStyle/>
        <a:p>
          <a:r>
            <a:rPr lang="th-TH" sz="1800" b="1">
              <a:latin typeface="TH SarabunPSK" pitchFamily="34" charset="-34"/>
              <a:cs typeface="TH SarabunPSK" pitchFamily="34" charset="-34"/>
            </a:rPr>
            <a:t>รพ.สต.วังกระทิง</a:t>
          </a:r>
        </a:p>
      </dgm:t>
    </dgm:pt>
    <dgm:pt modelId="{4618EE50-B72C-4E98-9F27-E5329E3FE514}" type="parTrans" cxnId="{F0AFD64E-F5F9-46CA-9296-8B5B5E7BA3A7}">
      <dgm:prSet custT="1"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550DB1C3-EB2D-4A0C-AD4F-6813D8DF84D7}" type="sibTrans" cxnId="{F0AFD64E-F5F9-46CA-9296-8B5B5E7BA3A7}">
      <dgm:prSet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7A8A51A3-EB9B-4F8F-8522-4238BB76C7F0}">
      <dgm:prSet phldrT="[ข้อความ]" custT="1"/>
      <dgm:spPr/>
      <dgm:t>
        <a:bodyPr/>
        <a:lstStyle/>
        <a:p>
          <a:r>
            <a:rPr lang="th-TH" sz="1800" b="1">
              <a:latin typeface="TH SarabunPSK" pitchFamily="34" charset="-34"/>
              <a:cs typeface="TH SarabunPSK" pitchFamily="34" charset="-34"/>
            </a:rPr>
            <a:t>รพ.สต.คลองใหญ่</a:t>
          </a:r>
        </a:p>
      </dgm:t>
    </dgm:pt>
    <dgm:pt modelId="{5B611289-7877-43E1-9ADD-DEA5E4658367}" type="parTrans" cxnId="{F944EC14-C549-4F9C-B681-254CE12F2D65}">
      <dgm:prSet custT="1"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43F9EAFB-C0BA-46D0-8BB6-9FFABB8EC03D}" type="sibTrans" cxnId="{F944EC14-C549-4F9C-B681-254CE12F2D65}">
      <dgm:prSet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9116EEEC-0A83-4ABD-BE8B-99CEFB7E42A4}">
      <dgm:prSet phldrT="[ข้อความ]" custT="1"/>
      <dgm:spPr/>
      <dgm:t>
        <a:bodyPr/>
        <a:lstStyle/>
        <a:p>
          <a:r>
            <a:rPr lang="th-TH" sz="1800" b="1">
              <a:latin typeface="TH SarabunPSK" pitchFamily="34" charset="-34"/>
              <a:cs typeface="TH SarabunPSK" pitchFamily="34" charset="-34"/>
            </a:rPr>
            <a:t>รพ.สต.หนองตาคง</a:t>
          </a:r>
        </a:p>
      </dgm:t>
    </dgm:pt>
    <dgm:pt modelId="{55CFCB36-769F-410D-8E5F-2446ECE98267}" type="parTrans" cxnId="{50DD82E1-A0D9-4C5B-843E-98D8BD148A10}">
      <dgm:prSet custT="1"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73A989D3-489F-4FC1-8BD5-F33D59C005A6}" type="sibTrans" cxnId="{50DD82E1-A0D9-4C5B-843E-98D8BD148A10}">
      <dgm:prSet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8B89ABCC-656F-423C-9E5A-A9E9C25C0E8F}">
      <dgm:prSet phldrT="[ข้อความ]" custT="1"/>
      <dgm:spPr/>
      <dgm:t>
        <a:bodyPr/>
        <a:lstStyle/>
        <a:p>
          <a:r>
            <a:rPr lang="th-TH" sz="1800" b="1">
              <a:latin typeface="TH SarabunPSK" pitchFamily="34" charset="-34"/>
              <a:cs typeface="TH SarabunPSK" pitchFamily="34" charset="-34"/>
            </a:rPr>
            <a:t>รพ.สต.ซับตาเมา</a:t>
          </a:r>
        </a:p>
      </dgm:t>
    </dgm:pt>
    <dgm:pt modelId="{8C04DED9-C74A-4174-95E0-FA01C634B505}" type="parTrans" cxnId="{FB677B94-DA21-4D2B-A114-4570FD347C03}">
      <dgm:prSet custT="1"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B706267E-A031-45F1-87B1-13575E0B5695}" type="sibTrans" cxnId="{FB677B94-DA21-4D2B-A114-4570FD347C03}">
      <dgm:prSet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73D66158-599B-4C93-A7EE-F86FE598D445}">
      <dgm:prSet phldrT="[ข้อความ]" custT="1"/>
      <dgm:spPr/>
      <dgm:t>
        <a:bodyPr/>
        <a:lstStyle/>
        <a:p>
          <a:r>
            <a:rPr lang="th-TH" sz="1800" b="1">
              <a:latin typeface="TH SarabunPSK" pitchFamily="34" charset="-34"/>
              <a:cs typeface="TH SarabunPSK" pitchFamily="34" charset="-34"/>
            </a:rPr>
            <a:t>รพ.สต.บึงชนัง</a:t>
          </a:r>
        </a:p>
      </dgm:t>
    </dgm:pt>
    <dgm:pt modelId="{F60AE420-6D4D-431B-BDCF-434AA896DA2A}" type="parTrans" cxnId="{0FCC62BF-9A38-4E41-9033-EB168484E9A4}">
      <dgm:prSet custT="1"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3EB55C84-E9E3-4332-ACE7-713C7E808561}" type="sibTrans" cxnId="{0FCC62BF-9A38-4E41-9033-EB168484E9A4}">
      <dgm:prSet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DEB14675-F6D3-4F73-9B56-CC7DBC83ABC1}">
      <dgm:prSet phldrT="[ข้อความ]" custT="1"/>
      <dgm:spPr/>
      <dgm:t>
        <a:bodyPr/>
        <a:lstStyle/>
        <a:p>
          <a:r>
            <a:rPr lang="th-TH" sz="1800" b="1">
              <a:latin typeface="TH SarabunPSK" pitchFamily="34" charset="-34"/>
              <a:cs typeface="TH SarabunPSK" pitchFamily="34" charset="-34"/>
            </a:rPr>
            <a:t>รพ.สต.คลองบอน</a:t>
          </a:r>
        </a:p>
      </dgm:t>
    </dgm:pt>
    <dgm:pt modelId="{4552A908-0DBE-40A1-A22F-C7CD5AA937E4}" type="parTrans" cxnId="{78A608C4-445E-4D40-9DC9-19E135874E67}">
      <dgm:prSet custT="1"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1204CA74-69E3-4DF2-844B-F7989EF4BAC3}" type="sibTrans" cxnId="{78A608C4-445E-4D40-9DC9-19E135874E67}">
      <dgm:prSet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77B842D5-F215-42FE-9646-FFDF26845D2C}">
      <dgm:prSet phldrT="[ข้อความ]" custT="1"/>
      <dgm:spPr/>
      <dgm:t>
        <a:bodyPr/>
        <a:lstStyle/>
        <a:p>
          <a:r>
            <a:rPr lang="th-TH" sz="1800" b="1">
              <a:latin typeface="TH SarabunPSK" pitchFamily="34" charset="-34"/>
              <a:cs typeface="TH SarabunPSK" pitchFamily="34" charset="-34"/>
            </a:rPr>
            <a:t>รพ.สต.เทพนิมิต</a:t>
          </a:r>
        </a:p>
      </dgm:t>
    </dgm:pt>
    <dgm:pt modelId="{5D2B5713-4175-4B05-9BD7-2A1B6F12AD6E}" type="parTrans" cxnId="{7304105B-F1DA-4193-B5C2-F174B6173DCF}">
      <dgm:prSet custT="1"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E8106DE8-B650-46F0-B3DE-F5DF28F2D741}" type="sibTrans" cxnId="{7304105B-F1DA-4193-B5C2-F174B6173DCF}">
      <dgm:prSet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CDF43E56-4868-4E70-80F0-021E55820F6A}" type="pres">
      <dgm:prSet presAssocID="{06B6FB02-3E91-48EE-8990-019F20B69106}" presName="mainComposite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  <dgm:t>
        <a:bodyPr/>
        <a:lstStyle/>
        <a:p>
          <a:endParaRPr lang="th-TH"/>
        </a:p>
      </dgm:t>
    </dgm:pt>
    <dgm:pt modelId="{23446F6F-2EE3-419C-AD24-A08E7B476EDB}" type="pres">
      <dgm:prSet presAssocID="{06B6FB02-3E91-48EE-8990-019F20B69106}" presName="hierFlow" presStyleCnt="0"/>
      <dgm:spPr/>
    </dgm:pt>
    <dgm:pt modelId="{DB76A28A-D86C-4B84-B6F9-731B115B9E05}" type="pres">
      <dgm:prSet presAssocID="{06B6FB02-3E91-48EE-8990-019F20B69106}" presName="hierChild1" presStyleCnt="0">
        <dgm:presLayoutVars>
          <dgm:chPref val="1"/>
          <dgm:animOne val="branch"/>
          <dgm:animLvl val="lvl"/>
        </dgm:presLayoutVars>
      </dgm:prSet>
      <dgm:spPr/>
    </dgm:pt>
    <dgm:pt modelId="{21A552E8-0832-4E6A-A886-0C8DFDC92802}" type="pres">
      <dgm:prSet presAssocID="{CCBFFA99-020A-413E-BED5-66D79FF4C139}" presName="Name17" presStyleCnt="0"/>
      <dgm:spPr/>
    </dgm:pt>
    <dgm:pt modelId="{71851ADB-FFF2-470F-9131-EAC88ACF04F5}" type="pres">
      <dgm:prSet presAssocID="{CCBFFA99-020A-413E-BED5-66D79FF4C139}" presName="level1Shape" presStyleLbl="node0" presStyleIdx="0" presStyleCnt="1" custScaleX="179429">
        <dgm:presLayoutVars>
          <dgm:chPref val="3"/>
        </dgm:presLayoutVars>
      </dgm:prSet>
      <dgm:spPr/>
      <dgm:t>
        <a:bodyPr/>
        <a:lstStyle/>
        <a:p>
          <a:endParaRPr lang="th-TH"/>
        </a:p>
      </dgm:t>
    </dgm:pt>
    <dgm:pt modelId="{388D9806-E2C7-43EE-8EC8-9DA370B9815E}" type="pres">
      <dgm:prSet presAssocID="{CCBFFA99-020A-413E-BED5-66D79FF4C139}" presName="hierChild2" presStyleCnt="0"/>
      <dgm:spPr/>
    </dgm:pt>
    <dgm:pt modelId="{0F5BEB40-7CD1-4A9A-B8FC-7838E2AB0809}" type="pres">
      <dgm:prSet presAssocID="{8D8BFDBF-30CB-44C3-AD64-6F75461F6BFF}" presName="Name25" presStyleLbl="parChTrans1D2" presStyleIdx="0" presStyleCnt="3"/>
      <dgm:spPr/>
      <dgm:t>
        <a:bodyPr/>
        <a:lstStyle/>
        <a:p>
          <a:endParaRPr lang="th-TH"/>
        </a:p>
      </dgm:t>
    </dgm:pt>
    <dgm:pt modelId="{52A3426F-B9A9-4296-B153-0D3DEF3B1E6C}" type="pres">
      <dgm:prSet presAssocID="{8D8BFDBF-30CB-44C3-AD64-6F75461F6BFF}" presName="connTx" presStyleLbl="parChTrans1D2" presStyleIdx="0" presStyleCnt="3"/>
      <dgm:spPr/>
      <dgm:t>
        <a:bodyPr/>
        <a:lstStyle/>
        <a:p>
          <a:endParaRPr lang="th-TH"/>
        </a:p>
      </dgm:t>
    </dgm:pt>
    <dgm:pt modelId="{D3AB3F22-B21B-4894-BEE7-D0F3FCF073BE}" type="pres">
      <dgm:prSet presAssocID="{FB60B6DB-CD7A-4272-BE48-E3DBBFF1F310}" presName="Name30" presStyleCnt="0"/>
      <dgm:spPr/>
    </dgm:pt>
    <dgm:pt modelId="{86D11788-62DD-4B51-9F81-C3E54F452DB1}" type="pres">
      <dgm:prSet presAssocID="{FB60B6DB-CD7A-4272-BE48-E3DBBFF1F310}" presName="level2Shape" presStyleLbl="node2" presStyleIdx="0" presStyleCnt="3" custScaleX="179429"/>
      <dgm:spPr/>
      <dgm:t>
        <a:bodyPr/>
        <a:lstStyle/>
        <a:p>
          <a:endParaRPr lang="th-TH"/>
        </a:p>
      </dgm:t>
    </dgm:pt>
    <dgm:pt modelId="{17D0F78F-8441-471C-B121-D2F590D80798}" type="pres">
      <dgm:prSet presAssocID="{FB60B6DB-CD7A-4272-BE48-E3DBBFF1F310}" presName="hierChild3" presStyleCnt="0"/>
      <dgm:spPr/>
    </dgm:pt>
    <dgm:pt modelId="{690DF183-3DE6-47B2-AF28-B02F6FEBC9B7}" type="pres">
      <dgm:prSet presAssocID="{02A9E116-BFEF-4B28-AFED-5F682E2D2F24}" presName="Name25" presStyleLbl="parChTrans1D3" presStyleIdx="0" presStyleCnt="9"/>
      <dgm:spPr/>
      <dgm:t>
        <a:bodyPr/>
        <a:lstStyle/>
        <a:p>
          <a:endParaRPr lang="th-TH"/>
        </a:p>
      </dgm:t>
    </dgm:pt>
    <dgm:pt modelId="{4B39B375-5AE4-4591-83E0-9392E4E68D6A}" type="pres">
      <dgm:prSet presAssocID="{02A9E116-BFEF-4B28-AFED-5F682E2D2F24}" presName="connTx" presStyleLbl="parChTrans1D3" presStyleIdx="0" presStyleCnt="9"/>
      <dgm:spPr/>
      <dgm:t>
        <a:bodyPr/>
        <a:lstStyle/>
        <a:p>
          <a:endParaRPr lang="th-TH"/>
        </a:p>
      </dgm:t>
    </dgm:pt>
    <dgm:pt modelId="{619E030B-12D3-429F-B902-34939E1A15D9}" type="pres">
      <dgm:prSet presAssocID="{3C278C3C-D1CD-45B6-B7CE-32CEB069D202}" presName="Name30" presStyleCnt="0"/>
      <dgm:spPr/>
    </dgm:pt>
    <dgm:pt modelId="{ED0E7340-DA74-4E62-BFDC-AAF81EE5F385}" type="pres">
      <dgm:prSet presAssocID="{3C278C3C-D1CD-45B6-B7CE-32CEB069D202}" presName="level2Shape" presStyleLbl="node3" presStyleIdx="0" presStyleCnt="9" custScaleX="181557"/>
      <dgm:spPr/>
      <dgm:t>
        <a:bodyPr/>
        <a:lstStyle/>
        <a:p>
          <a:endParaRPr lang="th-TH"/>
        </a:p>
      </dgm:t>
    </dgm:pt>
    <dgm:pt modelId="{5A1B7EDC-3E4F-460F-87EE-23602398C951}" type="pres">
      <dgm:prSet presAssocID="{3C278C3C-D1CD-45B6-B7CE-32CEB069D202}" presName="hierChild3" presStyleCnt="0"/>
      <dgm:spPr/>
    </dgm:pt>
    <dgm:pt modelId="{AFA352F1-0555-4593-B937-88B58AC4A263}" type="pres">
      <dgm:prSet presAssocID="{D907DF23-AE47-4958-B852-0BD7ECC065C8}" presName="Name25" presStyleLbl="parChTrans1D2" presStyleIdx="1" presStyleCnt="3"/>
      <dgm:spPr/>
      <dgm:t>
        <a:bodyPr/>
        <a:lstStyle/>
        <a:p>
          <a:endParaRPr lang="th-TH"/>
        </a:p>
      </dgm:t>
    </dgm:pt>
    <dgm:pt modelId="{7E010CF4-7590-4CE2-A70D-710821EF1FAA}" type="pres">
      <dgm:prSet presAssocID="{D907DF23-AE47-4958-B852-0BD7ECC065C8}" presName="connTx" presStyleLbl="parChTrans1D2" presStyleIdx="1" presStyleCnt="3"/>
      <dgm:spPr/>
      <dgm:t>
        <a:bodyPr/>
        <a:lstStyle/>
        <a:p>
          <a:endParaRPr lang="th-TH"/>
        </a:p>
      </dgm:t>
    </dgm:pt>
    <dgm:pt modelId="{6A0494CA-CB84-424D-9318-27385EB9AFED}" type="pres">
      <dgm:prSet presAssocID="{9D0A3BEE-3B76-4D6E-9BEC-E72BDF8EE318}" presName="Name30" presStyleCnt="0"/>
      <dgm:spPr/>
    </dgm:pt>
    <dgm:pt modelId="{D3A4C9FE-C9EE-4E85-87B4-61D8DC5EF716}" type="pres">
      <dgm:prSet presAssocID="{9D0A3BEE-3B76-4D6E-9BEC-E72BDF8EE318}" presName="level2Shape" presStyleLbl="node2" presStyleIdx="1" presStyleCnt="3" custScaleX="179429"/>
      <dgm:spPr/>
      <dgm:t>
        <a:bodyPr/>
        <a:lstStyle/>
        <a:p>
          <a:endParaRPr lang="th-TH"/>
        </a:p>
      </dgm:t>
    </dgm:pt>
    <dgm:pt modelId="{B525297C-6596-4142-8408-AD30D6306137}" type="pres">
      <dgm:prSet presAssocID="{9D0A3BEE-3B76-4D6E-9BEC-E72BDF8EE318}" presName="hierChild3" presStyleCnt="0"/>
      <dgm:spPr/>
    </dgm:pt>
    <dgm:pt modelId="{77D03AEF-10BF-48AC-9A44-AC674EB11BAA}" type="pres">
      <dgm:prSet presAssocID="{FDBC1793-AC1B-471C-9617-F3C936E2E7DF}" presName="Name25" presStyleLbl="parChTrans1D3" presStyleIdx="1" presStyleCnt="9"/>
      <dgm:spPr/>
      <dgm:t>
        <a:bodyPr/>
        <a:lstStyle/>
        <a:p>
          <a:endParaRPr lang="th-TH"/>
        </a:p>
      </dgm:t>
    </dgm:pt>
    <dgm:pt modelId="{E66360C3-CF93-4F0C-9C11-28D3812D52FC}" type="pres">
      <dgm:prSet presAssocID="{FDBC1793-AC1B-471C-9617-F3C936E2E7DF}" presName="connTx" presStyleLbl="parChTrans1D3" presStyleIdx="1" presStyleCnt="9"/>
      <dgm:spPr/>
      <dgm:t>
        <a:bodyPr/>
        <a:lstStyle/>
        <a:p>
          <a:endParaRPr lang="th-TH"/>
        </a:p>
      </dgm:t>
    </dgm:pt>
    <dgm:pt modelId="{DA5FA17D-3976-4EAD-B3DA-1D92C4B6F223}" type="pres">
      <dgm:prSet presAssocID="{8F5731C4-9C82-4026-BA96-952C2FC9BBC1}" presName="Name30" presStyleCnt="0"/>
      <dgm:spPr/>
    </dgm:pt>
    <dgm:pt modelId="{45F4C311-055C-48D0-9DE1-C18663E22BF0}" type="pres">
      <dgm:prSet presAssocID="{8F5731C4-9C82-4026-BA96-952C2FC9BBC1}" presName="level2Shape" presStyleLbl="node3" presStyleIdx="1" presStyleCnt="9" custScaleX="181557"/>
      <dgm:spPr/>
      <dgm:t>
        <a:bodyPr/>
        <a:lstStyle/>
        <a:p>
          <a:endParaRPr lang="th-TH"/>
        </a:p>
      </dgm:t>
    </dgm:pt>
    <dgm:pt modelId="{0157E477-E52D-4FB7-B550-B88187C6A2DA}" type="pres">
      <dgm:prSet presAssocID="{8F5731C4-9C82-4026-BA96-952C2FC9BBC1}" presName="hierChild3" presStyleCnt="0"/>
      <dgm:spPr/>
    </dgm:pt>
    <dgm:pt modelId="{F02E5738-363E-4C78-9EDA-DB9703ED96DB}" type="pres">
      <dgm:prSet presAssocID="{4618EE50-B72C-4E98-9F27-E5329E3FE514}" presName="Name25" presStyleLbl="parChTrans1D3" presStyleIdx="2" presStyleCnt="9"/>
      <dgm:spPr/>
      <dgm:t>
        <a:bodyPr/>
        <a:lstStyle/>
        <a:p>
          <a:endParaRPr lang="th-TH"/>
        </a:p>
      </dgm:t>
    </dgm:pt>
    <dgm:pt modelId="{FE0814B0-1DEC-4559-B479-D08E79E6EC40}" type="pres">
      <dgm:prSet presAssocID="{4618EE50-B72C-4E98-9F27-E5329E3FE514}" presName="connTx" presStyleLbl="parChTrans1D3" presStyleIdx="2" presStyleCnt="9"/>
      <dgm:spPr/>
      <dgm:t>
        <a:bodyPr/>
        <a:lstStyle/>
        <a:p>
          <a:endParaRPr lang="th-TH"/>
        </a:p>
      </dgm:t>
    </dgm:pt>
    <dgm:pt modelId="{7727A3A7-16E0-4CD5-B741-840FCA98BFA9}" type="pres">
      <dgm:prSet presAssocID="{FB066D69-AD35-42D0-BFFC-353A2FC261F5}" presName="Name30" presStyleCnt="0"/>
      <dgm:spPr/>
    </dgm:pt>
    <dgm:pt modelId="{F5BFDDBE-D02A-4635-8B46-8E20B47AFC1E}" type="pres">
      <dgm:prSet presAssocID="{FB066D69-AD35-42D0-BFFC-353A2FC261F5}" presName="level2Shape" presStyleLbl="node3" presStyleIdx="2" presStyleCnt="9" custScaleX="181557"/>
      <dgm:spPr/>
      <dgm:t>
        <a:bodyPr/>
        <a:lstStyle/>
        <a:p>
          <a:endParaRPr lang="th-TH"/>
        </a:p>
      </dgm:t>
    </dgm:pt>
    <dgm:pt modelId="{240CD403-C7E4-4121-8006-50A50D5E08C1}" type="pres">
      <dgm:prSet presAssocID="{FB066D69-AD35-42D0-BFFC-353A2FC261F5}" presName="hierChild3" presStyleCnt="0"/>
      <dgm:spPr/>
    </dgm:pt>
    <dgm:pt modelId="{70A06BF1-DA73-46CB-88D3-3EEC20D4BF07}" type="pres">
      <dgm:prSet presAssocID="{5B611289-7877-43E1-9ADD-DEA5E4658367}" presName="Name25" presStyleLbl="parChTrans1D3" presStyleIdx="3" presStyleCnt="9"/>
      <dgm:spPr/>
      <dgm:t>
        <a:bodyPr/>
        <a:lstStyle/>
        <a:p>
          <a:endParaRPr lang="th-TH"/>
        </a:p>
      </dgm:t>
    </dgm:pt>
    <dgm:pt modelId="{714EAD15-62EF-4C0F-9198-2327E05E5F35}" type="pres">
      <dgm:prSet presAssocID="{5B611289-7877-43E1-9ADD-DEA5E4658367}" presName="connTx" presStyleLbl="parChTrans1D3" presStyleIdx="3" presStyleCnt="9"/>
      <dgm:spPr/>
      <dgm:t>
        <a:bodyPr/>
        <a:lstStyle/>
        <a:p>
          <a:endParaRPr lang="th-TH"/>
        </a:p>
      </dgm:t>
    </dgm:pt>
    <dgm:pt modelId="{3443FF1A-8AB9-4404-9549-B9EF4087B76C}" type="pres">
      <dgm:prSet presAssocID="{7A8A51A3-EB9B-4F8F-8522-4238BB76C7F0}" presName="Name30" presStyleCnt="0"/>
      <dgm:spPr/>
    </dgm:pt>
    <dgm:pt modelId="{E13F2D64-287F-4D31-81B1-679239D74608}" type="pres">
      <dgm:prSet presAssocID="{7A8A51A3-EB9B-4F8F-8522-4238BB76C7F0}" presName="level2Shape" presStyleLbl="node3" presStyleIdx="3" presStyleCnt="9" custScaleX="181557"/>
      <dgm:spPr/>
      <dgm:t>
        <a:bodyPr/>
        <a:lstStyle/>
        <a:p>
          <a:endParaRPr lang="th-TH"/>
        </a:p>
      </dgm:t>
    </dgm:pt>
    <dgm:pt modelId="{EFE39C9C-F769-49BB-8CC1-E2F54207986A}" type="pres">
      <dgm:prSet presAssocID="{7A8A51A3-EB9B-4F8F-8522-4238BB76C7F0}" presName="hierChild3" presStyleCnt="0"/>
      <dgm:spPr/>
    </dgm:pt>
    <dgm:pt modelId="{F7852951-1B69-4CAC-A49D-322D01E4F74F}" type="pres">
      <dgm:prSet presAssocID="{5D2B5713-4175-4B05-9BD7-2A1B6F12AD6E}" presName="Name25" presStyleLbl="parChTrans1D3" presStyleIdx="4" presStyleCnt="9"/>
      <dgm:spPr/>
      <dgm:t>
        <a:bodyPr/>
        <a:lstStyle/>
        <a:p>
          <a:endParaRPr lang="th-TH"/>
        </a:p>
      </dgm:t>
    </dgm:pt>
    <dgm:pt modelId="{5BB6723B-7EE0-4A5E-91FC-B79D0081F4F2}" type="pres">
      <dgm:prSet presAssocID="{5D2B5713-4175-4B05-9BD7-2A1B6F12AD6E}" presName="connTx" presStyleLbl="parChTrans1D3" presStyleIdx="4" presStyleCnt="9"/>
      <dgm:spPr/>
      <dgm:t>
        <a:bodyPr/>
        <a:lstStyle/>
        <a:p>
          <a:endParaRPr lang="th-TH"/>
        </a:p>
      </dgm:t>
    </dgm:pt>
    <dgm:pt modelId="{D6D19406-E0AA-4322-8FF5-D5A68F107CF3}" type="pres">
      <dgm:prSet presAssocID="{77B842D5-F215-42FE-9646-FFDF26845D2C}" presName="Name30" presStyleCnt="0"/>
      <dgm:spPr/>
    </dgm:pt>
    <dgm:pt modelId="{05893CFD-85F4-4F63-A698-61C2AAEFE3C3}" type="pres">
      <dgm:prSet presAssocID="{77B842D5-F215-42FE-9646-FFDF26845D2C}" presName="level2Shape" presStyleLbl="node3" presStyleIdx="4" presStyleCnt="9" custScaleX="181557"/>
      <dgm:spPr/>
      <dgm:t>
        <a:bodyPr/>
        <a:lstStyle/>
        <a:p>
          <a:endParaRPr lang="th-TH"/>
        </a:p>
      </dgm:t>
    </dgm:pt>
    <dgm:pt modelId="{556E4276-7528-4223-9A70-7E6DC1D9C44E}" type="pres">
      <dgm:prSet presAssocID="{77B842D5-F215-42FE-9646-FFDF26845D2C}" presName="hierChild3" presStyleCnt="0"/>
      <dgm:spPr/>
    </dgm:pt>
    <dgm:pt modelId="{65CABDC5-FD4F-43FF-A750-4143B84DD360}" type="pres">
      <dgm:prSet presAssocID="{5E97CA0F-6494-40EB-9672-DA96C263C9C5}" presName="Name25" presStyleLbl="parChTrans1D2" presStyleIdx="2" presStyleCnt="3"/>
      <dgm:spPr/>
      <dgm:t>
        <a:bodyPr/>
        <a:lstStyle/>
        <a:p>
          <a:endParaRPr lang="th-TH"/>
        </a:p>
      </dgm:t>
    </dgm:pt>
    <dgm:pt modelId="{8DED2EE3-75B2-42DB-9CDF-1D4550450240}" type="pres">
      <dgm:prSet presAssocID="{5E97CA0F-6494-40EB-9672-DA96C263C9C5}" presName="connTx" presStyleLbl="parChTrans1D2" presStyleIdx="2" presStyleCnt="3"/>
      <dgm:spPr/>
      <dgm:t>
        <a:bodyPr/>
        <a:lstStyle/>
        <a:p>
          <a:endParaRPr lang="th-TH"/>
        </a:p>
      </dgm:t>
    </dgm:pt>
    <dgm:pt modelId="{43317C61-FBE2-4742-92DC-F38D9CAF933B}" type="pres">
      <dgm:prSet presAssocID="{FB734EA0-C6FF-4F87-AB12-3C35C93F5A6D}" presName="Name30" presStyleCnt="0"/>
      <dgm:spPr/>
    </dgm:pt>
    <dgm:pt modelId="{B08E3D13-B250-4322-976E-B6F6B1759F4B}" type="pres">
      <dgm:prSet presAssocID="{FB734EA0-C6FF-4F87-AB12-3C35C93F5A6D}" presName="level2Shape" presStyleLbl="node2" presStyleIdx="2" presStyleCnt="3" custScaleX="179429"/>
      <dgm:spPr/>
      <dgm:t>
        <a:bodyPr/>
        <a:lstStyle/>
        <a:p>
          <a:endParaRPr lang="th-TH"/>
        </a:p>
      </dgm:t>
    </dgm:pt>
    <dgm:pt modelId="{4A529509-618F-40AA-801A-6AD13F0EFF9E}" type="pres">
      <dgm:prSet presAssocID="{FB734EA0-C6FF-4F87-AB12-3C35C93F5A6D}" presName="hierChild3" presStyleCnt="0"/>
      <dgm:spPr/>
    </dgm:pt>
    <dgm:pt modelId="{9CA69FFD-3FE4-4722-9403-E4385E8152F9}" type="pres">
      <dgm:prSet presAssocID="{55CFCB36-769F-410D-8E5F-2446ECE98267}" presName="Name25" presStyleLbl="parChTrans1D3" presStyleIdx="5" presStyleCnt="9"/>
      <dgm:spPr/>
      <dgm:t>
        <a:bodyPr/>
        <a:lstStyle/>
        <a:p>
          <a:endParaRPr lang="th-TH"/>
        </a:p>
      </dgm:t>
    </dgm:pt>
    <dgm:pt modelId="{616144DB-5C47-422C-BFF6-4E394650E1DD}" type="pres">
      <dgm:prSet presAssocID="{55CFCB36-769F-410D-8E5F-2446ECE98267}" presName="connTx" presStyleLbl="parChTrans1D3" presStyleIdx="5" presStyleCnt="9"/>
      <dgm:spPr/>
      <dgm:t>
        <a:bodyPr/>
        <a:lstStyle/>
        <a:p>
          <a:endParaRPr lang="th-TH"/>
        </a:p>
      </dgm:t>
    </dgm:pt>
    <dgm:pt modelId="{17C7EF53-D4E4-4024-BD28-E1DF8D7CF547}" type="pres">
      <dgm:prSet presAssocID="{9116EEEC-0A83-4ABD-BE8B-99CEFB7E42A4}" presName="Name30" presStyleCnt="0"/>
      <dgm:spPr/>
    </dgm:pt>
    <dgm:pt modelId="{32ECDFF2-F837-4654-84C5-1A59AD8AB6CC}" type="pres">
      <dgm:prSet presAssocID="{9116EEEC-0A83-4ABD-BE8B-99CEFB7E42A4}" presName="level2Shape" presStyleLbl="node3" presStyleIdx="5" presStyleCnt="9" custScaleX="181557"/>
      <dgm:spPr/>
      <dgm:t>
        <a:bodyPr/>
        <a:lstStyle/>
        <a:p>
          <a:endParaRPr lang="th-TH"/>
        </a:p>
      </dgm:t>
    </dgm:pt>
    <dgm:pt modelId="{B1029305-C1EE-49E4-BB89-41098530A50B}" type="pres">
      <dgm:prSet presAssocID="{9116EEEC-0A83-4ABD-BE8B-99CEFB7E42A4}" presName="hierChild3" presStyleCnt="0"/>
      <dgm:spPr/>
    </dgm:pt>
    <dgm:pt modelId="{D7C3E2D2-03C4-4964-8031-BFD55B5B49AD}" type="pres">
      <dgm:prSet presAssocID="{4552A908-0DBE-40A1-A22F-C7CD5AA937E4}" presName="Name25" presStyleLbl="parChTrans1D3" presStyleIdx="6" presStyleCnt="9"/>
      <dgm:spPr/>
      <dgm:t>
        <a:bodyPr/>
        <a:lstStyle/>
        <a:p>
          <a:endParaRPr lang="th-TH"/>
        </a:p>
      </dgm:t>
    </dgm:pt>
    <dgm:pt modelId="{7F52E257-D46A-4EE8-8091-76EF1DA8C859}" type="pres">
      <dgm:prSet presAssocID="{4552A908-0DBE-40A1-A22F-C7CD5AA937E4}" presName="connTx" presStyleLbl="parChTrans1D3" presStyleIdx="6" presStyleCnt="9"/>
      <dgm:spPr/>
      <dgm:t>
        <a:bodyPr/>
        <a:lstStyle/>
        <a:p>
          <a:endParaRPr lang="th-TH"/>
        </a:p>
      </dgm:t>
    </dgm:pt>
    <dgm:pt modelId="{7E0DE7D8-86B2-45F7-BEB0-345731F646C4}" type="pres">
      <dgm:prSet presAssocID="{DEB14675-F6D3-4F73-9B56-CC7DBC83ABC1}" presName="Name30" presStyleCnt="0"/>
      <dgm:spPr/>
    </dgm:pt>
    <dgm:pt modelId="{489E32A0-800A-46ED-8BA9-CB830F11DFF8}" type="pres">
      <dgm:prSet presAssocID="{DEB14675-F6D3-4F73-9B56-CC7DBC83ABC1}" presName="level2Shape" presStyleLbl="node3" presStyleIdx="6" presStyleCnt="9" custScaleX="181557"/>
      <dgm:spPr/>
      <dgm:t>
        <a:bodyPr/>
        <a:lstStyle/>
        <a:p>
          <a:endParaRPr lang="th-TH"/>
        </a:p>
      </dgm:t>
    </dgm:pt>
    <dgm:pt modelId="{5445DF8D-24E5-47AE-BF1C-BA55EA24E594}" type="pres">
      <dgm:prSet presAssocID="{DEB14675-F6D3-4F73-9B56-CC7DBC83ABC1}" presName="hierChild3" presStyleCnt="0"/>
      <dgm:spPr/>
    </dgm:pt>
    <dgm:pt modelId="{9FA58DDF-AC5C-4FAB-B0E2-9FD7EBFD505A}" type="pres">
      <dgm:prSet presAssocID="{8C04DED9-C74A-4174-95E0-FA01C634B505}" presName="Name25" presStyleLbl="parChTrans1D3" presStyleIdx="7" presStyleCnt="9"/>
      <dgm:spPr/>
      <dgm:t>
        <a:bodyPr/>
        <a:lstStyle/>
        <a:p>
          <a:endParaRPr lang="th-TH"/>
        </a:p>
      </dgm:t>
    </dgm:pt>
    <dgm:pt modelId="{7DFF0D03-EC11-4D62-9AC9-85EFF367B3DE}" type="pres">
      <dgm:prSet presAssocID="{8C04DED9-C74A-4174-95E0-FA01C634B505}" presName="connTx" presStyleLbl="parChTrans1D3" presStyleIdx="7" presStyleCnt="9"/>
      <dgm:spPr/>
      <dgm:t>
        <a:bodyPr/>
        <a:lstStyle/>
        <a:p>
          <a:endParaRPr lang="th-TH"/>
        </a:p>
      </dgm:t>
    </dgm:pt>
    <dgm:pt modelId="{8A449794-2346-4B9B-9761-C66393CED566}" type="pres">
      <dgm:prSet presAssocID="{8B89ABCC-656F-423C-9E5A-A9E9C25C0E8F}" presName="Name30" presStyleCnt="0"/>
      <dgm:spPr/>
    </dgm:pt>
    <dgm:pt modelId="{972FE0A9-18AE-42A9-B53C-7ABCE1F5C905}" type="pres">
      <dgm:prSet presAssocID="{8B89ABCC-656F-423C-9E5A-A9E9C25C0E8F}" presName="level2Shape" presStyleLbl="node3" presStyleIdx="7" presStyleCnt="9" custScaleX="181557"/>
      <dgm:spPr/>
      <dgm:t>
        <a:bodyPr/>
        <a:lstStyle/>
        <a:p>
          <a:endParaRPr lang="th-TH"/>
        </a:p>
      </dgm:t>
    </dgm:pt>
    <dgm:pt modelId="{8E435063-9683-4BF1-9F94-2E0A1BF8CB06}" type="pres">
      <dgm:prSet presAssocID="{8B89ABCC-656F-423C-9E5A-A9E9C25C0E8F}" presName="hierChild3" presStyleCnt="0"/>
      <dgm:spPr/>
    </dgm:pt>
    <dgm:pt modelId="{FAE67F3C-697B-4992-9168-9942B8BB4CC1}" type="pres">
      <dgm:prSet presAssocID="{F60AE420-6D4D-431B-BDCF-434AA896DA2A}" presName="Name25" presStyleLbl="parChTrans1D3" presStyleIdx="8" presStyleCnt="9"/>
      <dgm:spPr/>
      <dgm:t>
        <a:bodyPr/>
        <a:lstStyle/>
        <a:p>
          <a:endParaRPr lang="th-TH"/>
        </a:p>
      </dgm:t>
    </dgm:pt>
    <dgm:pt modelId="{3A1D2C9A-AA6B-40D6-942D-45C7491AEA2E}" type="pres">
      <dgm:prSet presAssocID="{F60AE420-6D4D-431B-BDCF-434AA896DA2A}" presName="connTx" presStyleLbl="parChTrans1D3" presStyleIdx="8" presStyleCnt="9"/>
      <dgm:spPr/>
      <dgm:t>
        <a:bodyPr/>
        <a:lstStyle/>
        <a:p>
          <a:endParaRPr lang="th-TH"/>
        </a:p>
      </dgm:t>
    </dgm:pt>
    <dgm:pt modelId="{73D10C69-58C8-4B32-88FB-811504EF08B2}" type="pres">
      <dgm:prSet presAssocID="{73D66158-599B-4C93-A7EE-F86FE598D445}" presName="Name30" presStyleCnt="0"/>
      <dgm:spPr/>
    </dgm:pt>
    <dgm:pt modelId="{9C3B5A61-0C2E-47D1-91DC-0FFAF800A3F6}" type="pres">
      <dgm:prSet presAssocID="{73D66158-599B-4C93-A7EE-F86FE598D445}" presName="level2Shape" presStyleLbl="node3" presStyleIdx="8" presStyleCnt="9" custScaleX="181557"/>
      <dgm:spPr/>
      <dgm:t>
        <a:bodyPr/>
        <a:lstStyle/>
        <a:p>
          <a:endParaRPr lang="th-TH"/>
        </a:p>
      </dgm:t>
    </dgm:pt>
    <dgm:pt modelId="{6BC272F0-E511-4667-B7FA-0A60C34FB791}" type="pres">
      <dgm:prSet presAssocID="{73D66158-599B-4C93-A7EE-F86FE598D445}" presName="hierChild3" presStyleCnt="0"/>
      <dgm:spPr/>
    </dgm:pt>
    <dgm:pt modelId="{F113C2AD-09B5-4DA6-9264-406A22BFE302}" type="pres">
      <dgm:prSet presAssocID="{06B6FB02-3E91-48EE-8990-019F20B69106}" presName="bgShapesFlow" presStyleCnt="0"/>
      <dgm:spPr/>
    </dgm:pt>
  </dgm:ptLst>
  <dgm:cxnLst>
    <dgm:cxn modelId="{D8D89645-C908-4706-820B-77D517BC3F86}" type="presOf" srcId="{8C04DED9-C74A-4174-95E0-FA01C634B505}" destId="{9FA58DDF-AC5C-4FAB-B0E2-9FD7EBFD505A}" srcOrd="0" destOrd="0" presId="urn:microsoft.com/office/officeart/2005/8/layout/hierarchy5"/>
    <dgm:cxn modelId="{A3BDB172-5416-4239-9335-A9C3072562EF}" type="presOf" srcId="{FB066D69-AD35-42D0-BFFC-353A2FC261F5}" destId="{F5BFDDBE-D02A-4635-8B46-8E20B47AFC1E}" srcOrd="0" destOrd="0" presId="urn:microsoft.com/office/officeart/2005/8/layout/hierarchy5"/>
    <dgm:cxn modelId="{50DD82E1-A0D9-4C5B-843E-98D8BD148A10}" srcId="{FB734EA0-C6FF-4F87-AB12-3C35C93F5A6D}" destId="{9116EEEC-0A83-4ABD-BE8B-99CEFB7E42A4}" srcOrd="0" destOrd="0" parTransId="{55CFCB36-769F-410D-8E5F-2446ECE98267}" sibTransId="{73A989D3-489F-4FC1-8BD5-F33D59C005A6}"/>
    <dgm:cxn modelId="{E1CE10C5-6B62-45AD-88D6-EC2775F12566}" type="presOf" srcId="{55CFCB36-769F-410D-8E5F-2446ECE98267}" destId="{9CA69FFD-3FE4-4722-9403-E4385E8152F9}" srcOrd="0" destOrd="0" presId="urn:microsoft.com/office/officeart/2005/8/layout/hierarchy5"/>
    <dgm:cxn modelId="{55CDA24F-3F34-48F1-ACC6-FC41AACC376D}" type="presOf" srcId="{5E97CA0F-6494-40EB-9672-DA96C263C9C5}" destId="{65CABDC5-FD4F-43FF-A750-4143B84DD360}" srcOrd="0" destOrd="0" presId="urn:microsoft.com/office/officeart/2005/8/layout/hierarchy5"/>
    <dgm:cxn modelId="{B5C2FB2A-1769-45FA-923D-D9EED89D6883}" srcId="{CCBFFA99-020A-413E-BED5-66D79FF4C139}" destId="{FB60B6DB-CD7A-4272-BE48-E3DBBFF1F310}" srcOrd="0" destOrd="0" parTransId="{8D8BFDBF-30CB-44C3-AD64-6F75461F6BFF}" sibTransId="{258974D0-F0CE-45A1-BFC7-6AA9CE10BA00}"/>
    <dgm:cxn modelId="{8120143C-9DDB-4DF9-B65E-5A2DA09BD2BE}" srcId="{9D0A3BEE-3B76-4D6E-9BEC-E72BDF8EE318}" destId="{8F5731C4-9C82-4026-BA96-952C2FC9BBC1}" srcOrd="0" destOrd="0" parTransId="{FDBC1793-AC1B-471C-9617-F3C936E2E7DF}" sibTransId="{6AC39F53-6AB6-43AC-9722-293CA9FB7C5F}"/>
    <dgm:cxn modelId="{DB075549-0CEA-4B79-96B3-5556082440A3}" type="presOf" srcId="{FDBC1793-AC1B-471C-9617-F3C936E2E7DF}" destId="{E66360C3-CF93-4F0C-9C11-28D3812D52FC}" srcOrd="1" destOrd="0" presId="urn:microsoft.com/office/officeart/2005/8/layout/hierarchy5"/>
    <dgm:cxn modelId="{4EA39A50-DCC5-4D72-A4A7-D4D2AD64FDB2}" type="presOf" srcId="{5B611289-7877-43E1-9ADD-DEA5E4658367}" destId="{70A06BF1-DA73-46CB-88D3-3EEC20D4BF07}" srcOrd="0" destOrd="0" presId="urn:microsoft.com/office/officeart/2005/8/layout/hierarchy5"/>
    <dgm:cxn modelId="{5C678CF1-FBEF-4E3D-8D22-20E861D070C1}" type="presOf" srcId="{4618EE50-B72C-4E98-9F27-E5329E3FE514}" destId="{F02E5738-363E-4C78-9EDA-DB9703ED96DB}" srcOrd="0" destOrd="0" presId="urn:microsoft.com/office/officeart/2005/8/layout/hierarchy5"/>
    <dgm:cxn modelId="{1C417FAE-1EF8-411D-913C-67B437932972}" type="presOf" srcId="{9116EEEC-0A83-4ABD-BE8B-99CEFB7E42A4}" destId="{32ECDFF2-F837-4654-84C5-1A59AD8AB6CC}" srcOrd="0" destOrd="0" presId="urn:microsoft.com/office/officeart/2005/8/layout/hierarchy5"/>
    <dgm:cxn modelId="{77C5A835-1741-4C5D-A72C-B113C3823E48}" type="presOf" srcId="{8C04DED9-C74A-4174-95E0-FA01C634B505}" destId="{7DFF0D03-EC11-4D62-9AC9-85EFF367B3DE}" srcOrd="1" destOrd="0" presId="urn:microsoft.com/office/officeart/2005/8/layout/hierarchy5"/>
    <dgm:cxn modelId="{1F7BAD2B-30FF-4E6E-AB45-298653A50A12}" type="presOf" srcId="{55CFCB36-769F-410D-8E5F-2446ECE98267}" destId="{616144DB-5C47-422C-BFF6-4E394650E1DD}" srcOrd="1" destOrd="0" presId="urn:microsoft.com/office/officeart/2005/8/layout/hierarchy5"/>
    <dgm:cxn modelId="{770D6CEC-F979-41CB-89E4-B1A244C30F49}" type="presOf" srcId="{D907DF23-AE47-4958-B852-0BD7ECC065C8}" destId="{AFA352F1-0555-4593-B937-88B58AC4A263}" srcOrd="0" destOrd="0" presId="urn:microsoft.com/office/officeart/2005/8/layout/hierarchy5"/>
    <dgm:cxn modelId="{E8AAD07A-A77C-48B3-8F07-AEB49986F212}" type="presOf" srcId="{FB734EA0-C6FF-4F87-AB12-3C35C93F5A6D}" destId="{B08E3D13-B250-4322-976E-B6F6B1759F4B}" srcOrd="0" destOrd="0" presId="urn:microsoft.com/office/officeart/2005/8/layout/hierarchy5"/>
    <dgm:cxn modelId="{2EEE1D9F-7C8A-4FAF-9197-4FCF47E64D60}" type="presOf" srcId="{06B6FB02-3E91-48EE-8990-019F20B69106}" destId="{CDF43E56-4868-4E70-80F0-021E55820F6A}" srcOrd="0" destOrd="0" presId="urn:microsoft.com/office/officeart/2005/8/layout/hierarchy5"/>
    <dgm:cxn modelId="{0E06AD4B-E2CA-4E09-AD97-C436A6AA34FF}" type="presOf" srcId="{9D0A3BEE-3B76-4D6E-9BEC-E72BDF8EE318}" destId="{D3A4C9FE-C9EE-4E85-87B4-61D8DC5EF716}" srcOrd="0" destOrd="0" presId="urn:microsoft.com/office/officeart/2005/8/layout/hierarchy5"/>
    <dgm:cxn modelId="{39A498B8-D494-4180-8738-EF23D89FEC90}" type="presOf" srcId="{CCBFFA99-020A-413E-BED5-66D79FF4C139}" destId="{71851ADB-FFF2-470F-9131-EAC88ACF04F5}" srcOrd="0" destOrd="0" presId="urn:microsoft.com/office/officeart/2005/8/layout/hierarchy5"/>
    <dgm:cxn modelId="{E1FDA4A4-277A-4847-8022-1FDE69E9030F}" type="presOf" srcId="{77B842D5-F215-42FE-9646-FFDF26845D2C}" destId="{05893CFD-85F4-4F63-A698-61C2AAEFE3C3}" srcOrd="0" destOrd="0" presId="urn:microsoft.com/office/officeart/2005/8/layout/hierarchy5"/>
    <dgm:cxn modelId="{AAD51EC3-F835-41D6-B4D8-0C0763614829}" type="presOf" srcId="{FDBC1793-AC1B-471C-9617-F3C936E2E7DF}" destId="{77D03AEF-10BF-48AC-9A44-AC674EB11BAA}" srcOrd="0" destOrd="0" presId="urn:microsoft.com/office/officeart/2005/8/layout/hierarchy5"/>
    <dgm:cxn modelId="{1F7D5FF0-CE71-49C4-BEC3-4661A769CA99}" type="presOf" srcId="{8F5731C4-9C82-4026-BA96-952C2FC9BBC1}" destId="{45F4C311-055C-48D0-9DE1-C18663E22BF0}" srcOrd="0" destOrd="0" presId="urn:microsoft.com/office/officeart/2005/8/layout/hierarchy5"/>
    <dgm:cxn modelId="{F0AFD64E-F5F9-46CA-9296-8B5B5E7BA3A7}" srcId="{9D0A3BEE-3B76-4D6E-9BEC-E72BDF8EE318}" destId="{FB066D69-AD35-42D0-BFFC-353A2FC261F5}" srcOrd="1" destOrd="0" parTransId="{4618EE50-B72C-4E98-9F27-E5329E3FE514}" sibTransId="{550DB1C3-EB2D-4A0C-AD4F-6813D8DF84D7}"/>
    <dgm:cxn modelId="{F944EC14-C549-4F9C-B681-254CE12F2D65}" srcId="{9D0A3BEE-3B76-4D6E-9BEC-E72BDF8EE318}" destId="{7A8A51A3-EB9B-4F8F-8522-4238BB76C7F0}" srcOrd="2" destOrd="0" parTransId="{5B611289-7877-43E1-9ADD-DEA5E4658367}" sibTransId="{43F9EAFB-C0BA-46D0-8BB6-9FFABB8EC03D}"/>
    <dgm:cxn modelId="{6CAEAD60-A1BF-4A90-9AAA-2893BD3E420B}" srcId="{06B6FB02-3E91-48EE-8990-019F20B69106}" destId="{CCBFFA99-020A-413E-BED5-66D79FF4C139}" srcOrd="0" destOrd="0" parTransId="{7085C870-5BAA-4E7D-A752-B7DFDC03BCD6}" sibTransId="{AE33540E-8D04-437F-89D9-CBF11F0906E0}"/>
    <dgm:cxn modelId="{D00FEE4A-FF3B-45E2-8354-463FAC1CB99C}" type="presOf" srcId="{4552A908-0DBE-40A1-A22F-C7CD5AA937E4}" destId="{7F52E257-D46A-4EE8-8091-76EF1DA8C859}" srcOrd="1" destOrd="0" presId="urn:microsoft.com/office/officeart/2005/8/layout/hierarchy5"/>
    <dgm:cxn modelId="{4369FB38-12DB-44EE-A70B-5318227AE7FB}" type="presOf" srcId="{8D8BFDBF-30CB-44C3-AD64-6F75461F6BFF}" destId="{52A3426F-B9A9-4296-B153-0D3DEF3B1E6C}" srcOrd="1" destOrd="0" presId="urn:microsoft.com/office/officeart/2005/8/layout/hierarchy5"/>
    <dgm:cxn modelId="{2AB7DEC6-662D-4433-8302-828ECAC323B0}" type="presOf" srcId="{4618EE50-B72C-4E98-9F27-E5329E3FE514}" destId="{FE0814B0-1DEC-4559-B479-D08E79E6EC40}" srcOrd="1" destOrd="0" presId="urn:microsoft.com/office/officeart/2005/8/layout/hierarchy5"/>
    <dgm:cxn modelId="{E4C66FF5-58F5-4837-AC5E-4B04787997C5}" type="presOf" srcId="{F60AE420-6D4D-431B-BDCF-434AA896DA2A}" destId="{3A1D2C9A-AA6B-40D6-942D-45C7491AEA2E}" srcOrd="1" destOrd="0" presId="urn:microsoft.com/office/officeart/2005/8/layout/hierarchy5"/>
    <dgm:cxn modelId="{68054618-E05F-4A7A-9B7E-2600BB36D36C}" type="presOf" srcId="{5D2B5713-4175-4B05-9BD7-2A1B6F12AD6E}" destId="{F7852951-1B69-4CAC-A49D-322D01E4F74F}" srcOrd="0" destOrd="0" presId="urn:microsoft.com/office/officeart/2005/8/layout/hierarchy5"/>
    <dgm:cxn modelId="{226581B8-D7D3-4D36-B569-5A62358E36CE}" type="presOf" srcId="{8B89ABCC-656F-423C-9E5A-A9E9C25C0E8F}" destId="{972FE0A9-18AE-42A9-B53C-7ABCE1F5C905}" srcOrd="0" destOrd="0" presId="urn:microsoft.com/office/officeart/2005/8/layout/hierarchy5"/>
    <dgm:cxn modelId="{D40A94FE-E7EB-4B92-8604-05E92527CE51}" type="presOf" srcId="{5B611289-7877-43E1-9ADD-DEA5E4658367}" destId="{714EAD15-62EF-4C0F-9198-2327E05E5F35}" srcOrd="1" destOrd="0" presId="urn:microsoft.com/office/officeart/2005/8/layout/hierarchy5"/>
    <dgm:cxn modelId="{926E05F3-9D44-4D16-BD99-746536ED4532}" type="presOf" srcId="{5D2B5713-4175-4B05-9BD7-2A1B6F12AD6E}" destId="{5BB6723B-7EE0-4A5E-91FC-B79D0081F4F2}" srcOrd="1" destOrd="0" presId="urn:microsoft.com/office/officeart/2005/8/layout/hierarchy5"/>
    <dgm:cxn modelId="{7D6CB8D0-A57D-4C2C-823A-D51297680E8D}" type="presOf" srcId="{7A8A51A3-EB9B-4F8F-8522-4238BB76C7F0}" destId="{E13F2D64-287F-4D31-81B1-679239D74608}" srcOrd="0" destOrd="0" presId="urn:microsoft.com/office/officeart/2005/8/layout/hierarchy5"/>
    <dgm:cxn modelId="{2FB47711-A9F3-4562-BFA6-04A856F011D5}" type="presOf" srcId="{73D66158-599B-4C93-A7EE-F86FE598D445}" destId="{9C3B5A61-0C2E-47D1-91DC-0FFAF800A3F6}" srcOrd="0" destOrd="0" presId="urn:microsoft.com/office/officeart/2005/8/layout/hierarchy5"/>
    <dgm:cxn modelId="{C4984E7E-7F93-4FE7-A985-4430B90AD2A4}" srcId="{CCBFFA99-020A-413E-BED5-66D79FF4C139}" destId="{9D0A3BEE-3B76-4D6E-9BEC-E72BDF8EE318}" srcOrd="1" destOrd="0" parTransId="{D907DF23-AE47-4958-B852-0BD7ECC065C8}" sibTransId="{BD487C27-90E0-4C01-A486-04CDB20A75AA}"/>
    <dgm:cxn modelId="{933B75A9-964F-4631-8557-6923A2DAD76B}" srcId="{FB60B6DB-CD7A-4272-BE48-E3DBBFF1F310}" destId="{3C278C3C-D1CD-45B6-B7CE-32CEB069D202}" srcOrd="0" destOrd="0" parTransId="{02A9E116-BFEF-4B28-AFED-5F682E2D2F24}" sibTransId="{8961DE20-256B-4B91-A636-3F873B2D8309}"/>
    <dgm:cxn modelId="{7304105B-F1DA-4193-B5C2-F174B6173DCF}" srcId="{9D0A3BEE-3B76-4D6E-9BEC-E72BDF8EE318}" destId="{77B842D5-F215-42FE-9646-FFDF26845D2C}" srcOrd="3" destOrd="0" parTransId="{5D2B5713-4175-4B05-9BD7-2A1B6F12AD6E}" sibTransId="{E8106DE8-B650-46F0-B3DE-F5DF28F2D741}"/>
    <dgm:cxn modelId="{9A2F16F6-0A42-4F34-A320-D8977084C9D7}" srcId="{CCBFFA99-020A-413E-BED5-66D79FF4C139}" destId="{FB734EA0-C6FF-4F87-AB12-3C35C93F5A6D}" srcOrd="2" destOrd="0" parTransId="{5E97CA0F-6494-40EB-9672-DA96C263C9C5}" sibTransId="{DCD4DA6E-B091-4A80-8814-9E738AC7B52A}"/>
    <dgm:cxn modelId="{3FA0E69F-A6AD-4936-A56E-8C0616D8311D}" type="presOf" srcId="{3C278C3C-D1CD-45B6-B7CE-32CEB069D202}" destId="{ED0E7340-DA74-4E62-BFDC-AAF81EE5F385}" srcOrd="0" destOrd="0" presId="urn:microsoft.com/office/officeart/2005/8/layout/hierarchy5"/>
    <dgm:cxn modelId="{E4DF513C-323B-49B6-B92E-083543BD8D77}" type="presOf" srcId="{8D8BFDBF-30CB-44C3-AD64-6F75461F6BFF}" destId="{0F5BEB40-7CD1-4A9A-B8FC-7838E2AB0809}" srcOrd="0" destOrd="0" presId="urn:microsoft.com/office/officeart/2005/8/layout/hierarchy5"/>
    <dgm:cxn modelId="{98C599D0-8291-479C-AE1F-123524E33E8C}" type="presOf" srcId="{02A9E116-BFEF-4B28-AFED-5F682E2D2F24}" destId="{690DF183-3DE6-47B2-AF28-B02F6FEBC9B7}" srcOrd="0" destOrd="0" presId="urn:microsoft.com/office/officeart/2005/8/layout/hierarchy5"/>
    <dgm:cxn modelId="{E4DFC574-2E4F-4201-BCA1-5CDFD404A0AC}" type="presOf" srcId="{F60AE420-6D4D-431B-BDCF-434AA896DA2A}" destId="{FAE67F3C-697B-4992-9168-9942B8BB4CC1}" srcOrd="0" destOrd="0" presId="urn:microsoft.com/office/officeart/2005/8/layout/hierarchy5"/>
    <dgm:cxn modelId="{773AD4AA-6A04-4598-9238-048A33A67A24}" type="presOf" srcId="{5E97CA0F-6494-40EB-9672-DA96C263C9C5}" destId="{8DED2EE3-75B2-42DB-9CDF-1D4550450240}" srcOrd="1" destOrd="0" presId="urn:microsoft.com/office/officeart/2005/8/layout/hierarchy5"/>
    <dgm:cxn modelId="{7FA1A9EB-B1FD-466E-861E-8F2CB3BCD230}" type="presOf" srcId="{02A9E116-BFEF-4B28-AFED-5F682E2D2F24}" destId="{4B39B375-5AE4-4591-83E0-9392E4E68D6A}" srcOrd="1" destOrd="0" presId="urn:microsoft.com/office/officeart/2005/8/layout/hierarchy5"/>
    <dgm:cxn modelId="{FAC6B7C0-953A-4549-8886-3678D76522AE}" type="presOf" srcId="{DEB14675-F6D3-4F73-9B56-CC7DBC83ABC1}" destId="{489E32A0-800A-46ED-8BA9-CB830F11DFF8}" srcOrd="0" destOrd="0" presId="urn:microsoft.com/office/officeart/2005/8/layout/hierarchy5"/>
    <dgm:cxn modelId="{AB5E8367-DAF0-423C-818E-D944C22E0073}" type="presOf" srcId="{FB60B6DB-CD7A-4272-BE48-E3DBBFF1F310}" destId="{86D11788-62DD-4B51-9F81-C3E54F452DB1}" srcOrd="0" destOrd="0" presId="urn:microsoft.com/office/officeart/2005/8/layout/hierarchy5"/>
    <dgm:cxn modelId="{5C8B282F-4476-48B0-BF23-DE851F7EBF67}" type="presOf" srcId="{4552A908-0DBE-40A1-A22F-C7CD5AA937E4}" destId="{D7C3E2D2-03C4-4964-8031-BFD55B5B49AD}" srcOrd="0" destOrd="0" presId="urn:microsoft.com/office/officeart/2005/8/layout/hierarchy5"/>
    <dgm:cxn modelId="{FB677B94-DA21-4D2B-A114-4570FD347C03}" srcId="{FB734EA0-C6FF-4F87-AB12-3C35C93F5A6D}" destId="{8B89ABCC-656F-423C-9E5A-A9E9C25C0E8F}" srcOrd="2" destOrd="0" parTransId="{8C04DED9-C74A-4174-95E0-FA01C634B505}" sibTransId="{B706267E-A031-45F1-87B1-13575E0B5695}"/>
    <dgm:cxn modelId="{78A608C4-445E-4D40-9DC9-19E135874E67}" srcId="{FB734EA0-C6FF-4F87-AB12-3C35C93F5A6D}" destId="{DEB14675-F6D3-4F73-9B56-CC7DBC83ABC1}" srcOrd="1" destOrd="0" parTransId="{4552A908-0DBE-40A1-A22F-C7CD5AA937E4}" sibTransId="{1204CA74-69E3-4DF2-844B-F7989EF4BAC3}"/>
    <dgm:cxn modelId="{0FCC62BF-9A38-4E41-9033-EB168484E9A4}" srcId="{FB734EA0-C6FF-4F87-AB12-3C35C93F5A6D}" destId="{73D66158-599B-4C93-A7EE-F86FE598D445}" srcOrd="3" destOrd="0" parTransId="{F60AE420-6D4D-431B-BDCF-434AA896DA2A}" sibTransId="{3EB55C84-E9E3-4332-ACE7-713C7E808561}"/>
    <dgm:cxn modelId="{29C6EDEA-0565-40FB-AABF-7708B2F058B4}" type="presOf" srcId="{D907DF23-AE47-4958-B852-0BD7ECC065C8}" destId="{7E010CF4-7590-4CE2-A70D-710821EF1FAA}" srcOrd="1" destOrd="0" presId="urn:microsoft.com/office/officeart/2005/8/layout/hierarchy5"/>
    <dgm:cxn modelId="{F7A93F1D-4C5E-4063-B801-85661024D357}" type="presParOf" srcId="{CDF43E56-4868-4E70-80F0-021E55820F6A}" destId="{23446F6F-2EE3-419C-AD24-A08E7B476EDB}" srcOrd="0" destOrd="0" presId="urn:microsoft.com/office/officeart/2005/8/layout/hierarchy5"/>
    <dgm:cxn modelId="{A7080527-05DA-4A28-AF62-A55854E94528}" type="presParOf" srcId="{23446F6F-2EE3-419C-AD24-A08E7B476EDB}" destId="{DB76A28A-D86C-4B84-B6F9-731B115B9E05}" srcOrd="0" destOrd="0" presId="urn:microsoft.com/office/officeart/2005/8/layout/hierarchy5"/>
    <dgm:cxn modelId="{97B7D09A-EAB0-4C11-ADDC-35A588E38601}" type="presParOf" srcId="{DB76A28A-D86C-4B84-B6F9-731B115B9E05}" destId="{21A552E8-0832-4E6A-A886-0C8DFDC92802}" srcOrd="0" destOrd="0" presId="urn:microsoft.com/office/officeart/2005/8/layout/hierarchy5"/>
    <dgm:cxn modelId="{A289F3D8-B8F0-4C86-BD50-55D12A55FC51}" type="presParOf" srcId="{21A552E8-0832-4E6A-A886-0C8DFDC92802}" destId="{71851ADB-FFF2-470F-9131-EAC88ACF04F5}" srcOrd="0" destOrd="0" presId="urn:microsoft.com/office/officeart/2005/8/layout/hierarchy5"/>
    <dgm:cxn modelId="{E6C0364E-8D4E-4866-AF78-F0D9E96D4A1F}" type="presParOf" srcId="{21A552E8-0832-4E6A-A886-0C8DFDC92802}" destId="{388D9806-E2C7-43EE-8EC8-9DA370B9815E}" srcOrd="1" destOrd="0" presId="urn:microsoft.com/office/officeart/2005/8/layout/hierarchy5"/>
    <dgm:cxn modelId="{0B649AA3-659E-491D-9F0D-2213058844A5}" type="presParOf" srcId="{388D9806-E2C7-43EE-8EC8-9DA370B9815E}" destId="{0F5BEB40-7CD1-4A9A-B8FC-7838E2AB0809}" srcOrd="0" destOrd="0" presId="urn:microsoft.com/office/officeart/2005/8/layout/hierarchy5"/>
    <dgm:cxn modelId="{19F705C0-9F19-4C8C-8B67-B897E7AF5C99}" type="presParOf" srcId="{0F5BEB40-7CD1-4A9A-B8FC-7838E2AB0809}" destId="{52A3426F-B9A9-4296-B153-0D3DEF3B1E6C}" srcOrd="0" destOrd="0" presId="urn:microsoft.com/office/officeart/2005/8/layout/hierarchy5"/>
    <dgm:cxn modelId="{DA1361DD-4F28-4DAF-A422-582F4E2B857E}" type="presParOf" srcId="{388D9806-E2C7-43EE-8EC8-9DA370B9815E}" destId="{D3AB3F22-B21B-4894-BEE7-D0F3FCF073BE}" srcOrd="1" destOrd="0" presId="urn:microsoft.com/office/officeart/2005/8/layout/hierarchy5"/>
    <dgm:cxn modelId="{8953892B-2154-4ED3-8624-2F7D5E70E903}" type="presParOf" srcId="{D3AB3F22-B21B-4894-BEE7-D0F3FCF073BE}" destId="{86D11788-62DD-4B51-9F81-C3E54F452DB1}" srcOrd="0" destOrd="0" presId="urn:microsoft.com/office/officeart/2005/8/layout/hierarchy5"/>
    <dgm:cxn modelId="{3385516A-8785-41CB-9B48-F6F32F6817A0}" type="presParOf" srcId="{D3AB3F22-B21B-4894-BEE7-D0F3FCF073BE}" destId="{17D0F78F-8441-471C-B121-D2F590D80798}" srcOrd="1" destOrd="0" presId="urn:microsoft.com/office/officeart/2005/8/layout/hierarchy5"/>
    <dgm:cxn modelId="{73F485DF-920E-428C-B09C-7E947D9E33E4}" type="presParOf" srcId="{17D0F78F-8441-471C-B121-D2F590D80798}" destId="{690DF183-3DE6-47B2-AF28-B02F6FEBC9B7}" srcOrd="0" destOrd="0" presId="urn:microsoft.com/office/officeart/2005/8/layout/hierarchy5"/>
    <dgm:cxn modelId="{4F818CD5-F11A-4F8F-986D-FE7849484898}" type="presParOf" srcId="{690DF183-3DE6-47B2-AF28-B02F6FEBC9B7}" destId="{4B39B375-5AE4-4591-83E0-9392E4E68D6A}" srcOrd="0" destOrd="0" presId="urn:microsoft.com/office/officeart/2005/8/layout/hierarchy5"/>
    <dgm:cxn modelId="{F46A2A49-38FB-4165-8EFB-53A8B862B8BD}" type="presParOf" srcId="{17D0F78F-8441-471C-B121-D2F590D80798}" destId="{619E030B-12D3-429F-B902-34939E1A15D9}" srcOrd="1" destOrd="0" presId="urn:microsoft.com/office/officeart/2005/8/layout/hierarchy5"/>
    <dgm:cxn modelId="{27390FB5-5EBC-49E5-B81D-242C330983B5}" type="presParOf" srcId="{619E030B-12D3-429F-B902-34939E1A15D9}" destId="{ED0E7340-DA74-4E62-BFDC-AAF81EE5F385}" srcOrd="0" destOrd="0" presId="urn:microsoft.com/office/officeart/2005/8/layout/hierarchy5"/>
    <dgm:cxn modelId="{D933BB9B-F433-4F50-A75D-6D6267785BFF}" type="presParOf" srcId="{619E030B-12D3-429F-B902-34939E1A15D9}" destId="{5A1B7EDC-3E4F-460F-87EE-23602398C951}" srcOrd="1" destOrd="0" presId="urn:microsoft.com/office/officeart/2005/8/layout/hierarchy5"/>
    <dgm:cxn modelId="{5332BFCB-4C12-4709-A420-F7F31DC58139}" type="presParOf" srcId="{388D9806-E2C7-43EE-8EC8-9DA370B9815E}" destId="{AFA352F1-0555-4593-B937-88B58AC4A263}" srcOrd="2" destOrd="0" presId="urn:microsoft.com/office/officeart/2005/8/layout/hierarchy5"/>
    <dgm:cxn modelId="{7CB3E8C9-60EB-43BB-8C78-FEC2E3A72557}" type="presParOf" srcId="{AFA352F1-0555-4593-B937-88B58AC4A263}" destId="{7E010CF4-7590-4CE2-A70D-710821EF1FAA}" srcOrd="0" destOrd="0" presId="urn:microsoft.com/office/officeart/2005/8/layout/hierarchy5"/>
    <dgm:cxn modelId="{30C866CF-B308-4E1E-A45A-5AC9A2A381E6}" type="presParOf" srcId="{388D9806-E2C7-43EE-8EC8-9DA370B9815E}" destId="{6A0494CA-CB84-424D-9318-27385EB9AFED}" srcOrd="3" destOrd="0" presId="urn:microsoft.com/office/officeart/2005/8/layout/hierarchy5"/>
    <dgm:cxn modelId="{895E7B07-E3B0-485B-9275-ACD78537D30D}" type="presParOf" srcId="{6A0494CA-CB84-424D-9318-27385EB9AFED}" destId="{D3A4C9FE-C9EE-4E85-87B4-61D8DC5EF716}" srcOrd="0" destOrd="0" presId="urn:microsoft.com/office/officeart/2005/8/layout/hierarchy5"/>
    <dgm:cxn modelId="{CA00DDC3-9A08-4837-B2B7-2E480ADCE136}" type="presParOf" srcId="{6A0494CA-CB84-424D-9318-27385EB9AFED}" destId="{B525297C-6596-4142-8408-AD30D6306137}" srcOrd="1" destOrd="0" presId="urn:microsoft.com/office/officeart/2005/8/layout/hierarchy5"/>
    <dgm:cxn modelId="{480976E8-E13B-4656-8E83-6B5E93A3734B}" type="presParOf" srcId="{B525297C-6596-4142-8408-AD30D6306137}" destId="{77D03AEF-10BF-48AC-9A44-AC674EB11BAA}" srcOrd="0" destOrd="0" presId="urn:microsoft.com/office/officeart/2005/8/layout/hierarchy5"/>
    <dgm:cxn modelId="{4178FFCC-F481-426A-BD74-1836946B8E64}" type="presParOf" srcId="{77D03AEF-10BF-48AC-9A44-AC674EB11BAA}" destId="{E66360C3-CF93-4F0C-9C11-28D3812D52FC}" srcOrd="0" destOrd="0" presId="urn:microsoft.com/office/officeart/2005/8/layout/hierarchy5"/>
    <dgm:cxn modelId="{3B403193-FC03-4CF7-986E-71FABB9C0528}" type="presParOf" srcId="{B525297C-6596-4142-8408-AD30D6306137}" destId="{DA5FA17D-3976-4EAD-B3DA-1D92C4B6F223}" srcOrd="1" destOrd="0" presId="urn:microsoft.com/office/officeart/2005/8/layout/hierarchy5"/>
    <dgm:cxn modelId="{2918C491-90F5-4E2E-B5FE-5571F7DDD21E}" type="presParOf" srcId="{DA5FA17D-3976-4EAD-B3DA-1D92C4B6F223}" destId="{45F4C311-055C-48D0-9DE1-C18663E22BF0}" srcOrd="0" destOrd="0" presId="urn:microsoft.com/office/officeart/2005/8/layout/hierarchy5"/>
    <dgm:cxn modelId="{F462AFC6-78CF-48EA-9C8C-6676C69F7DFF}" type="presParOf" srcId="{DA5FA17D-3976-4EAD-B3DA-1D92C4B6F223}" destId="{0157E477-E52D-4FB7-B550-B88187C6A2DA}" srcOrd="1" destOrd="0" presId="urn:microsoft.com/office/officeart/2005/8/layout/hierarchy5"/>
    <dgm:cxn modelId="{651DE179-92B5-41B7-A1D5-5F6DCD1E3C7E}" type="presParOf" srcId="{B525297C-6596-4142-8408-AD30D6306137}" destId="{F02E5738-363E-4C78-9EDA-DB9703ED96DB}" srcOrd="2" destOrd="0" presId="urn:microsoft.com/office/officeart/2005/8/layout/hierarchy5"/>
    <dgm:cxn modelId="{3E823AF0-3034-4EEA-95CF-E119596F9E36}" type="presParOf" srcId="{F02E5738-363E-4C78-9EDA-DB9703ED96DB}" destId="{FE0814B0-1DEC-4559-B479-D08E79E6EC40}" srcOrd="0" destOrd="0" presId="urn:microsoft.com/office/officeart/2005/8/layout/hierarchy5"/>
    <dgm:cxn modelId="{366DF92A-F1DC-4041-A857-37CF833C7F52}" type="presParOf" srcId="{B525297C-6596-4142-8408-AD30D6306137}" destId="{7727A3A7-16E0-4CD5-B741-840FCA98BFA9}" srcOrd="3" destOrd="0" presId="urn:microsoft.com/office/officeart/2005/8/layout/hierarchy5"/>
    <dgm:cxn modelId="{945103E9-58E9-4864-BED7-9B7B7552E9C8}" type="presParOf" srcId="{7727A3A7-16E0-4CD5-B741-840FCA98BFA9}" destId="{F5BFDDBE-D02A-4635-8B46-8E20B47AFC1E}" srcOrd="0" destOrd="0" presId="urn:microsoft.com/office/officeart/2005/8/layout/hierarchy5"/>
    <dgm:cxn modelId="{389AF36E-6252-4138-AF9B-9E33F82039C5}" type="presParOf" srcId="{7727A3A7-16E0-4CD5-B741-840FCA98BFA9}" destId="{240CD403-C7E4-4121-8006-50A50D5E08C1}" srcOrd="1" destOrd="0" presId="urn:microsoft.com/office/officeart/2005/8/layout/hierarchy5"/>
    <dgm:cxn modelId="{BF0289E5-FFE3-4301-BDA0-352BD9DE4A33}" type="presParOf" srcId="{B525297C-6596-4142-8408-AD30D6306137}" destId="{70A06BF1-DA73-46CB-88D3-3EEC20D4BF07}" srcOrd="4" destOrd="0" presId="urn:microsoft.com/office/officeart/2005/8/layout/hierarchy5"/>
    <dgm:cxn modelId="{2F599A97-28A1-4E2C-A218-501FE9873487}" type="presParOf" srcId="{70A06BF1-DA73-46CB-88D3-3EEC20D4BF07}" destId="{714EAD15-62EF-4C0F-9198-2327E05E5F35}" srcOrd="0" destOrd="0" presId="urn:microsoft.com/office/officeart/2005/8/layout/hierarchy5"/>
    <dgm:cxn modelId="{26C4E5C9-74AA-4721-9B8C-392BC76DA5AB}" type="presParOf" srcId="{B525297C-6596-4142-8408-AD30D6306137}" destId="{3443FF1A-8AB9-4404-9549-B9EF4087B76C}" srcOrd="5" destOrd="0" presId="urn:microsoft.com/office/officeart/2005/8/layout/hierarchy5"/>
    <dgm:cxn modelId="{298E5E91-E09B-44C8-B40B-5673CFF21280}" type="presParOf" srcId="{3443FF1A-8AB9-4404-9549-B9EF4087B76C}" destId="{E13F2D64-287F-4D31-81B1-679239D74608}" srcOrd="0" destOrd="0" presId="urn:microsoft.com/office/officeart/2005/8/layout/hierarchy5"/>
    <dgm:cxn modelId="{9AD11637-EF6D-4A0F-A7DD-A5B3D43CED23}" type="presParOf" srcId="{3443FF1A-8AB9-4404-9549-B9EF4087B76C}" destId="{EFE39C9C-F769-49BB-8CC1-E2F54207986A}" srcOrd="1" destOrd="0" presId="urn:microsoft.com/office/officeart/2005/8/layout/hierarchy5"/>
    <dgm:cxn modelId="{D1FBA843-B9BC-4299-B524-4C92AC668741}" type="presParOf" srcId="{B525297C-6596-4142-8408-AD30D6306137}" destId="{F7852951-1B69-4CAC-A49D-322D01E4F74F}" srcOrd="6" destOrd="0" presId="urn:microsoft.com/office/officeart/2005/8/layout/hierarchy5"/>
    <dgm:cxn modelId="{914DD45E-FF62-44FD-88BC-E4D8D0D67C51}" type="presParOf" srcId="{F7852951-1B69-4CAC-A49D-322D01E4F74F}" destId="{5BB6723B-7EE0-4A5E-91FC-B79D0081F4F2}" srcOrd="0" destOrd="0" presId="urn:microsoft.com/office/officeart/2005/8/layout/hierarchy5"/>
    <dgm:cxn modelId="{F10E4E82-FF6A-4B9A-A5DF-1968D84D1E62}" type="presParOf" srcId="{B525297C-6596-4142-8408-AD30D6306137}" destId="{D6D19406-E0AA-4322-8FF5-D5A68F107CF3}" srcOrd="7" destOrd="0" presId="urn:microsoft.com/office/officeart/2005/8/layout/hierarchy5"/>
    <dgm:cxn modelId="{90AD2A33-4A8F-4E7F-BDD9-6CC0830A522B}" type="presParOf" srcId="{D6D19406-E0AA-4322-8FF5-D5A68F107CF3}" destId="{05893CFD-85F4-4F63-A698-61C2AAEFE3C3}" srcOrd="0" destOrd="0" presId="urn:microsoft.com/office/officeart/2005/8/layout/hierarchy5"/>
    <dgm:cxn modelId="{763F740F-F38D-43E0-8CA7-B312897F691D}" type="presParOf" srcId="{D6D19406-E0AA-4322-8FF5-D5A68F107CF3}" destId="{556E4276-7528-4223-9A70-7E6DC1D9C44E}" srcOrd="1" destOrd="0" presId="urn:microsoft.com/office/officeart/2005/8/layout/hierarchy5"/>
    <dgm:cxn modelId="{EA551609-EE89-428D-B895-918B2E0A7ACC}" type="presParOf" srcId="{388D9806-E2C7-43EE-8EC8-9DA370B9815E}" destId="{65CABDC5-FD4F-43FF-A750-4143B84DD360}" srcOrd="4" destOrd="0" presId="urn:microsoft.com/office/officeart/2005/8/layout/hierarchy5"/>
    <dgm:cxn modelId="{C060D52D-64B7-4E74-BAC9-E0B4C6F1E08D}" type="presParOf" srcId="{65CABDC5-FD4F-43FF-A750-4143B84DD360}" destId="{8DED2EE3-75B2-42DB-9CDF-1D4550450240}" srcOrd="0" destOrd="0" presId="urn:microsoft.com/office/officeart/2005/8/layout/hierarchy5"/>
    <dgm:cxn modelId="{A3FB3694-4131-4B9C-9B6C-B15FB39B7CB1}" type="presParOf" srcId="{388D9806-E2C7-43EE-8EC8-9DA370B9815E}" destId="{43317C61-FBE2-4742-92DC-F38D9CAF933B}" srcOrd="5" destOrd="0" presId="urn:microsoft.com/office/officeart/2005/8/layout/hierarchy5"/>
    <dgm:cxn modelId="{6E13FBCD-6FDF-46D0-801D-318AE181D05E}" type="presParOf" srcId="{43317C61-FBE2-4742-92DC-F38D9CAF933B}" destId="{B08E3D13-B250-4322-976E-B6F6B1759F4B}" srcOrd="0" destOrd="0" presId="urn:microsoft.com/office/officeart/2005/8/layout/hierarchy5"/>
    <dgm:cxn modelId="{FAB5C917-8E36-4284-BCF8-3CCF5150903B}" type="presParOf" srcId="{43317C61-FBE2-4742-92DC-F38D9CAF933B}" destId="{4A529509-618F-40AA-801A-6AD13F0EFF9E}" srcOrd="1" destOrd="0" presId="urn:microsoft.com/office/officeart/2005/8/layout/hierarchy5"/>
    <dgm:cxn modelId="{0C073A52-0691-4439-9AF3-F7B9D1A19625}" type="presParOf" srcId="{4A529509-618F-40AA-801A-6AD13F0EFF9E}" destId="{9CA69FFD-3FE4-4722-9403-E4385E8152F9}" srcOrd="0" destOrd="0" presId="urn:microsoft.com/office/officeart/2005/8/layout/hierarchy5"/>
    <dgm:cxn modelId="{93D555A0-918A-4272-B4F7-FEF1F7338806}" type="presParOf" srcId="{9CA69FFD-3FE4-4722-9403-E4385E8152F9}" destId="{616144DB-5C47-422C-BFF6-4E394650E1DD}" srcOrd="0" destOrd="0" presId="urn:microsoft.com/office/officeart/2005/8/layout/hierarchy5"/>
    <dgm:cxn modelId="{B3FBD2BD-BB34-4AE5-B1CA-020E8810360D}" type="presParOf" srcId="{4A529509-618F-40AA-801A-6AD13F0EFF9E}" destId="{17C7EF53-D4E4-4024-BD28-E1DF8D7CF547}" srcOrd="1" destOrd="0" presId="urn:microsoft.com/office/officeart/2005/8/layout/hierarchy5"/>
    <dgm:cxn modelId="{7AB62A9F-98E0-426F-88B4-E48B76DF76D8}" type="presParOf" srcId="{17C7EF53-D4E4-4024-BD28-E1DF8D7CF547}" destId="{32ECDFF2-F837-4654-84C5-1A59AD8AB6CC}" srcOrd="0" destOrd="0" presId="urn:microsoft.com/office/officeart/2005/8/layout/hierarchy5"/>
    <dgm:cxn modelId="{03F6BD94-7905-41BF-9D82-342A5576A0C8}" type="presParOf" srcId="{17C7EF53-D4E4-4024-BD28-E1DF8D7CF547}" destId="{B1029305-C1EE-49E4-BB89-41098530A50B}" srcOrd="1" destOrd="0" presId="urn:microsoft.com/office/officeart/2005/8/layout/hierarchy5"/>
    <dgm:cxn modelId="{687F87B4-DB48-477D-8D16-2B96422AEFB4}" type="presParOf" srcId="{4A529509-618F-40AA-801A-6AD13F0EFF9E}" destId="{D7C3E2D2-03C4-4964-8031-BFD55B5B49AD}" srcOrd="2" destOrd="0" presId="urn:microsoft.com/office/officeart/2005/8/layout/hierarchy5"/>
    <dgm:cxn modelId="{81764D57-49A3-4DCF-BBC7-96B48C428EF3}" type="presParOf" srcId="{D7C3E2D2-03C4-4964-8031-BFD55B5B49AD}" destId="{7F52E257-D46A-4EE8-8091-76EF1DA8C859}" srcOrd="0" destOrd="0" presId="urn:microsoft.com/office/officeart/2005/8/layout/hierarchy5"/>
    <dgm:cxn modelId="{A9514361-D226-461C-9D3E-DB4B1DCC5C16}" type="presParOf" srcId="{4A529509-618F-40AA-801A-6AD13F0EFF9E}" destId="{7E0DE7D8-86B2-45F7-BEB0-345731F646C4}" srcOrd="3" destOrd="0" presId="urn:microsoft.com/office/officeart/2005/8/layout/hierarchy5"/>
    <dgm:cxn modelId="{E7D69740-2081-4EE4-8D7D-B088BC6D996B}" type="presParOf" srcId="{7E0DE7D8-86B2-45F7-BEB0-345731F646C4}" destId="{489E32A0-800A-46ED-8BA9-CB830F11DFF8}" srcOrd="0" destOrd="0" presId="urn:microsoft.com/office/officeart/2005/8/layout/hierarchy5"/>
    <dgm:cxn modelId="{39E46826-F4DB-42AF-91F8-9BFFBAD32D5C}" type="presParOf" srcId="{7E0DE7D8-86B2-45F7-BEB0-345731F646C4}" destId="{5445DF8D-24E5-47AE-BF1C-BA55EA24E594}" srcOrd="1" destOrd="0" presId="urn:microsoft.com/office/officeart/2005/8/layout/hierarchy5"/>
    <dgm:cxn modelId="{1D7E7121-07EE-46AB-B424-920373E8C928}" type="presParOf" srcId="{4A529509-618F-40AA-801A-6AD13F0EFF9E}" destId="{9FA58DDF-AC5C-4FAB-B0E2-9FD7EBFD505A}" srcOrd="4" destOrd="0" presId="urn:microsoft.com/office/officeart/2005/8/layout/hierarchy5"/>
    <dgm:cxn modelId="{8BE8762E-A9B9-4A31-AA88-76CC0BE29CF2}" type="presParOf" srcId="{9FA58DDF-AC5C-4FAB-B0E2-9FD7EBFD505A}" destId="{7DFF0D03-EC11-4D62-9AC9-85EFF367B3DE}" srcOrd="0" destOrd="0" presId="urn:microsoft.com/office/officeart/2005/8/layout/hierarchy5"/>
    <dgm:cxn modelId="{56C7970E-E77F-486D-AAA6-E4D4A244BF85}" type="presParOf" srcId="{4A529509-618F-40AA-801A-6AD13F0EFF9E}" destId="{8A449794-2346-4B9B-9761-C66393CED566}" srcOrd="5" destOrd="0" presId="urn:microsoft.com/office/officeart/2005/8/layout/hierarchy5"/>
    <dgm:cxn modelId="{4A39763D-0A1D-4D0D-BE28-2D230472FE0A}" type="presParOf" srcId="{8A449794-2346-4B9B-9761-C66393CED566}" destId="{972FE0A9-18AE-42A9-B53C-7ABCE1F5C905}" srcOrd="0" destOrd="0" presId="urn:microsoft.com/office/officeart/2005/8/layout/hierarchy5"/>
    <dgm:cxn modelId="{422A6ABD-083D-438E-9EE9-E23BFCDD7E71}" type="presParOf" srcId="{8A449794-2346-4B9B-9761-C66393CED566}" destId="{8E435063-9683-4BF1-9F94-2E0A1BF8CB06}" srcOrd="1" destOrd="0" presId="urn:microsoft.com/office/officeart/2005/8/layout/hierarchy5"/>
    <dgm:cxn modelId="{EC2A085F-7AAD-4A74-B987-F4178D0E9495}" type="presParOf" srcId="{4A529509-618F-40AA-801A-6AD13F0EFF9E}" destId="{FAE67F3C-697B-4992-9168-9942B8BB4CC1}" srcOrd="6" destOrd="0" presId="urn:microsoft.com/office/officeart/2005/8/layout/hierarchy5"/>
    <dgm:cxn modelId="{339D4D08-1CD4-4A3F-8D69-B033B0804BD3}" type="presParOf" srcId="{FAE67F3C-697B-4992-9168-9942B8BB4CC1}" destId="{3A1D2C9A-AA6B-40D6-942D-45C7491AEA2E}" srcOrd="0" destOrd="0" presId="urn:microsoft.com/office/officeart/2005/8/layout/hierarchy5"/>
    <dgm:cxn modelId="{4E574794-B33E-486B-8586-51AE9648DFF8}" type="presParOf" srcId="{4A529509-618F-40AA-801A-6AD13F0EFF9E}" destId="{73D10C69-58C8-4B32-88FB-811504EF08B2}" srcOrd="7" destOrd="0" presId="urn:microsoft.com/office/officeart/2005/8/layout/hierarchy5"/>
    <dgm:cxn modelId="{756C156D-3EBA-437D-B253-ACE1F30E69CD}" type="presParOf" srcId="{73D10C69-58C8-4B32-88FB-811504EF08B2}" destId="{9C3B5A61-0C2E-47D1-91DC-0FFAF800A3F6}" srcOrd="0" destOrd="0" presId="urn:microsoft.com/office/officeart/2005/8/layout/hierarchy5"/>
    <dgm:cxn modelId="{1776E1D7-E481-41F9-8365-C879D02ABA61}" type="presParOf" srcId="{73D10C69-58C8-4B32-88FB-811504EF08B2}" destId="{6BC272F0-E511-4667-B7FA-0A60C34FB791}" srcOrd="1" destOrd="0" presId="urn:microsoft.com/office/officeart/2005/8/layout/hierarchy5"/>
    <dgm:cxn modelId="{2AEB22F8-92B4-4CBC-B2F3-901244AFEF25}" type="presParOf" srcId="{CDF43E56-4868-4E70-80F0-021E55820F6A}" destId="{F113C2AD-09B5-4DA6-9264-406A22BFE302}" srcOrd="1" destOrd="0" presId="urn:microsoft.com/office/officeart/2005/8/layout/hierarchy5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7D9CFCBF-445F-4A94-9F5B-0C8E6A18E8F5}" type="doc">
      <dgm:prSet loTypeId="urn:microsoft.com/office/officeart/2005/8/layout/hierarchy2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th-TH"/>
        </a:p>
      </dgm:t>
    </dgm:pt>
    <dgm:pt modelId="{94EC1C04-4D16-468D-8B25-3AA740F446E1}">
      <dgm:prSet phldrT="[ข้อความ]"/>
      <dgm:spPr/>
      <dgm:t>
        <a:bodyPr/>
        <a:lstStyle/>
        <a:p>
          <a:r>
            <a:rPr lang="th-TH" b="1">
              <a:latin typeface="TH SarabunPSK" pitchFamily="34" charset="-34"/>
              <a:cs typeface="TH SarabunPSK" pitchFamily="34" charset="-34"/>
            </a:rPr>
            <a:t>รพ.โป่งน้ำร้อน</a:t>
          </a:r>
        </a:p>
      </dgm:t>
    </dgm:pt>
    <dgm:pt modelId="{DA5ABB14-57EE-46F7-9068-3BD749259B6D}" type="parTrans" cxnId="{1B69CFFF-C453-422A-A61B-735C2411AD94}">
      <dgm:prSet/>
      <dgm:spPr/>
      <dgm:t>
        <a:bodyPr/>
        <a:lstStyle/>
        <a:p>
          <a:endParaRPr lang="th-TH"/>
        </a:p>
      </dgm:t>
    </dgm:pt>
    <dgm:pt modelId="{A464851F-4E39-4F51-A882-BF5973D561CF}" type="sibTrans" cxnId="{1B69CFFF-C453-422A-A61B-735C2411AD94}">
      <dgm:prSet/>
      <dgm:spPr/>
      <dgm:t>
        <a:bodyPr/>
        <a:lstStyle/>
        <a:p>
          <a:endParaRPr lang="th-TH"/>
        </a:p>
      </dgm:t>
    </dgm:pt>
    <dgm:pt modelId="{B1F1E934-48DC-432F-B08A-686271F4FA28}">
      <dgm:prSet phldrT="[ข้อความ]"/>
      <dgm:spPr/>
      <dgm:t>
        <a:bodyPr/>
        <a:lstStyle/>
        <a:p>
          <a:r>
            <a:rPr lang="th-TH" b="1">
              <a:latin typeface="TH SarabunPSK" pitchFamily="34" charset="-34"/>
              <a:cs typeface="TH SarabunPSK" pitchFamily="34" charset="-34"/>
            </a:rPr>
            <a:t>สสอ.โป่งน้ำร้อน</a:t>
          </a:r>
        </a:p>
      </dgm:t>
    </dgm:pt>
    <dgm:pt modelId="{DFFAE507-3C6A-407E-A960-7495F9DB5FAD}" type="parTrans" cxnId="{54910507-A737-4226-9EE2-C66E0B97CA16}">
      <dgm:prSet/>
      <dgm:spPr/>
      <dgm:t>
        <a:bodyPr/>
        <a:lstStyle/>
        <a:p>
          <a:endParaRPr lang="th-TH"/>
        </a:p>
      </dgm:t>
    </dgm:pt>
    <dgm:pt modelId="{76A270C7-0C47-4B3E-9BFF-44CC2066E835}" type="sibTrans" cxnId="{54910507-A737-4226-9EE2-C66E0B97CA16}">
      <dgm:prSet/>
      <dgm:spPr/>
      <dgm:t>
        <a:bodyPr/>
        <a:lstStyle/>
        <a:p>
          <a:endParaRPr lang="th-TH"/>
        </a:p>
      </dgm:t>
    </dgm:pt>
    <dgm:pt modelId="{F475C75E-BFC7-4E62-9B50-574407F62C03}" type="pres">
      <dgm:prSet presAssocID="{7D9CFCBF-445F-4A94-9F5B-0C8E6A18E8F5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  <dgm:t>
        <a:bodyPr/>
        <a:lstStyle/>
        <a:p>
          <a:endParaRPr lang="th-TH"/>
        </a:p>
      </dgm:t>
    </dgm:pt>
    <dgm:pt modelId="{C9A94E3D-02D0-4FCC-BA98-A023D9F6F9E6}" type="pres">
      <dgm:prSet presAssocID="{94EC1C04-4D16-468D-8B25-3AA740F446E1}" presName="root1" presStyleCnt="0"/>
      <dgm:spPr/>
    </dgm:pt>
    <dgm:pt modelId="{E23B6490-3A2F-475F-960C-F2FD045639A9}" type="pres">
      <dgm:prSet presAssocID="{94EC1C04-4D16-468D-8B25-3AA740F446E1}" presName="LevelOneTextNode" presStyleLbl="node0" presStyleIdx="0" presStyleCnt="1" custLinFactNeighborX="2352" custLinFactNeighborY="-62756">
        <dgm:presLayoutVars>
          <dgm:chPref val="3"/>
        </dgm:presLayoutVars>
      </dgm:prSet>
      <dgm:spPr/>
      <dgm:t>
        <a:bodyPr/>
        <a:lstStyle/>
        <a:p>
          <a:endParaRPr lang="th-TH"/>
        </a:p>
      </dgm:t>
    </dgm:pt>
    <dgm:pt modelId="{F643F124-BC3C-4851-BD39-D2989E626CD0}" type="pres">
      <dgm:prSet presAssocID="{94EC1C04-4D16-468D-8B25-3AA740F446E1}" presName="level2hierChild" presStyleCnt="0"/>
      <dgm:spPr/>
    </dgm:pt>
    <dgm:pt modelId="{E854CA39-6104-4E58-92E6-24AD00EB6438}" type="pres">
      <dgm:prSet presAssocID="{DFFAE507-3C6A-407E-A960-7495F9DB5FAD}" presName="conn2-1" presStyleLbl="parChTrans1D2" presStyleIdx="0" presStyleCnt="1"/>
      <dgm:spPr/>
      <dgm:t>
        <a:bodyPr/>
        <a:lstStyle/>
        <a:p>
          <a:endParaRPr lang="th-TH"/>
        </a:p>
      </dgm:t>
    </dgm:pt>
    <dgm:pt modelId="{2E807E51-83AD-4E4A-BB72-D350F91383AF}" type="pres">
      <dgm:prSet presAssocID="{DFFAE507-3C6A-407E-A960-7495F9DB5FAD}" presName="connTx" presStyleLbl="parChTrans1D2" presStyleIdx="0" presStyleCnt="1"/>
      <dgm:spPr/>
      <dgm:t>
        <a:bodyPr/>
        <a:lstStyle/>
        <a:p>
          <a:endParaRPr lang="th-TH"/>
        </a:p>
      </dgm:t>
    </dgm:pt>
    <dgm:pt modelId="{CEE590C3-6542-47D2-BA4D-3706223B1F90}" type="pres">
      <dgm:prSet presAssocID="{B1F1E934-48DC-432F-B08A-686271F4FA28}" presName="root2" presStyleCnt="0"/>
      <dgm:spPr/>
    </dgm:pt>
    <dgm:pt modelId="{516C2C0C-91DE-4141-882F-08D585F0191B}" type="pres">
      <dgm:prSet presAssocID="{B1F1E934-48DC-432F-B08A-686271F4FA28}" presName="LevelTwoTextNode" presStyleLbl="node2" presStyleIdx="0" presStyleCnt="1" custLinFactNeighborX="-6606" custLinFactNeighborY="-64958">
        <dgm:presLayoutVars>
          <dgm:chPref val="3"/>
        </dgm:presLayoutVars>
      </dgm:prSet>
      <dgm:spPr/>
      <dgm:t>
        <a:bodyPr/>
        <a:lstStyle/>
        <a:p>
          <a:endParaRPr lang="th-TH"/>
        </a:p>
      </dgm:t>
    </dgm:pt>
    <dgm:pt modelId="{91564B10-9DCD-41E1-8F4E-9C1491584037}" type="pres">
      <dgm:prSet presAssocID="{B1F1E934-48DC-432F-B08A-686271F4FA28}" presName="level3hierChild" presStyleCnt="0"/>
      <dgm:spPr/>
    </dgm:pt>
  </dgm:ptLst>
  <dgm:cxnLst>
    <dgm:cxn modelId="{C5E70FA2-666E-4981-95F2-73BA0483C2F5}" type="presOf" srcId="{94EC1C04-4D16-468D-8B25-3AA740F446E1}" destId="{E23B6490-3A2F-475F-960C-F2FD045639A9}" srcOrd="0" destOrd="0" presId="urn:microsoft.com/office/officeart/2005/8/layout/hierarchy2"/>
    <dgm:cxn modelId="{5AF09EF2-4AA2-4DBE-B1B7-3D9C123418F6}" type="presOf" srcId="{DFFAE507-3C6A-407E-A960-7495F9DB5FAD}" destId="{E854CA39-6104-4E58-92E6-24AD00EB6438}" srcOrd="0" destOrd="0" presId="urn:microsoft.com/office/officeart/2005/8/layout/hierarchy2"/>
    <dgm:cxn modelId="{1B69CFFF-C453-422A-A61B-735C2411AD94}" srcId="{7D9CFCBF-445F-4A94-9F5B-0C8E6A18E8F5}" destId="{94EC1C04-4D16-468D-8B25-3AA740F446E1}" srcOrd="0" destOrd="0" parTransId="{DA5ABB14-57EE-46F7-9068-3BD749259B6D}" sibTransId="{A464851F-4E39-4F51-A882-BF5973D561CF}"/>
    <dgm:cxn modelId="{1C2EE89A-7956-4408-96C8-1AA2F4E87813}" type="presOf" srcId="{7D9CFCBF-445F-4A94-9F5B-0C8E6A18E8F5}" destId="{F475C75E-BFC7-4E62-9B50-574407F62C03}" srcOrd="0" destOrd="0" presId="urn:microsoft.com/office/officeart/2005/8/layout/hierarchy2"/>
    <dgm:cxn modelId="{54910507-A737-4226-9EE2-C66E0B97CA16}" srcId="{94EC1C04-4D16-468D-8B25-3AA740F446E1}" destId="{B1F1E934-48DC-432F-B08A-686271F4FA28}" srcOrd="0" destOrd="0" parTransId="{DFFAE507-3C6A-407E-A960-7495F9DB5FAD}" sibTransId="{76A270C7-0C47-4B3E-9BFF-44CC2066E835}"/>
    <dgm:cxn modelId="{5DBA7FC9-8BC1-480C-90FD-1EC110858FFC}" type="presOf" srcId="{B1F1E934-48DC-432F-B08A-686271F4FA28}" destId="{516C2C0C-91DE-4141-882F-08D585F0191B}" srcOrd="0" destOrd="0" presId="urn:microsoft.com/office/officeart/2005/8/layout/hierarchy2"/>
    <dgm:cxn modelId="{19D7DA85-0C6E-4EA1-A5A2-21AE593DDFA0}" type="presOf" srcId="{DFFAE507-3C6A-407E-A960-7495F9DB5FAD}" destId="{2E807E51-83AD-4E4A-BB72-D350F91383AF}" srcOrd="1" destOrd="0" presId="urn:microsoft.com/office/officeart/2005/8/layout/hierarchy2"/>
    <dgm:cxn modelId="{C9066DEC-0779-472D-ACF9-EC4BCEB3CC83}" type="presParOf" srcId="{F475C75E-BFC7-4E62-9B50-574407F62C03}" destId="{C9A94E3D-02D0-4FCC-BA98-A023D9F6F9E6}" srcOrd="0" destOrd="0" presId="urn:microsoft.com/office/officeart/2005/8/layout/hierarchy2"/>
    <dgm:cxn modelId="{548EFD23-C1D8-4E35-B327-988277DCC25E}" type="presParOf" srcId="{C9A94E3D-02D0-4FCC-BA98-A023D9F6F9E6}" destId="{E23B6490-3A2F-475F-960C-F2FD045639A9}" srcOrd="0" destOrd="0" presId="urn:microsoft.com/office/officeart/2005/8/layout/hierarchy2"/>
    <dgm:cxn modelId="{395A06CE-3E28-4F59-84E6-0F4D813634D8}" type="presParOf" srcId="{C9A94E3D-02D0-4FCC-BA98-A023D9F6F9E6}" destId="{F643F124-BC3C-4851-BD39-D2989E626CD0}" srcOrd="1" destOrd="0" presId="urn:microsoft.com/office/officeart/2005/8/layout/hierarchy2"/>
    <dgm:cxn modelId="{64D91429-114C-416F-AF61-AC06B36F586A}" type="presParOf" srcId="{F643F124-BC3C-4851-BD39-D2989E626CD0}" destId="{E854CA39-6104-4E58-92E6-24AD00EB6438}" srcOrd="0" destOrd="0" presId="urn:microsoft.com/office/officeart/2005/8/layout/hierarchy2"/>
    <dgm:cxn modelId="{24756F1A-FB3C-451D-A226-A0CB714C199B}" type="presParOf" srcId="{E854CA39-6104-4E58-92E6-24AD00EB6438}" destId="{2E807E51-83AD-4E4A-BB72-D350F91383AF}" srcOrd="0" destOrd="0" presId="urn:microsoft.com/office/officeart/2005/8/layout/hierarchy2"/>
    <dgm:cxn modelId="{D37DCA12-0FB6-459F-A6D0-C9B235CF6524}" type="presParOf" srcId="{F643F124-BC3C-4851-BD39-D2989E626CD0}" destId="{CEE590C3-6542-47D2-BA4D-3706223B1F90}" srcOrd="1" destOrd="0" presId="urn:microsoft.com/office/officeart/2005/8/layout/hierarchy2"/>
    <dgm:cxn modelId="{E6B239E2-5B1A-4F00-A70D-A3E376B219A2}" type="presParOf" srcId="{CEE590C3-6542-47D2-BA4D-3706223B1F90}" destId="{516C2C0C-91DE-4141-882F-08D585F0191B}" srcOrd="0" destOrd="0" presId="urn:microsoft.com/office/officeart/2005/8/layout/hierarchy2"/>
    <dgm:cxn modelId="{CE6594EB-7D71-40C7-B409-4832040C8CCC}" type="presParOf" srcId="{CEE590C3-6542-47D2-BA4D-3706223B1F90}" destId="{91564B10-9DCD-41E1-8F4E-9C1491584037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96232CB3-2E8D-4661-B83E-1CB77E89D18A}" type="doc">
      <dgm:prSet loTypeId="urn:microsoft.com/office/officeart/2005/8/layout/orgChart1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th-TH"/>
        </a:p>
      </dgm:t>
    </dgm:pt>
    <dgm:pt modelId="{44260770-6AC3-4449-A689-DC283F7A8CA7}">
      <dgm:prSet phldrT="[ข้อความ]" custT="1">
        <dgm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dgm:style>
      </dgm:prSet>
      <dgm:spPr/>
      <dgm:t>
        <a:bodyPr/>
        <a:lstStyle/>
        <a:p>
          <a:r>
            <a:rPr lang="th-TH" sz="2000" b="1">
              <a:latin typeface="TH SarabunPSK" pitchFamily="34" charset="-34"/>
              <a:cs typeface="TH SarabunPSK" pitchFamily="34" charset="-34"/>
            </a:rPr>
            <a:t>วงเงินรายรับ</a:t>
          </a:r>
          <a:endParaRPr lang="en-US" sz="2000" b="1">
            <a:latin typeface="TH SarabunPSK" pitchFamily="34" charset="-34"/>
            <a:cs typeface="TH SarabunPSK" pitchFamily="34" charset="-34"/>
          </a:endParaRPr>
        </a:p>
        <a:p>
          <a:r>
            <a:rPr lang="th-TH" sz="2000" b="1">
              <a:latin typeface="TH SarabunPSK" pitchFamily="34" charset="-34"/>
              <a:cs typeface="TH SarabunPSK" pitchFamily="34" charset="-34"/>
            </a:rPr>
            <a:t>เครือข่ายบริการสุขภาพอำเภอโป่งน้ำร้อน</a:t>
          </a:r>
        </a:p>
      </dgm:t>
    </dgm:pt>
    <dgm:pt modelId="{6CCA676E-E7EA-4E84-9984-E0B1B243C3AF}" type="parTrans" cxnId="{8B50D9F9-1D38-4D15-9BCE-B44E3D32A0D2}">
      <dgm:prSet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4FB5C5A9-13E7-482F-A1F4-952538EC8C2D}" type="sibTrans" cxnId="{8B50D9F9-1D38-4D15-9BCE-B44E3D32A0D2}">
      <dgm:prSet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492F4D0F-7435-4F91-8D9D-7CE2EE270039}">
      <dgm:prSet phldrT="[ข้อความ]" custT="1">
        <dgm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dgm:style>
      </dgm:prSet>
      <dgm:spPr/>
      <dgm:t>
        <a:bodyPr/>
        <a:lstStyle/>
        <a:p>
          <a:pPr algn="l"/>
          <a:r>
            <a:rPr lang="th-TH" sz="1800" b="1">
              <a:latin typeface="TH SarabunPSK" pitchFamily="34" charset="-34"/>
              <a:cs typeface="TH SarabunPSK" pitchFamily="34" charset="-34"/>
            </a:rPr>
            <a:t>1.งบบริหารจัดการ</a:t>
          </a:r>
          <a:r>
            <a:rPr lang="en-US" sz="1800" b="1">
              <a:latin typeface="TH SarabunPSK" pitchFamily="34" charset="-34"/>
              <a:cs typeface="TH SarabunPSK" pitchFamily="34" charset="-34"/>
            </a:rPr>
            <a:t>                  </a:t>
          </a:r>
          <a:r>
            <a:rPr lang="th-TH" sz="1800" b="1">
              <a:latin typeface="TH SarabunPSK" pitchFamily="34" charset="-34"/>
              <a:cs typeface="TH SarabunPSK" pitchFamily="34" charset="-34"/>
            </a:rPr>
            <a:t> </a:t>
          </a:r>
          <a:r>
            <a:rPr lang="en-US" sz="1800" b="1">
              <a:latin typeface="TH SarabunPSK" pitchFamily="34" charset="-34"/>
              <a:cs typeface="TH SarabunPSK" pitchFamily="34" charset="-34"/>
            </a:rPr>
            <a:t>                    1.1 Fix cost                                                                 </a:t>
          </a:r>
          <a:r>
            <a:rPr lang="th-TH" sz="1800" b="1">
              <a:latin typeface="TH SarabunPSK" pitchFamily="34" charset="-34"/>
              <a:cs typeface="TH SarabunPSK" pitchFamily="34" charset="-34"/>
            </a:rPr>
            <a:t>1.2 ค่าจ้าง(ลูกจ้างชั่วคราว, พกส.)</a:t>
          </a:r>
          <a:r>
            <a:rPr lang="en-US" sz="1800" b="1">
              <a:latin typeface="TH SarabunPSK" pitchFamily="34" charset="-34"/>
              <a:cs typeface="TH SarabunPSK" pitchFamily="34" charset="-34"/>
            </a:rPr>
            <a:t>                               </a:t>
          </a:r>
          <a:r>
            <a:rPr lang="th-TH" sz="1800" b="1">
              <a:latin typeface="TH SarabunPSK" pitchFamily="34" charset="-34"/>
              <a:cs typeface="TH SarabunPSK" pitchFamily="34" charset="-34"/>
            </a:rPr>
            <a:t>1.3 ค่าตอบแทน (ฉ.11, พตส. ฯลฯ)</a:t>
          </a:r>
          <a:r>
            <a:rPr lang="en-US" sz="1800" b="1">
              <a:latin typeface="TH SarabunPSK" pitchFamily="34" charset="-34"/>
              <a:cs typeface="TH SarabunPSK" pitchFamily="34" charset="-34"/>
            </a:rPr>
            <a:t>                                 1.4 </a:t>
          </a:r>
          <a:r>
            <a:rPr lang="th-TH" sz="1800" b="1">
              <a:latin typeface="TH SarabunPSK" pitchFamily="34" charset="-34"/>
              <a:cs typeface="TH SarabunPSK" pitchFamily="34" charset="-34"/>
            </a:rPr>
            <a:t>อื่นๆ </a:t>
          </a:r>
          <a:r>
            <a:rPr lang="en-US" sz="1800" b="1">
              <a:latin typeface="TH SarabunPSK" pitchFamily="34" charset="-34"/>
              <a:cs typeface="TH SarabunPSK" pitchFamily="34" charset="-34"/>
            </a:rPr>
            <a:t>                      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3996066A-2B4C-457B-A063-AF44AD68FD1A}" type="parTrans" cxnId="{460A50D5-4D92-4F7E-AD56-65D3340671C3}">
      <dgm:prSet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AA43D592-3BC5-4E0F-99D7-577E560E6BA3}" type="sibTrans" cxnId="{460A50D5-4D92-4F7E-AD56-65D3340671C3}">
      <dgm:prSet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76819916-471D-48D0-B093-DDED85CCF313}">
      <dgm:prSet phldrT="[ข้อความ]" custT="1">
        <dgm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dgm:style>
      </dgm:prSet>
      <dgm:spPr/>
      <dgm:t>
        <a:bodyPr/>
        <a:lstStyle/>
        <a:p>
          <a:pPr algn="l"/>
          <a:r>
            <a:rPr lang="th-TH" sz="1800" b="1">
              <a:latin typeface="TH SarabunPSK" pitchFamily="34" charset="-34"/>
              <a:cs typeface="TH SarabunPSK" pitchFamily="34" charset="-34"/>
            </a:rPr>
            <a:t>3.งบพัฒนาระบบริการ</a:t>
          </a:r>
          <a:r>
            <a:rPr lang="en-US" sz="1800" b="1">
              <a:latin typeface="TH SarabunPSK" pitchFamily="34" charset="-34"/>
              <a:cs typeface="TH SarabunPSK" pitchFamily="34" charset="-34"/>
            </a:rPr>
            <a:t>             </a:t>
          </a:r>
          <a:r>
            <a:rPr lang="th-TH" sz="1800" b="1">
              <a:latin typeface="TH SarabunPSK" pitchFamily="34" charset="-34"/>
              <a:cs typeface="TH SarabunPSK" pitchFamily="34" charset="-34"/>
            </a:rPr>
            <a:t>3.1 </a:t>
          </a:r>
          <a:r>
            <a:rPr lang="en-US" sz="1800" b="1">
              <a:latin typeface="TH SarabunPSK" pitchFamily="34" charset="-34"/>
              <a:cs typeface="TH SarabunPSK" pitchFamily="34" charset="-34"/>
            </a:rPr>
            <a:t>OP                                   </a:t>
          </a:r>
          <a:r>
            <a:rPr lang="th-TH" sz="1800" b="1">
              <a:latin typeface="TH SarabunPSK" pitchFamily="34" charset="-34"/>
              <a:cs typeface="TH SarabunPSK" pitchFamily="34" charset="-34"/>
            </a:rPr>
            <a:t>3.2 </a:t>
          </a:r>
          <a:r>
            <a:rPr lang="en-US" sz="1800" b="1">
              <a:latin typeface="TH SarabunPSK" pitchFamily="34" charset="-34"/>
              <a:cs typeface="TH SarabunPSK" pitchFamily="34" charset="-34"/>
            </a:rPr>
            <a:t>QOF                                 3.3 PP3.                                   4 </a:t>
          </a:r>
          <a:r>
            <a:rPr lang="th-TH" sz="1800" b="1">
              <a:latin typeface="TH SarabunPSK" pitchFamily="34" charset="-34"/>
              <a:cs typeface="TH SarabunPSK" pitchFamily="34" charset="-34"/>
            </a:rPr>
            <a:t>อื่นๆ </a:t>
          </a:r>
        </a:p>
      </dgm:t>
    </dgm:pt>
    <dgm:pt modelId="{E8038E45-8C32-4B7F-A8B2-D9B5A6C76279}" type="parTrans" cxnId="{DED338D7-7687-416A-85D6-A52027F2A4F8}">
      <dgm:prSet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3691BC29-72ED-40C9-AFC4-FBF0CC694A1D}" type="sibTrans" cxnId="{DED338D7-7687-416A-85D6-A52027F2A4F8}">
      <dgm:prSet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FC646DAB-940B-463C-8763-CD95243B8A05}">
      <dgm:prSet phldrT="[ข้อความ]" custT="1">
        <dgm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dgm:style>
      </dgm:prSet>
      <dgm:spPr/>
      <dgm:t>
        <a:bodyPr/>
        <a:lstStyle/>
        <a:p>
          <a:pPr algn="l"/>
          <a:r>
            <a:rPr lang="en-US" sz="1800" b="1">
              <a:latin typeface="TH SarabunPSK" pitchFamily="34" charset="-34"/>
              <a:cs typeface="TH SarabunPSK" pitchFamily="34" charset="-34"/>
            </a:rPr>
            <a:t>4.</a:t>
          </a:r>
          <a:r>
            <a:rPr lang="th-TH" sz="1800" b="1">
              <a:latin typeface="TH SarabunPSK" pitchFamily="34" charset="-34"/>
              <a:cs typeface="TH SarabunPSK" pitchFamily="34" charset="-34"/>
            </a:rPr>
            <a:t>งบลงทุน</a:t>
          </a:r>
          <a:r>
            <a:rPr lang="en-US" sz="1800" b="1">
              <a:latin typeface="TH SarabunPSK" pitchFamily="34" charset="-34"/>
              <a:cs typeface="TH SarabunPSK" pitchFamily="34" charset="-34"/>
            </a:rPr>
            <a:t>                                    </a:t>
          </a:r>
          <a:r>
            <a:rPr lang="th-TH" sz="1800" b="1">
              <a:latin typeface="TH SarabunPSK" pitchFamily="34" charset="-34"/>
              <a:cs typeface="TH SarabunPSK" pitchFamily="34" charset="-34"/>
            </a:rPr>
            <a:t>4.1 งบค่าเสื่อม</a:t>
          </a:r>
          <a:r>
            <a:rPr lang="en-US" sz="1800" b="1">
              <a:latin typeface="TH SarabunPSK" pitchFamily="34" charset="-34"/>
              <a:cs typeface="TH SarabunPSK" pitchFamily="34" charset="-34"/>
            </a:rPr>
            <a:t>                                </a:t>
          </a:r>
          <a:r>
            <a:rPr lang="th-TH" sz="1800" b="1">
              <a:latin typeface="TH SarabunPSK" pitchFamily="34" charset="-34"/>
              <a:cs typeface="TH SarabunPSK" pitchFamily="34" charset="-34"/>
            </a:rPr>
            <a:t>4.2 เงินบำรุงฯ</a:t>
          </a:r>
          <a:r>
            <a:rPr lang="en-US" sz="1800" b="1">
              <a:latin typeface="TH SarabunPSK" pitchFamily="34" charset="-34"/>
              <a:cs typeface="TH SarabunPSK" pitchFamily="34" charset="-34"/>
            </a:rPr>
            <a:t>                           </a:t>
          </a:r>
          <a:r>
            <a:rPr lang="th-TH" sz="1800" b="1">
              <a:latin typeface="TH SarabunPSK" pitchFamily="34" charset="-34"/>
              <a:cs typeface="TH SarabunPSK" pitchFamily="34" charset="-34"/>
            </a:rPr>
            <a:t>4.3 เงินบริจาค</a:t>
          </a:r>
          <a:r>
            <a:rPr lang="en-US" sz="1800" b="1">
              <a:latin typeface="TH SarabunPSK" pitchFamily="34" charset="-34"/>
              <a:cs typeface="TH SarabunPSK" pitchFamily="34" charset="-34"/>
            </a:rPr>
            <a:t>                             4.4 </a:t>
          </a:r>
          <a:r>
            <a:rPr lang="th-TH" sz="1800" b="1">
              <a:latin typeface="TH SarabunPSK" pitchFamily="34" charset="-34"/>
              <a:cs typeface="TH SarabunPSK" pitchFamily="34" charset="-34"/>
            </a:rPr>
            <a:t>อื่นๆ </a:t>
          </a:r>
        </a:p>
      </dgm:t>
    </dgm:pt>
    <dgm:pt modelId="{F4DF0710-593B-42B5-B5EC-CE4272D50C64}" type="parTrans" cxnId="{229065EC-0B91-4511-B6B0-9E289D7C7046}">
      <dgm:prSet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1E35748A-AA6F-4EC5-A96F-9BE034FE86F5}" type="sibTrans" cxnId="{229065EC-0B91-4511-B6B0-9E289D7C7046}">
      <dgm:prSet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FC5B4AA7-C9C4-46C5-B3B8-71A8F7B884B4}">
      <dgm:prSet phldrT="[ข้อความ]" custT="1">
        <dgm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dgm:style>
      </dgm:prSet>
      <dgm:spPr/>
      <dgm:t>
        <a:bodyPr/>
        <a:lstStyle/>
        <a:p>
          <a:pPr algn="l"/>
          <a:r>
            <a:rPr lang="th-TH" sz="1800" b="1">
              <a:latin typeface="TH SarabunPSK" pitchFamily="34" charset="-34"/>
              <a:cs typeface="TH SarabunPSK" pitchFamily="34" charset="-34"/>
            </a:rPr>
            <a:t>2.สนับสนุนการดำเนินงาน</a:t>
          </a:r>
          <a:r>
            <a:rPr lang="en-US" sz="1800" b="1">
              <a:latin typeface="TH SarabunPSK" pitchFamily="34" charset="-34"/>
              <a:cs typeface="TH SarabunPSK" pitchFamily="34" charset="-34"/>
            </a:rPr>
            <a:t>    </a:t>
          </a:r>
          <a:r>
            <a:rPr lang="th-TH" sz="1800" b="1">
              <a:latin typeface="TH SarabunPSK" pitchFamily="34" charset="-34"/>
              <a:cs typeface="TH SarabunPSK" pitchFamily="34" charset="-34"/>
            </a:rPr>
            <a:t>2.1 ยา, เวชภัณฑ์</a:t>
          </a:r>
          <a:r>
            <a:rPr lang="en-US" sz="1800" b="1">
              <a:latin typeface="TH SarabunPSK" pitchFamily="34" charset="-34"/>
              <a:cs typeface="TH SarabunPSK" pitchFamily="34" charset="-34"/>
            </a:rPr>
            <a:t>              </a:t>
          </a:r>
          <a:r>
            <a:rPr lang="th-TH" sz="1800" b="1">
              <a:latin typeface="TH SarabunPSK" pitchFamily="34" charset="-34"/>
              <a:cs typeface="TH SarabunPSK" pitchFamily="34" charset="-34"/>
            </a:rPr>
            <a:t>2.2 </a:t>
          </a:r>
          <a:r>
            <a:rPr lang="en-US" sz="1800" b="1">
              <a:latin typeface="TH SarabunPSK" pitchFamily="34" charset="-34"/>
              <a:cs typeface="TH SarabunPSK" pitchFamily="34" charset="-34"/>
            </a:rPr>
            <a:t>Central Supply           </a:t>
          </a:r>
          <a:r>
            <a:rPr lang="th-TH" sz="1800" b="1">
              <a:latin typeface="TH SarabunPSK" pitchFamily="34" charset="-34"/>
              <a:cs typeface="TH SarabunPSK" pitchFamily="34" charset="-34"/>
            </a:rPr>
            <a:t>2.3 ขยะติดเชื้อ</a:t>
          </a:r>
          <a:r>
            <a:rPr lang="en-US" sz="1800" b="1">
              <a:latin typeface="TH SarabunPSK" pitchFamily="34" charset="-34"/>
              <a:cs typeface="TH SarabunPSK" pitchFamily="34" charset="-34"/>
            </a:rPr>
            <a:t>                 2.4 </a:t>
          </a:r>
          <a:r>
            <a:rPr lang="th-TH" sz="1800" b="1">
              <a:latin typeface="TH SarabunPSK" pitchFamily="34" charset="-34"/>
              <a:cs typeface="TH SarabunPSK" pitchFamily="34" charset="-34"/>
            </a:rPr>
            <a:t>อื่นๆ </a:t>
          </a:r>
        </a:p>
      </dgm:t>
    </dgm:pt>
    <dgm:pt modelId="{6C78ABDF-39EB-4880-914B-5757D415EB65}" type="parTrans" cxnId="{0D1316F0-1B3F-4459-BEA1-35CA8213AF66}">
      <dgm:prSet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C6DAFC9E-DB49-45DF-98E2-3F3D0E3B4B31}" type="sibTrans" cxnId="{0D1316F0-1B3F-4459-BEA1-35CA8213AF66}">
      <dgm:prSet/>
      <dgm:spPr/>
      <dgm:t>
        <a:bodyPr/>
        <a:lstStyle/>
        <a:p>
          <a:endParaRPr lang="th-TH" sz="1800" b="1">
            <a:latin typeface="TH SarabunPSK" pitchFamily="34" charset="-34"/>
            <a:cs typeface="TH SarabunPSK" pitchFamily="34" charset="-34"/>
          </a:endParaRPr>
        </a:p>
      </dgm:t>
    </dgm:pt>
    <dgm:pt modelId="{69F4C6A9-6A63-4DAD-93E6-922B53E035D5}" type="pres">
      <dgm:prSet presAssocID="{96232CB3-2E8D-4661-B83E-1CB77E89D18A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th-TH"/>
        </a:p>
      </dgm:t>
    </dgm:pt>
    <dgm:pt modelId="{1631723D-A314-47A1-A6DF-BA273F654CB5}" type="pres">
      <dgm:prSet presAssocID="{44260770-6AC3-4449-A689-DC283F7A8CA7}" presName="hierRoot1" presStyleCnt="0">
        <dgm:presLayoutVars>
          <dgm:hierBranch val="init"/>
        </dgm:presLayoutVars>
      </dgm:prSet>
      <dgm:spPr/>
    </dgm:pt>
    <dgm:pt modelId="{62B4EB9C-085A-431C-8AFF-4260FDED7A9D}" type="pres">
      <dgm:prSet presAssocID="{44260770-6AC3-4449-A689-DC283F7A8CA7}" presName="rootComposite1" presStyleCnt="0"/>
      <dgm:spPr/>
    </dgm:pt>
    <dgm:pt modelId="{EF4F08D9-78E0-4852-9F62-1577092A88A2}" type="pres">
      <dgm:prSet presAssocID="{44260770-6AC3-4449-A689-DC283F7A8CA7}" presName="rootText1" presStyleLbl="node0" presStyleIdx="0" presStyleCnt="1" custScaleX="276732" custScaleY="255914" custLinFactNeighborX="1679" custLinFactNeighborY="-77227">
        <dgm:presLayoutVars>
          <dgm:chPref val="3"/>
        </dgm:presLayoutVars>
      </dgm:prSet>
      <dgm:spPr/>
      <dgm:t>
        <a:bodyPr/>
        <a:lstStyle/>
        <a:p>
          <a:endParaRPr lang="th-TH"/>
        </a:p>
      </dgm:t>
    </dgm:pt>
    <dgm:pt modelId="{9BA40270-898C-499E-8AAB-75D1EDD397DC}" type="pres">
      <dgm:prSet presAssocID="{44260770-6AC3-4449-A689-DC283F7A8CA7}" presName="rootConnector1" presStyleLbl="node1" presStyleIdx="0" presStyleCnt="0"/>
      <dgm:spPr/>
      <dgm:t>
        <a:bodyPr/>
        <a:lstStyle/>
        <a:p>
          <a:endParaRPr lang="th-TH"/>
        </a:p>
      </dgm:t>
    </dgm:pt>
    <dgm:pt modelId="{D3DA439F-0DA5-43B7-BA67-990D010C36DF}" type="pres">
      <dgm:prSet presAssocID="{44260770-6AC3-4449-A689-DC283F7A8CA7}" presName="hierChild2" presStyleCnt="0"/>
      <dgm:spPr/>
    </dgm:pt>
    <dgm:pt modelId="{EC4ABA62-FB15-4DFC-8739-DE9EF01CF31D}" type="pres">
      <dgm:prSet presAssocID="{3996066A-2B4C-457B-A063-AF44AD68FD1A}" presName="Name37" presStyleLbl="parChTrans1D2" presStyleIdx="0" presStyleCnt="4"/>
      <dgm:spPr/>
      <dgm:t>
        <a:bodyPr/>
        <a:lstStyle/>
        <a:p>
          <a:endParaRPr lang="th-TH"/>
        </a:p>
      </dgm:t>
    </dgm:pt>
    <dgm:pt modelId="{7DD98DDB-9C33-4E7C-991E-867E0C61C2A1}" type="pres">
      <dgm:prSet presAssocID="{492F4D0F-7435-4F91-8D9D-7CE2EE270039}" presName="hierRoot2" presStyleCnt="0">
        <dgm:presLayoutVars>
          <dgm:hierBranch val="init"/>
        </dgm:presLayoutVars>
      </dgm:prSet>
      <dgm:spPr/>
    </dgm:pt>
    <dgm:pt modelId="{751D8FBD-1586-4D6C-AAE7-3C3694FCE49D}" type="pres">
      <dgm:prSet presAssocID="{492F4D0F-7435-4F91-8D9D-7CE2EE270039}" presName="rootComposite" presStyleCnt="0"/>
      <dgm:spPr/>
    </dgm:pt>
    <dgm:pt modelId="{26E1EE66-9B9F-4CFC-8A3D-7CCC08D9BBDD}" type="pres">
      <dgm:prSet presAssocID="{492F4D0F-7435-4F91-8D9D-7CE2EE270039}" presName="rootText" presStyleLbl="node2" presStyleIdx="0" presStyleCnt="4" custScaleX="146410" custScaleY="401944">
        <dgm:presLayoutVars>
          <dgm:chPref val="3"/>
        </dgm:presLayoutVars>
      </dgm:prSet>
      <dgm:spPr/>
      <dgm:t>
        <a:bodyPr/>
        <a:lstStyle/>
        <a:p>
          <a:endParaRPr lang="th-TH"/>
        </a:p>
      </dgm:t>
    </dgm:pt>
    <dgm:pt modelId="{DAA406A7-834E-40C9-BB75-02AEA7B35334}" type="pres">
      <dgm:prSet presAssocID="{492F4D0F-7435-4F91-8D9D-7CE2EE270039}" presName="rootConnector" presStyleLbl="node2" presStyleIdx="0" presStyleCnt="4"/>
      <dgm:spPr/>
      <dgm:t>
        <a:bodyPr/>
        <a:lstStyle/>
        <a:p>
          <a:endParaRPr lang="th-TH"/>
        </a:p>
      </dgm:t>
    </dgm:pt>
    <dgm:pt modelId="{593E7798-EC49-4666-AB9E-6D9AEE2DCE8C}" type="pres">
      <dgm:prSet presAssocID="{492F4D0F-7435-4F91-8D9D-7CE2EE270039}" presName="hierChild4" presStyleCnt="0"/>
      <dgm:spPr/>
    </dgm:pt>
    <dgm:pt modelId="{84199A02-F198-4741-88E4-81177B0E0D2E}" type="pres">
      <dgm:prSet presAssocID="{492F4D0F-7435-4F91-8D9D-7CE2EE270039}" presName="hierChild5" presStyleCnt="0"/>
      <dgm:spPr/>
    </dgm:pt>
    <dgm:pt modelId="{4636107F-5704-421B-B49C-FB14ED867D6E}" type="pres">
      <dgm:prSet presAssocID="{6C78ABDF-39EB-4880-914B-5757D415EB65}" presName="Name37" presStyleLbl="parChTrans1D2" presStyleIdx="1" presStyleCnt="4"/>
      <dgm:spPr/>
      <dgm:t>
        <a:bodyPr/>
        <a:lstStyle/>
        <a:p>
          <a:endParaRPr lang="th-TH"/>
        </a:p>
      </dgm:t>
    </dgm:pt>
    <dgm:pt modelId="{0F652923-93BA-4AD5-9590-71E197AC0C33}" type="pres">
      <dgm:prSet presAssocID="{FC5B4AA7-C9C4-46C5-B3B8-71A8F7B884B4}" presName="hierRoot2" presStyleCnt="0">
        <dgm:presLayoutVars>
          <dgm:hierBranch val="init"/>
        </dgm:presLayoutVars>
      </dgm:prSet>
      <dgm:spPr/>
    </dgm:pt>
    <dgm:pt modelId="{B528244E-6A70-4494-99E9-6D02071176A3}" type="pres">
      <dgm:prSet presAssocID="{FC5B4AA7-C9C4-46C5-B3B8-71A8F7B884B4}" presName="rootComposite" presStyleCnt="0"/>
      <dgm:spPr/>
    </dgm:pt>
    <dgm:pt modelId="{8107820B-04AC-4B76-86E8-CC14C441EEFD}" type="pres">
      <dgm:prSet presAssocID="{FC5B4AA7-C9C4-46C5-B3B8-71A8F7B884B4}" presName="rootText" presStyleLbl="node2" presStyleIdx="1" presStyleCnt="4" custScaleX="146410" custScaleY="401944">
        <dgm:presLayoutVars>
          <dgm:chPref val="3"/>
        </dgm:presLayoutVars>
      </dgm:prSet>
      <dgm:spPr/>
      <dgm:t>
        <a:bodyPr/>
        <a:lstStyle/>
        <a:p>
          <a:endParaRPr lang="th-TH"/>
        </a:p>
      </dgm:t>
    </dgm:pt>
    <dgm:pt modelId="{D2C2824F-48CD-4546-AFFF-F7684E52C020}" type="pres">
      <dgm:prSet presAssocID="{FC5B4AA7-C9C4-46C5-B3B8-71A8F7B884B4}" presName="rootConnector" presStyleLbl="node2" presStyleIdx="1" presStyleCnt="4"/>
      <dgm:spPr/>
      <dgm:t>
        <a:bodyPr/>
        <a:lstStyle/>
        <a:p>
          <a:endParaRPr lang="th-TH"/>
        </a:p>
      </dgm:t>
    </dgm:pt>
    <dgm:pt modelId="{390BFD64-B83E-4920-932A-6003AA5618B0}" type="pres">
      <dgm:prSet presAssocID="{FC5B4AA7-C9C4-46C5-B3B8-71A8F7B884B4}" presName="hierChild4" presStyleCnt="0"/>
      <dgm:spPr/>
    </dgm:pt>
    <dgm:pt modelId="{2B2BD2E3-F5D0-4ABA-8E86-5EF15A10257A}" type="pres">
      <dgm:prSet presAssocID="{FC5B4AA7-C9C4-46C5-B3B8-71A8F7B884B4}" presName="hierChild5" presStyleCnt="0"/>
      <dgm:spPr/>
    </dgm:pt>
    <dgm:pt modelId="{AED6D903-C66E-4D79-ABF2-5A889BB474BD}" type="pres">
      <dgm:prSet presAssocID="{E8038E45-8C32-4B7F-A8B2-D9B5A6C76279}" presName="Name37" presStyleLbl="parChTrans1D2" presStyleIdx="2" presStyleCnt="4"/>
      <dgm:spPr/>
      <dgm:t>
        <a:bodyPr/>
        <a:lstStyle/>
        <a:p>
          <a:endParaRPr lang="th-TH"/>
        </a:p>
      </dgm:t>
    </dgm:pt>
    <dgm:pt modelId="{293945FC-6099-4048-90AC-4283A1749169}" type="pres">
      <dgm:prSet presAssocID="{76819916-471D-48D0-B093-DDED85CCF313}" presName="hierRoot2" presStyleCnt="0">
        <dgm:presLayoutVars>
          <dgm:hierBranch val="init"/>
        </dgm:presLayoutVars>
      </dgm:prSet>
      <dgm:spPr/>
    </dgm:pt>
    <dgm:pt modelId="{479ABEC0-CA9E-4610-88C8-E4050B361C96}" type="pres">
      <dgm:prSet presAssocID="{76819916-471D-48D0-B093-DDED85CCF313}" presName="rootComposite" presStyleCnt="0"/>
      <dgm:spPr/>
    </dgm:pt>
    <dgm:pt modelId="{8272E5D1-F9BA-4C94-A455-C962EF0B4AC4}" type="pres">
      <dgm:prSet presAssocID="{76819916-471D-48D0-B093-DDED85CCF313}" presName="rootText" presStyleLbl="node2" presStyleIdx="2" presStyleCnt="4" custScaleX="146410" custScaleY="401944">
        <dgm:presLayoutVars>
          <dgm:chPref val="3"/>
        </dgm:presLayoutVars>
      </dgm:prSet>
      <dgm:spPr/>
      <dgm:t>
        <a:bodyPr/>
        <a:lstStyle/>
        <a:p>
          <a:endParaRPr lang="th-TH"/>
        </a:p>
      </dgm:t>
    </dgm:pt>
    <dgm:pt modelId="{FCA4A804-4A9E-4768-969F-EBDBBD9CD9BC}" type="pres">
      <dgm:prSet presAssocID="{76819916-471D-48D0-B093-DDED85CCF313}" presName="rootConnector" presStyleLbl="node2" presStyleIdx="2" presStyleCnt="4"/>
      <dgm:spPr/>
      <dgm:t>
        <a:bodyPr/>
        <a:lstStyle/>
        <a:p>
          <a:endParaRPr lang="th-TH"/>
        </a:p>
      </dgm:t>
    </dgm:pt>
    <dgm:pt modelId="{E7285D16-A589-48EC-B5A9-B6301ACCC822}" type="pres">
      <dgm:prSet presAssocID="{76819916-471D-48D0-B093-DDED85CCF313}" presName="hierChild4" presStyleCnt="0"/>
      <dgm:spPr/>
    </dgm:pt>
    <dgm:pt modelId="{B63959DF-54E7-4F4D-AB8F-A08F611EAFFC}" type="pres">
      <dgm:prSet presAssocID="{76819916-471D-48D0-B093-DDED85CCF313}" presName="hierChild5" presStyleCnt="0"/>
      <dgm:spPr/>
    </dgm:pt>
    <dgm:pt modelId="{4F905AE0-539A-42BB-80C7-B526147511C1}" type="pres">
      <dgm:prSet presAssocID="{F4DF0710-593B-42B5-B5EC-CE4272D50C64}" presName="Name37" presStyleLbl="parChTrans1D2" presStyleIdx="3" presStyleCnt="4"/>
      <dgm:spPr/>
      <dgm:t>
        <a:bodyPr/>
        <a:lstStyle/>
        <a:p>
          <a:endParaRPr lang="th-TH"/>
        </a:p>
      </dgm:t>
    </dgm:pt>
    <dgm:pt modelId="{4F7A60C6-94A7-43EE-AC04-969759353826}" type="pres">
      <dgm:prSet presAssocID="{FC646DAB-940B-463C-8763-CD95243B8A05}" presName="hierRoot2" presStyleCnt="0">
        <dgm:presLayoutVars>
          <dgm:hierBranch val="init"/>
        </dgm:presLayoutVars>
      </dgm:prSet>
      <dgm:spPr/>
    </dgm:pt>
    <dgm:pt modelId="{480AFA48-8A5F-4A79-B265-05191A3D812F}" type="pres">
      <dgm:prSet presAssocID="{FC646DAB-940B-463C-8763-CD95243B8A05}" presName="rootComposite" presStyleCnt="0"/>
      <dgm:spPr/>
    </dgm:pt>
    <dgm:pt modelId="{333F6DB5-DE34-4EEB-98C5-817E9D19A2EB}" type="pres">
      <dgm:prSet presAssocID="{FC646DAB-940B-463C-8763-CD95243B8A05}" presName="rootText" presStyleLbl="node2" presStyleIdx="3" presStyleCnt="4" custScaleX="146410" custScaleY="401944">
        <dgm:presLayoutVars>
          <dgm:chPref val="3"/>
        </dgm:presLayoutVars>
      </dgm:prSet>
      <dgm:spPr/>
      <dgm:t>
        <a:bodyPr/>
        <a:lstStyle/>
        <a:p>
          <a:endParaRPr lang="th-TH"/>
        </a:p>
      </dgm:t>
    </dgm:pt>
    <dgm:pt modelId="{1CF39103-FF36-431C-BFE9-1AD477BF4F44}" type="pres">
      <dgm:prSet presAssocID="{FC646DAB-940B-463C-8763-CD95243B8A05}" presName="rootConnector" presStyleLbl="node2" presStyleIdx="3" presStyleCnt="4"/>
      <dgm:spPr/>
      <dgm:t>
        <a:bodyPr/>
        <a:lstStyle/>
        <a:p>
          <a:endParaRPr lang="th-TH"/>
        </a:p>
      </dgm:t>
    </dgm:pt>
    <dgm:pt modelId="{7C3F370C-979A-4271-A444-AF599E0A2905}" type="pres">
      <dgm:prSet presAssocID="{FC646DAB-940B-463C-8763-CD95243B8A05}" presName="hierChild4" presStyleCnt="0"/>
      <dgm:spPr/>
    </dgm:pt>
    <dgm:pt modelId="{F09652E0-1485-4FC5-A89F-6BACA5BBEF34}" type="pres">
      <dgm:prSet presAssocID="{FC646DAB-940B-463C-8763-CD95243B8A05}" presName="hierChild5" presStyleCnt="0"/>
      <dgm:spPr/>
    </dgm:pt>
    <dgm:pt modelId="{3E5398A1-4F09-4B10-8636-EB5794AFCDFC}" type="pres">
      <dgm:prSet presAssocID="{44260770-6AC3-4449-A689-DC283F7A8CA7}" presName="hierChild3" presStyleCnt="0"/>
      <dgm:spPr/>
    </dgm:pt>
  </dgm:ptLst>
  <dgm:cxnLst>
    <dgm:cxn modelId="{329C13DB-FFE0-4E72-ABE1-426F77282970}" type="presOf" srcId="{FC5B4AA7-C9C4-46C5-B3B8-71A8F7B884B4}" destId="{8107820B-04AC-4B76-86E8-CC14C441EEFD}" srcOrd="0" destOrd="0" presId="urn:microsoft.com/office/officeart/2005/8/layout/orgChart1"/>
    <dgm:cxn modelId="{460A50D5-4D92-4F7E-AD56-65D3340671C3}" srcId="{44260770-6AC3-4449-A689-DC283F7A8CA7}" destId="{492F4D0F-7435-4F91-8D9D-7CE2EE270039}" srcOrd="0" destOrd="0" parTransId="{3996066A-2B4C-457B-A063-AF44AD68FD1A}" sibTransId="{AA43D592-3BC5-4E0F-99D7-577E560E6BA3}"/>
    <dgm:cxn modelId="{E0508FDD-DA82-41E8-B61E-7304B18209E1}" type="presOf" srcId="{492F4D0F-7435-4F91-8D9D-7CE2EE270039}" destId="{26E1EE66-9B9F-4CFC-8A3D-7CCC08D9BBDD}" srcOrd="0" destOrd="0" presId="urn:microsoft.com/office/officeart/2005/8/layout/orgChart1"/>
    <dgm:cxn modelId="{E7BD4CA9-0E47-4BB3-8F12-FA3656374206}" type="presOf" srcId="{FC646DAB-940B-463C-8763-CD95243B8A05}" destId="{333F6DB5-DE34-4EEB-98C5-817E9D19A2EB}" srcOrd="0" destOrd="0" presId="urn:microsoft.com/office/officeart/2005/8/layout/orgChart1"/>
    <dgm:cxn modelId="{0D1316F0-1B3F-4459-BEA1-35CA8213AF66}" srcId="{44260770-6AC3-4449-A689-DC283F7A8CA7}" destId="{FC5B4AA7-C9C4-46C5-B3B8-71A8F7B884B4}" srcOrd="1" destOrd="0" parTransId="{6C78ABDF-39EB-4880-914B-5757D415EB65}" sibTransId="{C6DAFC9E-DB49-45DF-98E2-3F3D0E3B4B31}"/>
    <dgm:cxn modelId="{7C00FBCC-A0E7-44B1-9406-5CB53CDBAAD7}" type="presOf" srcId="{F4DF0710-593B-42B5-B5EC-CE4272D50C64}" destId="{4F905AE0-539A-42BB-80C7-B526147511C1}" srcOrd="0" destOrd="0" presId="urn:microsoft.com/office/officeart/2005/8/layout/orgChart1"/>
    <dgm:cxn modelId="{C72B8E39-1905-4C88-8C39-AD54C36C2E31}" type="presOf" srcId="{44260770-6AC3-4449-A689-DC283F7A8CA7}" destId="{EF4F08D9-78E0-4852-9F62-1577092A88A2}" srcOrd="0" destOrd="0" presId="urn:microsoft.com/office/officeart/2005/8/layout/orgChart1"/>
    <dgm:cxn modelId="{DED338D7-7687-416A-85D6-A52027F2A4F8}" srcId="{44260770-6AC3-4449-A689-DC283F7A8CA7}" destId="{76819916-471D-48D0-B093-DDED85CCF313}" srcOrd="2" destOrd="0" parTransId="{E8038E45-8C32-4B7F-A8B2-D9B5A6C76279}" sibTransId="{3691BC29-72ED-40C9-AFC4-FBF0CC694A1D}"/>
    <dgm:cxn modelId="{C56AFAB2-6152-4896-8076-FA887DF8A912}" type="presOf" srcId="{492F4D0F-7435-4F91-8D9D-7CE2EE270039}" destId="{DAA406A7-834E-40C9-BB75-02AEA7B35334}" srcOrd="1" destOrd="0" presId="urn:microsoft.com/office/officeart/2005/8/layout/orgChart1"/>
    <dgm:cxn modelId="{229065EC-0B91-4511-B6B0-9E289D7C7046}" srcId="{44260770-6AC3-4449-A689-DC283F7A8CA7}" destId="{FC646DAB-940B-463C-8763-CD95243B8A05}" srcOrd="3" destOrd="0" parTransId="{F4DF0710-593B-42B5-B5EC-CE4272D50C64}" sibTransId="{1E35748A-AA6F-4EC5-A96F-9BE034FE86F5}"/>
    <dgm:cxn modelId="{04D25731-ABCB-4662-A7D1-E4F0AE5DBC0E}" type="presOf" srcId="{76819916-471D-48D0-B093-DDED85CCF313}" destId="{8272E5D1-F9BA-4C94-A455-C962EF0B4AC4}" srcOrd="0" destOrd="0" presId="urn:microsoft.com/office/officeart/2005/8/layout/orgChart1"/>
    <dgm:cxn modelId="{D2C6BD5A-9EEA-49CD-B129-29C36D4C31FD}" type="presOf" srcId="{FC5B4AA7-C9C4-46C5-B3B8-71A8F7B884B4}" destId="{D2C2824F-48CD-4546-AFFF-F7684E52C020}" srcOrd="1" destOrd="0" presId="urn:microsoft.com/office/officeart/2005/8/layout/orgChart1"/>
    <dgm:cxn modelId="{62BB229E-C758-4FAE-97FF-14FE6B7855C5}" type="presOf" srcId="{FC646DAB-940B-463C-8763-CD95243B8A05}" destId="{1CF39103-FF36-431C-BFE9-1AD477BF4F44}" srcOrd="1" destOrd="0" presId="urn:microsoft.com/office/officeart/2005/8/layout/orgChart1"/>
    <dgm:cxn modelId="{8B50D9F9-1D38-4D15-9BCE-B44E3D32A0D2}" srcId="{96232CB3-2E8D-4661-B83E-1CB77E89D18A}" destId="{44260770-6AC3-4449-A689-DC283F7A8CA7}" srcOrd="0" destOrd="0" parTransId="{6CCA676E-E7EA-4E84-9984-E0B1B243C3AF}" sibTransId="{4FB5C5A9-13E7-482F-A1F4-952538EC8C2D}"/>
    <dgm:cxn modelId="{24426A6A-35BA-4B21-AD63-3FE659A73DBD}" type="presOf" srcId="{76819916-471D-48D0-B093-DDED85CCF313}" destId="{FCA4A804-4A9E-4768-969F-EBDBBD9CD9BC}" srcOrd="1" destOrd="0" presId="urn:microsoft.com/office/officeart/2005/8/layout/orgChart1"/>
    <dgm:cxn modelId="{D0E264CC-B381-4AFE-AA1B-894FCAF023EC}" type="presOf" srcId="{6C78ABDF-39EB-4880-914B-5757D415EB65}" destId="{4636107F-5704-421B-B49C-FB14ED867D6E}" srcOrd="0" destOrd="0" presId="urn:microsoft.com/office/officeart/2005/8/layout/orgChart1"/>
    <dgm:cxn modelId="{5D72EB80-279E-46E8-B19C-FBA8352CA32E}" type="presOf" srcId="{44260770-6AC3-4449-A689-DC283F7A8CA7}" destId="{9BA40270-898C-499E-8AAB-75D1EDD397DC}" srcOrd="1" destOrd="0" presId="urn:microsoft.com/office/officeart/2005/8/layout/orgChart1"/>
    <dgm:cxn modelId="{81790D70-F192-4C24-8E51-3206BFCC8032}" type="presOf" srcId="{96232CB3-2E8D-4661-B83E-1CB77E89D18A}" destId="{69F4C6A9-6A63-4DAD-93E6-922B53E035D5}" srcOrd="0" destOrd="0" presId="urn:microsoft.com/office/officeart/2005/8/layout/orgChart1"/>
    <dgm:cxn modelId="{B051D5C4-319A-49DE-B343-994581C85651}" type="presOf" srcId="{3996066A-2B4C-457B-A063-AF44AD68FD1A}" destId="{EC4ABA62-FB15-4DFC-8739-DE9EF01CF31D}" srcOrd="0" destOrd="0" presId="urn:microsoft.com/office/officeart/2005/8/layout/orgChart1"/>
    <dgm:cxn modelId="{C26E8295-9A57-4969-A53D-F92812E92A39}" type="presOf" srcId="{E8038E45-8C32-4B7F-A8B2-D9B5A6C76279}" destId="{AED6D903-C66E-4D79-ABF2-5A889BB474BD}" srcOrd="0" destOrd="0" presId="urn:microsoft.com/office/officeart/2005/8/layout/orgChart1"/>
    <dgm:cxn modelId="{5C11E596-7E83-42AF-89B8-204A2D4BCC24}" type="presParOf" srcId="{69F4C6A9-6A63-4DAD-93E6-922B53E035D5}" destId="{1631723D-A314-47A1-A6DF-BA273F654CB5}" srcOrd="0" destOrd="0" presId="urn:microsoft.com/office/officeart/2005/8/layout/orgChart1"/>
    <dgm:cxn modelId="{B09E0CFB-1D7B-426A-803F-42042224FE78}" type="presParOf" srcId="{1631723D-A314-47A1-A6DF-BA273F654CB5}" destId="{62B4EB9C-085A-431C-8AFF-4260FDED7A9D}" srcOrd="0" destOrd="0" presId="urn:microsoft.com/office/officeart/2005/8/layout/orgChart1"/>
    <dgm:cxn modelId="{297BFE71-4A41-4F54-B56B-8301712B5ABB}" type="presParOf" srcId="{62B4EB9C-085A-431C-8AFF-4260FDED7A9D}" destId="{EF4F08D9-78E0-4852-9F62-1577092A88A2}" srcOrd="0" destOrd="0" presId="urn:microsoft.com/office/officeart/2005/8/layout/orgChart1"/>
    <dgm:cxn modelId="{154A16A7-D3BD-42BE-9465-34BB6D25F3FE}" type="presParOf" srcId="{62B4EB9C-085A-431C-8AFF-4260FDED7A9D}" destId="{9BA40270-898C-499E-8AAB-75D1EDD397DC}" srcOrd="1" destOrd="0" presId="urn:microsoft.com/office/officeart/2005/8/layout/orgChart1"/>
    <dgm:cxn modelId="{007C6785-208F-4A3F-BEAA-2AFD0FA8CDCD}" type="presParOf" srcId="{1631723D-A314-47A1-A6DF-BA273F654CB5}" destId="{D3DA439F-0DA5-43B7-BA67-990D010C36DF}" srcOrd="1" destOrd="0" presId="urn:microsoft.com/office/officeart/2005/8/layout/orgChart1"/>
    <dgm:cxn modelId="{F530F00C-C90D-470F-BAB6-33AF58B1F5F9}" type="presParOf" srcId="{D3DA439F-0DA5-43B7-BA67-990D010C36DF}" destId="{EC4ABA62-FB15-4DFC-8739-DE9EF01CF31D}" srcOrd="0" destOrd="0" presId="urn:microsoft.com/office/officeart/2005/8/layout/orgChart1"/>
    <dgm:cxn modelId="{0F032577-D099-479A-8D1B-4ADCBDE08763}" type="presParOf" srcId="{D3DA439F-0DA5-43B7-BA67-990D010C36DF}" destId="{7DD98DDB-9C33-4E7C-991E-867E0C61C2A1}" srcOrd="1" destOrd="0" presId="urn:microsoft.com/office/officeart/2005/8/layout/orgChart1"/>
    <dgm:cxn modelId="{ED113FDC-44B0-41C9-BD90-42E5CD40A100}" type="presParOf" srcId="{7DD98DDB-9C33-4E7C-991E-867E0C61C2A1}" destId="{751D8FBD-1586-4D6C-AAE7-3C3694FCE49D}" srcOrd="0" destOrd="0" presId="urn:microsoft.com/office/officeart/2005/8/layout/orgChart1"/>
    <dgm:cxn modelId="{A38C21E2-E456-4D02-A86F-75B91042B022}" type="presParOf" srcId="{751D8FBD-1586-4D6C-AAE7-3C3694FCE49D}" destId="{26E1EE66-9B9F-4CFC-8A3D-7CCC08D9BBDD}" srcOrd="0" destOrd="0" presId="urn:microsoft.com/office/officeart/2005/8/layout/orgChart1"/>
    <dgm:cxn modelId="{E62BC2E8-28EC-48FC-88D3-708A5F5DEEAE}" type="presParOf" srcId="{751D8FBD-1586-4D6C-AAE7-3C3694FCE49D}" destId="{DAA406A7-834E-40C9-BB75-02AEA7B35334}" srcOrd="1" destOrd="0" presId="urn:microsoft.com/office/officeart/2005/8/layout/orgChart1"/>
    <dgm:cxn modelId="{9D4CDA4E-2CD4-4804-8940-29D79092A53C}" type="presParOf" srcId="{7DD98DDB-9C33-4E7C-991E-867E0C61C2A1}" destId="{593E7798-EC49-4666-AB9E-6D9AEE2DCE8C}" srcOrd="1" destOrd="0" presId="urn:microsoft.com/office/officeart/2005/8/layout/orgChart1"/>
    <dgm:cxn modelId="{657BD69F-F12B-4ED3-A67E-AE76A881B5D6}" type="presParOf" srcId="{7DD98DDB-9C33-4E7C-991E-867E0C61C2A1}" destId="{84199A02-F198-4741-88E4-81177B0E0D2E}" srcOrd="2" destOrd="0" presId="urn:microsoft.com/office/officeart/2005/8/layout/orgChart1"/>
    <dgm:cxn modelId="{ABFDEC95-4AD3-4715-97AB-1693CD819C75}" type="presParOf" srcId="{D3DA439F-0DA5-43B7-BA67-990D010C36DF}" destId="{4636107F-5704-421B-B49C-FB14ED867D6E}" srcOrd="2" destOrd="0" presId="urn:microsoft.com/office/officeart/2005/8/layout/orgChart1"/>
    <dgm:cxn modelId="{8D4283B7-06E1-430B-9441-5A2296BB95EB}" type="presParOf" srcId="{D3DA439F-0DA5-43B7-BA67-990D010C36DF}" destId="{0F652923-93BA-4AD5-9590-71E197AC0C33}" srcOrd="3" destOrd="0" presId="urn:microsoft.com/office/officeart/2005/8/layout/orgChart1"/>
    <dgm:cxn modelId="{33FF109F-B7EE-43A2-ABDC-B912C3A9EBB5}" type="presParOf" srcId="{0F652923-93BA-4AD5-9590-71E197AC0C33}" destId="{B528244E-6A70-4494-99E9-6D02071176A3}" srcOrd="0" destOrd="0" presId="urn:microsoft.com/office/officeart/2005/8/layout/orgChart1"/>
    <dgm:cxn modelId="{9D629C0D-C2F2-49AF-AF44-7A48744D0B3B}" type="presParOf" srcId="{B528244E-6A70-4494-99E9-6D02071176A3}" destId="{8107820B-04AC-4B76-86E8-CC14C441EEFD}" srcOrd="0" destOrd="0" presId="urn:microsoft.com/office/officeart/2005/8/layout/orgChart1"/>
    <dgm:cxn modelId="{624589B8-C001-4EB6-8EAD-D54BAE1FD8A4}" type="presParOf" srcId="{B528244E-6A70-4494-99E9-6D02071176A3}" destId="{D2C2824F-48CD-4546-AFFF-F7684E52C020}" srcOrd="1" destOrd="0" presId="urn:microsoft.com/office/officeart/2005/8/layout/orgChart1"/>
    <dgm:cxn modelId="{1E5C6C28-A8EF-4D44-A13E-2EB1AEC1C3E6}" type="presParOf" srcId="{0F652923-93BA-4AD5-9590-71E197AC0C33}" destId="{390BFD64-B83E-4920-932A-6003AA5618B0}" srcOrd="1" destOrd="0" presId="urn:microsoft.com/office/officeart/2005/8/layout/orgChart1"/>
    <dgm:cxn modelId="{2CD10BFF-406E-41F1-9F66-642859204306}" type="presParOf" srcId="{0F652923-93BA-4AD5-9590-71E197AC0C33}" destId="{2B2BD2E3-F5D0-4ABA-8E86-5EF15A10257A}" srcOrd="2" destOrd="0" presId="urn:microsoft.com/office/officeart/2005/8/layout/orgChart1"/>
    <dgm:cxn modelId="{7F6EBB0F-DCEF-4548-BBDF-B0F59F9CC753}" type="presParOf" srcId="{D3DA439F-0DA5-43B7-BA67-990D010C36DF}" destId="{AED6D903-C66E-4D79-ABF2-5A889BB474BD}" srcOrd="4" destOrd="0" presId="urn:microsoft.com/office/officeart/2005/8/layout/orgChart1"/>
    <dgm:cxn modelId="{DF5AA5CD-1754-407D-B936-7553B224D79D}" type="presParOf" srcId="{D3DA439F-0DA5-43B7-BA67-990D010C36DF}" destId="{293945FC-6099-4048-90AC-4283A1749169}" srcOrd="5" destOrd="0" presId="urn:microsoft.com/office/officeart/2005/8/layout/orgChart1"/>
    <dgm:cxn modelId="{B5EDA5E6-DF4E-4506-AC47-E3EB6700C8D4}" type="presParOf" srcId="{293945FC-6099-4048-90AC-4283A1749169}" destId="{479ABEC0-CA9E-4610-88C8-E4050B361C96}" srcOrd="0" destOrd="0" presId="urn:microsoft.com/office/officeart/2005/8/layout/orgChart1"/>
    <dgm:cxn modelId="{D14BBB31-3A4E-46A0-816C-51B7FBE2636D}" type="presParOf" srcId="{479ABEC0-CA9E-4610-88C8-E4050B361C96}" destId="{8272E5D1-F9BA-4C94-A455-C962EF0B4AC4}" srcOrd="0" destOrd="0" presId="urn:microsoft.com/office/officeart/2005/8/layout/orgChart1"/>
    <dgm:cxn modelId="{D10AE5BE-81C8-4B8F-98E2-1576BE54FDE5}" type="presParOf" srcId="{479ABEC0-CA9E-4610-88C8-E4050B361C96}" destId="{FCA4A804-4A9E-4768-969F-EBDBBD9CD9BC}" srcOrd="1" destOrd="0" presId="urn:microsoft.com/office/officeart/2005/8/layout/orgChart1"/>
    <dgm:cxn modelId="{5DA5A878-B658-46FB-A0C9-B9BD61980246}" type="presParOf" srcId="{293945FC-6099-4048-90AC-4283A1749169}" destId="{E7285D16-A589-48EC-B5A9-B6301ACCC822}" srcOrd="1" destOrd="0" presId="urn:microsoft.com/office/officeart/2005/8/layout/orgChart1"/>
    <dgm:cxn modelId="{BDB1E951-B2F9-461B-9AD3-3BCB25EE2830}" type="presParOf" srcId="{293945FC-6099-4048-90AC-4283A1749169}" destId="{B63959DF-54E7-4F4D-AB8F-A08F611EAFFC}" srcOrd="2" destOrd="0" presId="urn:microsoft.com/office/officeart/2005/8/layout/orgChart1"/>
    <dgm:cxn modelId="{3A5CF830-369E-4B03-857A-1D2215823A0A}" type="presParOf" srcId="{D3DA439F-0DA5-43B7-BA67-990D010C36DF}" destId="{4F905AE0-539A-42BB-80C7-B526147511C1}" srcOrd="6" destOrd="0" presId="urn:microsoft.com/office/officeart/2005/8/layout/orgChart1"/>
    <dgm:cxn modelId="{4716C560-E629-44AF-94A3-8D73F2983965}" type="presParOf" srcId="{D3DA439F-0DA5-43B7-BA67-990D010C36DF}" destId="{4F7A60C6-94A7-43EE-AC04-969759353826}" srcOrd="7" destOrd="0" presId="urn:microsoft.com/office/officeart/2005/8/layout/orgChart1"/>
    <dgm:cxn modelId="{CAA49EC3-A622-41CB-86A0-8E1D94B28CD5}" type="presParOf" srcId="{4F7A60C6-94A7-43EE-AC04-969759353826}" destId="{480AFA48-8A5F-4A79-B265-05191A3D812F}" srcOrd="0" destOrd="0" presId="urn:microsoft.com/office/officeart/2005/8/layout/orgChart1"/>
    <dgm:cxn modelId="{CA64A35B-F12E-409E-9B0B-BE08A537153E}" type="presParOf" srcId="{480AFA48-8A5F-4A79-B265-05191A3D812F}" destId="{333F6DB5-DE34-4EEB-98C5-817E9D19A2EB}" srcOrd="0" destOrd="0" presId="urn:microsoft.com/office/officeart/2005/8/layout/orgChart1"/>
    <dgm:cxn modelId="{DC7A6769-4F5B-49B2-BBBA-4E24B54F71CA}" type="presParOf" srcId="{480AFA48-8A5F-4A79-B265-05191A3D812F}" destId="{1CF39103-FF36-431C-BFE9-1AD477BF4F44}" srcOrd="1" destOrd="0" presId="urn:microsoft.com/office/officeart/2005/8/layout/orgChart1"/>
    <dgm:cxn modelId="{4F531A10-2DDB-48A3-81A8-2050457DB716}" type="presParOf" srcId="{4F7A60C6-94A7-43EE-AC04-969759353826}" destId="{7C3F370C-979A-4271-A444-AF599E0A2905}" srcOrd="1" destOrd="0" presId="urn:microsoft.com/office/officeart/2005/8/layout/orgChart1"/>
    <dgm:cxn modelId="{E3281E77-D72A-456C-88A4-6402722371BF}" type="presParOf" srcId="{4F7A60C6-94A7-43EE-AC04-969759353826}" destId="{F09652E0-1485-4FC5-A89F-6BACA5BBEF34}" srcOrd="2" destOrd="0" presId="urn:microsoft.com/office/officeart/2005/8/layout/orgChart1"/>
    <dgm:cxn modelId="{8E4A30E2-ACFA-4F6F-B69F-0E150BF07E31}" type="presParOf" srcId="{1631723D-A314-47A1-A6DF-BA273F654CB5}" destId="{3E5398A1-4F09-4B10-8636-EB5794AFCDFC}" srcOrd="2" destOrd="0" presId="urn:microsoft.com/office/officeart/2005/8/layout/orgChart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5">
  <dgm:title val=""/>
  <dgm:desc val=""/>
  <dgm:catLst>
    <dgm:cat type="hierarchy" pri="6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4">
          <dgm:prSet phldr="1"/>
        </dgm:pt>
        <dgm:pt modelId="5">
          <dgm:prSet phldr="1"/>
        </dgm:pt>
        <dgm:pt modelId="6">
          <dgm:prSet phldr="1"/>
        </dgm:pt>
      </dgm:ptLst>
      <dgm:cxnLst>
        <dgm:cxn modelId="7" srcId="0" destId="1" srcOrd="0" destOrd="0"/>
        <dgm:cxn modelId="8" srcId="1" destId="2" srcOrd="0" destOrd="0"/>
        <dgm:cxn modelId="9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10" srcId="0" destId="4" srcOrd="1" destOrd="0"/>
        <dgm:cxn modelId="11" srcId="0" destId="5" srcOrd="2" destOrd="0"/>
        <dgm:cxn modelId="12" srcId="0" destId="6" srcOrd="3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  <dgm:pt modelId="2"/>
        <dgm:pt modelId="3"/>
      </dgm:ptLst>
      <dgm:cxnLst>
        <dgm:cxn modelId="4" srcId="0" destId="1" srcOrd="0" destOrd="0"/>
        <dgm:cxn modelId="13" srcId="1" destId="11" srcOrd="0" destOrd="0"/>
        <dgm:cxn modelId="14" srcId="1" destId="12" srcOrd="1" destOrd="0"/>
        <dgm:cxn modelId="5" srcId="0" destId="2" srcOrd="1" destOrd="0"/>
        <dgm:cxn modelId="6" srcId="0" destId="3" srcOrd="2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  <dgm:pt modelId="4"/>
        <dgm:pt modelId="5"/>
        <dgm:pt modelId="6"/>
        <dgm:pt modelId="7"/>
      </dgm:ptLst>
      <dgm:cxnLst>
        <dgm:cxn modelId="8" srcId="0" destId="1" srcOrd="0" destOrd="0"/>
        <dgm:cxn modelId="9" srcId="1" destId="2" srcOrd="0" destOrd="0"/>
        <dgm:cxn modelId="10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  <dgm:cxn modelId="11" srcId="0" destId="4" srcOrd="1" destOrd="0"/>
        <dgm:cxn modelId="12" srcId="0" destId="5" srcOrd="2" destOrd="0"/>
        <dgm:cxn modelId="13" srcId="0" destId="6" srcOrd="3" destOrd="0"/>
        <dgm:cxn modelId="14" srcId="0" destId="7" srcOrd="4" destOrd="0"/>
      </dgm:cxnLst>
      <dgm:bg/>
      <dgm:whole/>
    </dgm:dataModel>
  </dgm:clrData>
  <dgm:layoutNode name="mainComposite">
    <dgm:varLst>
      <dgm:chPref val="1"/>
      <dgm:dir/>
      <dgm:animOne val="branch"/>
      <dgm:animLvl val="lvl"/>
      <dgm:resizeHandles val="exact"/>
    </dgm:varLst>
    <dgm:alg type="composite"/>
    <dgm:presOf/>
    <dgm:shape xmlns:r="http://schemas.openxmlformats.org/officeDocument/2006/relationships" r:blip="">
      <dgm:adjLst/>
    </dgm:shape>
    <dgm:choose name="Name0">
      <dgm:if name="Name1" axis="ch" ptType="node" func="cnt" op="gte" val="2">
        <dgm:choose name="Name2">
          <dgm:if name="Name3" func="var" arg="dir" op="equ" val="norm">
            <dgm:constrLst>
              <dgm:constr type="l" for="ch" forName="hierFlow"/>
              <dgm:constr type="t" for="ch" forName="hierFlow" refType="h" fact="0.3"/>
              <dgm:constr type="r" for="ch" forName="hierFlow" refType="w" fact="0.98"/>
              <dgm:constr type="b" for="ch" forName="hierFlow" refType="h" fact="0.96"/>
              <dgm:constr type="l" for="ch" forName="bgShapesFlow"/>
              <dgm:constr type="t" for="ch" forName="bgShapesFlow"/>
              <dgm:constr type="r" for="ch" forName="bgShapesFlow" refType="w"/>
              <dgm:constr type="b" for="ch" forName="bgShapesFlow" refType="h"/>
              <dgm:constr type="h" for="des" forName="level1Shape" refType="h"/>
              <dgm:constr type="w" for="des" forName="level1Shape" refType="h" refFor="des" refForName="level1Shape" fact="2"/>
              <dgm:constr type="w" for="des" forName="level2Shape" refType="w" refFor="des" refForName="level1Shape" op="equ"/>
              <dgm:constr type="h" for="des" forName="level2Shape" refType="h" refFor="des" refForName="level1Shape" op="equ"/>
              <dgm:constr type="sp" for="des" refType="w" refFor="des" refForName="level1Shape" op="equ" fact="0.4"/>
              <dgm:constr type="sibSp" for="des" forName="hierChild1" refType="h" refFor="des" refForName="level1Shape" op="equ" fact="0.15"/>
              <dgm:constr type="sibSp" for="des" forName="hierChild2" refType="sibSp" refFor="des" refForName="hierChild1" op="equ"/>
              <dgm:constr type="sibSp" for="des" forName="hierChild3" refType="sibSp" refFor="des" refForName="hierChild1" op="equ"/>
              <dgm:constr type="userA" for="des" refType="w" refFor="des" refForName="level1Shape" op="equ"/>
              <dgm:constr type="userB" for="des" refType="sp" refFor="des" op="equ"/>
              <dgm:constr type="w" for="des" forName="firstBuf" refType="w" refFor="des" refForName="level1Shape" fact="0.1"/>
            </dgm:constrLst>
          </dgm:if>
          <dgm:else name="Name4">
            <dgm:constrLst>
              <dgm:constr type="l" for="ch" forName="hierFlow" refType="w" fact="0.02"/>
              <dgm:constr type="t" for="ch" forName="hierFlow" refType="h" fact="0.3"/>
              <dgm:constr type="r" for="ch" forName="hierFlow" refType="w"/>
              <dgm:constr type="b" for="ch" forName="hierFlow" refType="h" fact="0.96"/>
              <dgm:constr type="l" for="ch" forName="bgShapesFlow"/>
              <dgm:constr type="t" for="ch" forName="bgShapesFlow"/>
              <dgm:constr type="r" for="ch" forName="bgShapesFlow" refType="w"/>
              <dgm:constr type="b" for="ch" forName="bgShapesFlow" refType="h"/>
              <dgm:constr type="h" for="des" forName="level1Shape" refType="h"/>
              <dgm:constr type="w" for="des" forName="level1Shape" refType="h" refFor="des" refForName="level1Shape" fact="2"/>
              <dgm:constr type="w" for="des" forName="level2Shape" refType="w" refFor="des" refForName="level1Shape" op="equ"/>
              <dgm:constr type="h" for="des" forName="level2Shape" refType="h" refFor="des" refForName="level1Shape" op="equ"/>
              <dgm:constr type="sp" for="des" refType="w" refFor="des" refForName="level1Shape" op="equ" fact="0.4"/>
              <dgm:constr type="sibSp" for="des" forName="hierChild1" refType="h" refFor="des" refForName="level1Shape" op="equ" fact="0.15"/>
              <dgm:constr type="sibSp" for="des" forName="hierChild2" refType="sibSp" refFor="des" refForName="hierChild1" op="equ"/>
              <dgm:constr type="sibSp" for="des" forName="hierChild3" refType="sibSp" refFor="des" refForName="hierChild1" op="equ"/>
              <dgm:constr type="userA" for="des" refType="w" refFor="des" refForName="level1Shape" op="equ"/>
              <dgm:constr type="userB" for="des" refType="sp" refFor="des" op="equ"/>
              <dgm:constr type="w" for="des" forName="firstBuf" refType="w" refFor="des" refForName="level1Shape" fact="0.1"/>
            </dgm:constrLst>
          </dgm:else>
        </dgm:choose>
      </dgm:if>
      <dgm:else name="Name5">
        <dgm:constrLst>
          <dgm:constr type="l" for="ch" forName="hierFlow"/>
          <dgm:constr type="t" for="ch" forName="hierFlow"/>
          <dgm:constr type="r" for="ch" forName="hierFlow" refType="w"/>
          <dgm:constr type="b" for="ch" forName="hierFlow" refType="h"/>
          <dgm:constr type="l" for="ch" forName="bgShapesFlow"/>
          <dgm:constr type="t" for="ch" forName="bgShapesFlow"/>
          <dgm:constr type="r" for="ch" forName="bgShapesFlow" refType="w"/>
          <dgm:constr type="b" for="ch" forName="bgShapesFlow" refType="h"/>
          <dgm:constr type="h" for="des" forName="level1Shape" refType="h"/>
          <dgm:constr type="w" for="des" forName="level1Shape" refType="h" refFor="des" refForName="level1Shape" fact="2"/>
          <dgm:constr type="w" for="des" forName="level2Shape" refType="w" refFor="des" refForName="level1Shape" op="equ"/>
          <dgm:constr type="h" for="des" forName="level2Shape" refType="h" refFor="des" refForName="level1Shape" op="equ"/>
          <dgm:constr type="sp" for="des" refType="w" refFor="des" refForName="level1Shape" op="equ" fact="0.4"/>
          <dgm:constr type="sibSp" for="des" forName="hierChild1" refType="h" refFor="des" refForName="level1Shape" op="equ" fact="0.15"/>
          <dgm:constr type="sibSp" for="des" forName="hierChild2" refType="sibSp" refFor="des" refForName="hierChild1" op="equ"/>
          <dgm:constr type="sibSp" for="des" forName="hierChild3" refType="sibSp" refFor="des" refForName="hierChild1" op="equ"/>
          <dgm:constr type="userA" for="des" refType="w" refFor="des" refForName="level1Shape" op="equ"/>
          <dgm:constr type="userB" for="des" refType="sp" refFor="des" op="equ"/>
          <dgm:constr type="w" for="des" forName="firstBuf" refType="w" refFor="des" refForName="level1Shape" fact="0.1"/>
        </dgm:constrLst>
      </dgm:else>
    </dgm:choose>
    <dgm:ruleLst/>
    <dgm:layoutNode name="hierFlow">
      <dgm:choose name="Name6">
        <dgm:if name="Name7" func="var" arg="dir" op="equ" val="norm">
          <dgm:alg type="lin">
            <dgm:param type="linDir" val="fromL"/>
            <dgm:param type="nodeVertAlign" val="mid"/>
            <dgm:param type="vertAlign" val="mid"/>
            <dgm:param type="nodeHorzAlign" val="l"/>
            <dgm:param type="horzAlign" val="l"/>
            <dgm:param type="fallback" val="2D"/>
          </dgm:alg>
        </dgm:if>
        <dgm:else name="Name8">
          <dgm:alg type="lin">
            <dgm:param type="linDir" val="fromR"/>
            <dgm:param type="nodeVertAlign" val="mid"/>
            <dgm:param type="vertAlign" val="mid"/>
            <dgm:param type="nodeHorzAlign" val="r"/>
            <dgm:param type="horzAlign" val="r"/>
            <dgm:param type="fallback" val="2D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primFontSz" for="des" ptType="node" op="equ" val="65"/>
        <dgm:constr type="primFontSz" for="des" forName="connTx" op="equ" val="55"/>
        <dgm:constr type="primFontSz" for="des" forName="connTx" refType="primFontSz" refFor="des" refPtType="node" op="lte" fact="0.8"/>
      </dgm:constrLst>
      <dgm:ruleLst/>
      <dgm:choose name="Name9">
        <dgm:if name="Name10" axis="ch" ptType="node" func="cnt" op="gte" val="2">
          <dgm:layoutNode name="firstBuf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if>
        <dgm:else name="Name11"/>
      </dgm:choose>
      <dgm:layoutNode name="hierChild1">
        <dgm:varLst>
          <dgm:chPref val="1"/>
          <dgm:animOne val="branch"/>
          <dgm:animLvl val="lvl"/>
        </dgm:varLst>
        <dgm:choose name="Name12">
          <dgm:if name="Name13" func="var" arg="dir" op="equ" val="norm">
            <dgm:alg type="hierChild">
              <dgm:param type="linDir" val="fromT"/>
              <dgm:param type="chAlign" val="l"/>
            </dgm:alg>
          </dgm:if>
          <dgm:else name="Name14">
            <dgm:alg type="hierChild">
              <dgm:param type="linDir" val="fromT"/>
              <dgm:param type="chAlign" val="r"/>
            </dgm:alg>
          </dgm:else>
        </dgm:choose>
        <dgm:shape xmlns:r="http://schemas.openxmlformats.org/officeDocument/2006/relationships" r:blip="">
          <dgm:adjLst/>
        </dgm:shape>
        <dgm:presOf/>
        <dgm:constrLst/>
        <dgm:ruleLst/>
        <dgm:forEach name="Name15" axis="ch" cnt="3">
          <dgm:forEach name="Name16" axis="self" ptType="node">
            <dgm:layoutNode name="Name17">
              <dgm:choose name="Name18">
                <dgm:if name="Name19" func="var" arg="dir" op="equ" val="norm">
                  <dgm:alg type="hierRoot">
                    <dgm:param type="hierAlign" val="lCtrCh"/>
                  </dgm:alg>
                </dgm:if>
                <dgm:else name="Name20">
                  <dgm:alg type="hierRoot">
                    <dgm:param type="hierAlign" val="rCtrCh"/>
                  </dgm:alg>
                </dgm:else>
              </dgm:choose>
              <dgm:shape xmlns:r="http://schemas.openxmlformats.org/officeDocument/2006/relationships" r:blip="">
                <dgm:adjLst/>
              </dgm:shape>
              <dgm:presOf/>
              <dgm:constrLst/>
              <dgm:ruleLst/>
              <dgm:layoutNode name="level1Shape" styleLbl="node0">
                <dgm:varLst>
                  <dgm:chPref val="3"/>
                </dgm:varLst>
                <dgm:alg type="tx"/>
                <dgm:shape xmlns:r="http://schemas.openxmlformats.org/officeDocument/2006/relationships" type="roundRect" r:blip="">
                  <dgm:adjLst>
                    <dgm:adj idx="1" val="0.1"/>
                  </dgm:adjLst>
                </dgm:shape>
                <dgm:presOf axis="self"/>
                <dgm:constrLst>
                  <dgm:constr type="tMarg" refType="primFontSz" fact="0.05"/>
                  <dgm:constr type="bMarg" refType="primFontSz" fact="0.05"/>
                  <dgm:constr type="lMarg" refType="primFontSz" fact="0.05"/>
                  <dgm:constr type="rMarg" refType="primFontSz" fact="0.05"/>
                </dgm:constrLst>
                <dgm:ruleLst>
                  <dgm:rule type="primFontSz" val="5" fact="NaN" max="NaN"/>
                </dgm:ruleLst>
              </dgm:layoutNode>
              <dgm:layoutNode name="hierChild2">
                <dgm:choose name="Name21">
                  <dgm:if name="Name22" func="var" arg="dir" op="equ" val="norm">
                    <dgm:alg type="hierChild">
                      <dgm:param type="linDir" val="fromT"/>
                      <dgm:param type="chAlign" val="l"/>
                    </dgm:alg>
                  </dgm:if>
                  <dgm:else name="Name23">
                    <dgm:alg type="hierChild">
                      <dgm:param type="linDir" val="fromT"/>
                      <dgm:param type="chAlign" val="r"/>
                    </dgm:alg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/>
                <dgm:ruleLst/>
                <dgm:forEach name="repeat" axis="ch">
                  <dgm:forEach name="Name24" axis="self" ptType="parTrans" cnt="1">
                    <dgm:layoutNode name="Name25">
                      <dgm:choose name="Name26">
                        <dgm:if name="Name27" func="var" arg="dir" op="equ" val="norm">
                          <dgm:alg type="conn">
                            <dgm:param type="dim" val="1D"/>
                            <dgm:param type="begPts" val="midR"/>
                            <dgm:param type="endPts" val="midL"/>
                            <dgm:param type="endSty" val="noArr"/>
                          </dgm:alg>
                        </dgm:if>
                        <dgm:else name="Name28">
                          <dgm:alg type="conn">
                            <dgm:param type="dim" val="1D"/>
                            <dgm:param type="begPts" val="midL"/>
                            <dgm:param type="endPts" val="midR"/>
                            <dgm:param type="endSty" val="noArr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 axis="self"/>
                      <dgm:constrLst>
                        <dgm:constr type="w" val="1"/>
                        <dgm:constr type="h" val="5"/>
                        <dgm:constr type="connDist"/>
                        <dgm:constr type="begPad"/>
                        <dgm:constr type="endPad"/>
                        <dgm:constr type="userA" for="ch" refType="connDist"/>
                      </dgm:constrLst>
                      <dgm:ruleLst/>
                      <dgm:layoutNode name="connTx">
                        <dgm:alg type="tx">
                          <dgm:param type="autoTxRot" val="grav"/>
                        </dgm:alg>
                        <dgm:shape xmlns:r="http://schemas.openxmlformats.org/officeDocument/2006/relationships" type="rect" r:blip="" hideGeom="1">
                          <dgm:adjLst/>
                        </dgm:shape>
                        <dgm:presOf axis="self"/>
                        <dgm:constrLst>
                          <dgm:constr type="userA"/>
                          <dgm:constr type="w" refType="userA" fact="0.05"/>
                          <dgm:constr type="h" refType="userA" fact="0.05"/>
                          <dgm:constr type="lMarg" val="1"/>
                          <dgm:constr type="rMarg" val="1"/>
                          <dgm:constr type="tMarg"/>
                          <dgm:constr type="bMarg"/>
                        </dgm:constrLst>
                        <dgm:ruleLst>
                          <dgm:rule type="h" val="NaN" fact="0.25" max="NaN"/>
                          <dgm:rule type="w" val="NaN" fact="0.8" max="NaN"/>
                          <dgm:rule type="primFontSz" val="5" fact="NaN" max="NaN"/>
                        </dgm:ruleLst>
                      </dgm:layoutNode>
                    </dgm:layoutNode>
                  </dgm:forEach>
                  <dgm:forEach name="Name29" axis="self" ptType="node">
                    <dgm:layoutNode name="Name30">
                      <dgm:choose name="Name31">
                        <dgm:if name="Name32" func="var" arg="dir" op="equ" val="norm">
                          <dgm:alg type="hierRoot">
                            <dgm:param type="hierAlign" val="lCtrCh"/>
                          </dgm:alg>
                        </dgm:if>
                        <dgm:else name="Name33">
                          <dgm:alg type="hierRoot">
                            <dgm:param type="hierAlign" val="rCtrCh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onstrLst/>
                      <dgm:ruleLst/>
                      <dgm:layoutNode name="level2Shape">
                        <dgm:alg type="tx"/>
                        <dgm:shape xmlns:r="http://schemas.openxmlformats.org/officeDocument/2006/relationships" type="roundRect" r:blip="">
                          <dgm:adjLst>
                            <dgm:adj idx="1" val="0.1"/>
                          </dgm:adjLst>
                        </dgm:shape>
                        <dgm:presOf axis="self"/>
                        <dgm:constrLst>
                          <dgm:constr type="tMarg" refType="primFontSz" fact="0.05"/>
                          <dgm:constr type="bMarg" refType="primFontSz" fact="0.05"/>
                          <dgm:constr type="lMarg" refType="primFontSz" fact="0.05"/>
                          <dgm:constr type="rMarg" refType="primFontSz" fact="0.05"/>
                        </dgm:constrLst>
                        <dgm:ruleLst>
                          <dgm:rule type="primFontSz" val="5" fact="NaN" max="NaN"/>
                        </dgm:ruleLst>
                      </dgm:layoutNode>
                      <dgm:layoutNode name="hierChild3">
                        <dgm:choose name="Name34">
                          <dgm:if name="Name35" func="var" arg="dir" op="equ" val="norm">
                            <dgm:alg type="hierChild">
                              <dgm:param type="linDir" val="fromT"/>
                              <dgm:param type="chAlign" val="l"/>
                            </dgm:alg>
                          </dgm:if>
                          <dgm:else name="Name36">
                            <dgm:alg type="hierChild">
                              <dgm:param type="linDir" val="fromT"/>
                              <dgm:param type="chAlign" val="r"/>
                            </dgm:alg>
                          </dgm:else>
                        </dgm:choose>
                        <dgm:shape xmlns:r="http://schemas.openxmlformats.org/officeDocument/2006/relationships" r:blip="">
                          <dgm:adjLst/>
                        </dgm:shape>
                        <dgm:presOf/>
                        <dgm:constrLst/>
                        <dgm:ruleLst/>
                        <dgm:forEach name="Name37" ref="repeat"/>
                      </dgm:layoutNode>
                    </dgm:layoutNode>
                  </dgm:forEach>
                </dgm:forEach>
              </dgm:layoutNode>
            </dgm:layoutNode>
          </dgm:forEach>
        </dgm:forEach>
      </dgm:layoutNode>
    </dgm:layoutNode>
    <dgm:layoutNode name="bgShapesFlow">
      <dgm:choose name="Name38">
        <dgm:if name="Name39" func="var" arg="dir" op="equ" val="norm">
          <dgm:alg type="lin">
            <dgm:param type="linDir" val="fromL"/>
            <dgm:param type="nodeVertAlign" val="mid"/>
            <dgm:param type="vertAlign" val="mid"/>
            <dgm:param type="nodeHorzAlign" val="l"/>
            <dgm:param type="horzAlign" val="l"/>
          </dgm:alg>
        </dgm:if>
        <dgm:else name="Name40">
          <dgm:alg type="lin">
            <dgm:param type="linDir" val="fromR"/>
            <dgm:param type="nodeVertAlign" val="mid"/>
            <dgm:param type="vertAlign" val="mid"/>
            <dgm:param type="nodeHorzAlign" val="r"/>
            <dgm:param type="horzAlign" val="r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w" for="ch" forName="rectComp" refType="w"/>
        <dgm:constr type="h" for="ch" forName="rectComp" refType="h"/>
        <dgm:constr type="h" for="des" forName="bgRect" refType="h"/>
        <dgm:constr type="primFontSz" for="des" forName="bgRectTx" op="equ" val="65"/>
      </dgm:constrLst>
      <dgm:ruleLst/>
      <dgm:forEach name="Name41" axis="ch" ptType="node" st="2">
        <dgm:layoutNode name="rectComp">
          <dgm:alg type="composite"/>
          <dgm:shape xmlns:r="http://schemas.openxmlformats.org/officeDocument/2006/relationships" r:blip="">
            <dgm:adjLst/>
          </dgm:shape>
          <dgm:presOf/>
          <dgm:constrLst>
            <dgm:constr type="userA"/>
            <dgm:constr type="l" for="ch" forName="bgRect"/>
            <dgm:constr type="t" for="ch" forName="bgRect"/>
            <dgm:constr type="w" for="ch" forName="bgRect" refType="userA" fact="1.2"/>
            <dgm:constr type="l" for="ch" forName="bgRectTx"/>
            <dgm:constr type="t" for="ch" forName="bgRectTx"/>
            <dgm:constr type="h" for="ch" forName="bgRectTx" refType="h" refFor="ch" refForName="bgRect" fact="0.3"/>
            <dgm:constr type="w" for="ch" forName="bgRectTx" refType="w" refFor="ch" refForName="bgRect" op="equ"/>
          </dgm:constrLst>
          <dgm:ruleLst/>
          <dgm:layoutNode name="bgRect" styleLbl="bgShp">
            <dgm:alg type="sp"/>
            <dgm:shape xmlns:r="http://schemas.openxmlformats.org/officeDocument/2006/relationships" type="roundRect" r:blip="" zOrderOff="-999">
              <dgm:adjLst>
                <dgm:adj idx="1" val="0.1"/>
              </dgm:adjLst>
            </dgm:shape>
            <dgm:presOf axis="desOrSelf" ptType="node"/>
            <dgm:constrLst/>
            <dgm:ruleLst/>
          </dgm:layoutNode>
          <dgm:layoutNode name="bgRectTx" styleLbl="bgShp">
            <dgm:varLst>
              <dgm:bulletEnabled val="1"/>
            </dgm:varLst>
            <dgm:alg type="tx"/>
            <dgm:shape xmlns:r="http://schemas.openxmlformats.org/officeDocument/2006/relationships" type="rect" r:blip="" zOrderOff="-999" hideGeom="1">
              <dgm:adjLst/>
            </dgm:shape>
            <dgm:presOf axis="desOrSelf" ptType="node"/>
            <dgm:constrLst/>
            <dgm:ruleLst>
              <dgm:rule type="primFontSz" val="5" fact="NaN" max="NaN"/>
            </dgm:ruleLst>
          </dgm:layoutNode>
        </dgm:layoutNode>
        <dgm:choose name="Name42">
          <dgm:if name="Name43" axis="self" ptType="node" func="revPos" op="gte" val="2">
            <dgm:layoutNode name="spComp">
              <dgm:alg type="composite"/>
              <dgm:shape xmlns:r="http://schemas.openxmlformats.org/officeDocument/2006/relationships" r:blip="">
                <dgm:adjLst/>
              </dgm:shape>
              <dgm:presOf/>
              <dgm:constrLst>
                <dgm:constr type="userA"/>
                <dgm:constr type="userB"/>
                <dgm:constr type="l" for="ch" forName="hSp"/>
                <dgm:constr type="t" for="ch" forName="hSp"/>
                <dgm:constr type="w" for="ch" forName="hSp" refType="userB"/>
                <dgm:constr type="wOff" for="ch" forName="hSp" refType="userA" fact="-0.2"/>
              </dgm:constrLst>
              <dgm:ruleLst/>
              <dgm:layoutNode name="hSp">
                <dgm:alg type="sp"/>
                <dgm:shape xmlns:r="http://schemas.openxmlformats.org/officeDocument/2006/relationships" r:blip="">
                  <dgm:adjLst/>
                </dgm:shape>
                <dgm:presOf/>
                <dgm:constrLst/>
                <dgm:ruleLst/>
              </dgm:layoutNode>
            </dgm:layoutNode>
          </dgm:if>
          <dgm:else name="Name44"/>
        </dgm:choose>
      </dgm:forEach>
    </dgm:layoutNode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3" Type="http://schemas.openxmlformats.org/officeDocument/2006/relationships/diagramQuickStyle" Target="../diagrams/quickStyle1.xml"/><Relationship Id="rId7" Type="http://schemas.openxmlformats.org/officeDocument/2006/relationships/diagramLayout" Target="../diagrams/layout2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5" Type="http://schemas.microsoft.com/office/2007/relationships/diagramDrawing" Target="../diagrams/drawing1.xml"/><Relationship Id="rId10" Type="http://schemas.microsoft.com/office/2007/relationships/diagramDrawing" Target="../diagrams/drawing2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3.xml"/><Relationship Id="rId2" Type="http://schemas.openxmlformats.org/officeDocument/2006/relationships/diagramLayout" Target="../diagrams/layout3.xml"/><Relationship Id="rId1" Type="http://schemas.openxmlformats.org/officeDocument/2006/relationships/diagramData" Target="../diagrams/data3.xml"/><Relationship Id="rId5" Type="http://schemas.microsoft.com/office/2007/relationships/diagramDrawing" Target="../diagrams/drawing3.xml"/><Relationship Id="rId4" Type="http://schemas.openxmlformats.org/officeDocument/2006/relationships/diagramColors" Target="../diagrams/colors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59531</xdr:colOff>
      <xdr:row>4</xdr:row>
      <xdr:rowOff>154786</xdr:rowOff>
    </xdr:from>
    <xdr:to>
      <xdr:col>13</xdr:col>
      <xdr:colOff>48154</xdr:colOff>
      <xdr:row>16</xdr:row>
      <xdr:rowOff>80931</xdr:rowOff>
    </xdr:to>
    <xdr:pic>
      <xdr:nvPicPr>
        <xdr:cNvPr id="2" name="รูปภาพ 1" descr="C:\Documents and Settings\Private\Desktop\สสอ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24500" y="2274099"/>
          <a:ext cx="2417498" cy="1926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166688</xdr:colOff>
      <xdr:row>16</xdr:row>
      <xdr:rowOff>166685</xdr:rowOff>
    </xdr:from>
    <xdr:to>
      <xdr:col>15</xdr:col>
      <xdr:colOff>405265</xdr:colOff>
      <xdr:row>27</xdr:row>
      <xdr:rowOff>118680</xdr:rowOff>
    </xdr:to>
    <xdr:pic>
      <xdr:nvPicPr>
        <xdr:cNvPr id="3" name="รูปภาพ 2" descr="C:\Documents and Settings\Private\Desktop\2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46094" y="4286248"/>
          <a:ext cx="2667452" cy="1785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357186</xdr:colOff>
      <xdr:row>16</xdr:row>
      <xdr:rowOff>119062</xdr:rowOff>
    </xdr:from>
    <xdr:to>
      <xdr:col>10</xdr:col>
      <xdr:colOff>475940</xdr:colOff>
      <xdr:row>27</xdr:row>
      <xdr:rowOff>125900</xdr:rowOff>
    </xdr:to>
    <xdr:pic>
      <xdr:nvPicPr>
        <xdr:cNvPr id="4" name="รูปภาพ 3" descr="C:\Documents and Settings\Private\Desktop\รูปหน้ารพ\20150429_094331.jpg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499" y="4238625"/>
          <a:ext cx="2547629" cy="1840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26194</xdr:colOff>
      <xdr:row>0</xdr:row>
      <xdr:rowOff>59531</xdr:rowOff>
    </xdr:from>
    <xdr:to>
      <xdr:col>3</xdr:col>
      <xdr:colOff>178594</xdr:colOff>
      <xdr:row>2</xdr:row>
      <xdr:rowOff>23812</xdr:rowOff>
    </xdr:to>
    <xdr:pic>
      <xdr:nvPicPr>
        <xdr:cNvPr id="1025" name="Picture 1" descr="ครุฑ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19" y="59531"/>
          <a:ext cx="723900" cy="559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4</xdr:row>
      <xdr:rowOff>276225</xdr:rowOff>
    </xdr:from>
    <xdr:to>
      <xdr:col>9</xdr:col>
      <xdr:colOff>561975</xdr:colOff>
      <xdr:row>4</xdr:row>
      <xdr:rowOff>285750</xdr:rowOff>
    </xdr:to>
    <xdr:cxnSp macro="">
      <xdr:nvCxnSpPr>
        <xdr:cNvPr id="4" name="ตัวเชื่อมต่อตรง 3"/>
        <xdr:cNvCxnSpPr/>
      </xdr:nvCxnSpPr>
      <xdr:spPr>
        <a:xfrm flipV="1">
          <a:off x="4572000" y="1238250"/>
          <a:ext cx="8667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549538</xdr:colOff>
      <xdr:row>6</xdr:row>
      <xdr:rowOff>231774</xdr:rowOff>
    </xdr:from>
    <xdr:to>
      <xdr:col>13</xdr:col>
      <xdr:colOff>559063</xdr:colOff>
      <xdr:row>23</xdr:row>
      <xdr:rowOff>21166</xdr:rowOff>
    </xdr:to>
    <xdr:graphicFrame macro="">
      <xdr:nvGraphicFramePr>
        <xdr:cNvPr id="8" name="ไดอะแกรม 7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3</xdr:col>
      <xdr:colOff>190502</xdr:colOff>
      <xdr:row>2</xdr:row>
      <xdr:rowOff>52916</xdr:rowOff>
    </xdr:from>
    <xdr:to>
      <xdr:col>10</xdr:col>
      <xdr:colOff>511970</xdr:colOff>
      <xdr:row>11</xdr:row>
      <xdr:rowOff>190500</xdr:rowOff>
    </xdr:to>
    <xdr:graphicFrame macro="">
      <xdr:nvGraphicFramePr>
        <xdr:cNvPr id="10" name="ไดอะแกรม 9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4</xdr:col>
      <xdr:colOff>414075</xdr:colOff>
      <xdr:row>5</xdr:row>
      <xdr:rowOff>218281</xdr:rowOff>
    </xdr:from>
    <xdr:to>
      <xdr:col>5</xdr:col>
      <xdr:colOff>92606</xdr:colOff>
      <xdr:row>13</xdr:row>
      <xdr:rowOff>158750</xdr:rowOff>
    </xdr:to>
    <xdr:sp macro="" textlink="">
      <xdr:nvSpPr>
        <xdr:cNvPr id="11" name="รูปแบบอิสระ 10"/>
        <xdr:cNvSpPr/>
      </xdr:nvSpPr>
      <xdr:spPr>
        <a:xfrm>
          <a:off x="3017575" y="1668198"/>
          <a:ext cx="292364" cy="2057135"/>
        </a:xfrm>
        <a:custGeom>
          <a:avLst/>
          <a:gdLst>
            <a:gd name="connsiteX0" fmla="*/ 11906 w 333375"/>
            <a:gd name="connsiteY0" fmla="*/ 0 h 2178844"/>
            <a:gd name="connsiteX1" fmla="*/ 0 w 333375"/>
            <a:gd name="connsiteY1" fmla="*/ 2178844 h 2178844"/>
            <a:gd name="connsiteX2" fmla="*/ 333375 w 333375"/>
            <a:gd name="connsiteY2" fmla="*/ 2166937 h 217884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33375" h="2178844">
              <a:moveTo>
                <a:pt x="11906" y="0"/>
              </a:moveTo>
              <a:cubicBezTo>
                <a:pt x="7937" y="726281"/>
                <a:pt x="3969" y="1452563"/>
                <a:pt x="0" y="2178844"/>
              </a:cubicBezTo>
              <a:lnTo>
                <a:pt x="333375" y="2166937"/>
              </a:lnTo>
            </a:path>
          </a:pathLst>
        </a:cu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r>
            <a:rPr lang="en-US" sz="1100"/>
            <a:t>  </a:t>
          </a:r>
          <a:endParaRPr lang="th-T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5</xdr:row>
      <xdr:rowOff>47624</xdr:rowOff>
    </xdr:from>
    <xdr:to>
      <xdr:col>15</xdr:col>
      <xdr:colOff>19050</xdr:colOff>
      <xdr:row>38</xdr:row>
      <xdr:rowOff>28574</xdr:rowOff>
    </xdr:to>
    <xdr:graphicFrame macro="">
      <xdr:nvGraphicFramePr>
        <xdr:cNvPr id="2" name="ไดอะแกรม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2916237</xdr:colOff>
      <xdr:row>36</xdr:row>
      <xdr:rowOff>0</xdr:rowOff>
    </xdr:from>
    <xdr:ext cx="65" cy="170239"/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573837" y="14801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2916237</xdr:colOff>
      <xdr:row>36</xdr:row>
      <xdr:rowOff>0</xdr:rowOff>
    </xdr:from>
    <xdr:ext cx="65" cy="170239"/>
    <xdr:sp macro="" textlink="">
      <xdr:nvSpPr>
        <xdr:cNvPr id="3" name="กล่องข้อความ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6573837" y="148018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2916237</xdr:colOff>
      <xdr:row>10</xdr:row>
      <xdr:rowOff>0</xdr:rowOff>
    </xdr:from>
    <xdr:ext cx="65" cy="170239"/>
    <xdr:sp macro="" textlink="">
      <xdr:nvSpPr>
        <xdr:cNvPr id="4" name="กล่องข้อความ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897562" y="51816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2916237</xdr:colOff>
      <xdr:row>10</xdr:row>
      <xdr:rowOff>0</xdr:rowOff>
    </xdr:from>
    <xdr:ext cx="65" cy="170239"/>
    <xdr:sp macro="" textlink="">
      <xdr:nvSpPr>
        <xdr:cNvPr id="5" name="กล่องข้อความ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897562" y="51816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2916237</xdr:colOff>
      <xdr:row>10</xdr:row>
      <xdr:rowOff>0</xdr:rowOff>
    </xdr:from>
    <xdr:ext cx="65" cy="170239"/>
    <xdr:sp macro="" textlink="">
      <xdr:nvSpPr>
        <xdr:cNvPr id="6" name="กล่องข้อความ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897562" y="51816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2916237</xdr:colOff>
      <xdr:row>10</xdr:row>
      <xdr:rowOff>0</xdr:rowOff>
    </xdr:from>
    <xdr:ext cx="65" cy="170239"/>
    <xdr:sp macro="" textlink="">
      <xdr:nvSpPr>
        <xdr:cNvPr id="7" name="กล่องข้อความ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5897562" y="51816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2916237</xdr:colOff>
      <xdr:row>16</xdr:row>
      <xdr:rowOff>0</xdr:rowOff>
    </xdr:from>
    <xdr:ext cx="65" cy="170239"/>
    <xdr:sp macro="" textlink="">
      <xdr:nvSpPr>
        <xdr:cNvPr id="8" name="กล่องข้อความ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897562" y="86201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2916237</xdr:colOff>
      <xdr:row>16</xdr:row>
      <xdr:rowOff>0</xdr:rowOff>
    </xdr:from>
    <xdr:ext cx="65" cy="170239"/>
    <xdr:sp macro="" textlink="">
      <xdr:nvSpPr>
        <xdr:cNvPr id="9" name="กล่องข้อความ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897562" y="86201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478462" y="67659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3" name="กล่องข้อความ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478462" y="67659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4" name="กล่องข้อความ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5478462" y="67659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5" name="กล่องข้อความ 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5478462" y="67659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6" name="กล่องข้อความ 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5478462" y="67659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7" name="กล่องข้อความ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478462" y="67659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8" name="กล่องข้อความ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478462" y="67659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9" name="กล่องข้อความ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478462" y="67659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10" name="กล่องข้อความ 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478462" y="67659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11" name="กล่องข้อความ 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478462" y="676592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12" name="กล่องข้อความ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478462" y="7727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13" name="กล่องข้อความ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478462" y="7727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14" name="กล่องข้อความ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478462" y="7727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15" name="กล่องข้อความ 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478462" y="7727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16" name="กล่องข้อความ 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478462" y="7727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17" name="กล่องข้อความ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478462" y="7727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18" name="กล่องข้อความ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478462" y="7727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19" name="กล่องข้อความ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5478462" y="7727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20" name="กล่องข้อความ 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5478462" y="7727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21" name="กล่องข้อความ 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5478462" y="7727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22" name="กล่องข้อความ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23" name="กล่องข้อความ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24" name="กล่องข้อความ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25" name="กล่องข้อความ 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26" name="กล่องข้อความ 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27" name="กล่องข้อความ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28" name="กล่องข้อความ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29" name="กล่องข้อความ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30" name="กล่องข้อความ 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31" name="กล่องข้อความ 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6</xdr:row>
      <xdr:rowOff>3175</xdr:rowOff>
    </xdr:from>
    <xdr:ext cx="65" cy="170239"/>
    <xdr:sp macro="" textlink="">
      <xdr:nvSpPr>
        <xdr:cNvPr id="32" name="กล่องข้อความ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6</xdr:row>
      <xdr:rowOff>3175</xdr:rowOff>
    </xdr:from>
    <xdr:ext cx="65" cy="170239"/>
    <xdr:sp macro="" textlink="">
      <xdr:nvSpPr>
        <xdr:cNvPr id="33" name="กล่องข้อความ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6</xdr:row>
      <xdr:rowOff>3175</xdr:rowOff>
    </xdr:from>
    <xdr:ext cx="65" cy="170239"/>
    <xdr:sp macro="" textlink="">
      <xdr:nvSpPr>
        <xdr:cNvPr id="34" name="กล่องข้อความ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6</xdr:row>
      <xdr:rowOff>3175</xdr:rowOff>
    </xdr:from>
    <xdr:ext cx="65" cy="170239"/>
    <xdr:sp macro="" textlink="">
      <xdr:nvSpPr>
        <xdr:cNvPr id="35" name="กล่องข้อความ 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6</xdr:row>
      <xdr:rowOff>3175</xdr:rowOff>
    </xdr:from>
    <xdr:ext cx="65" cy="170239"/>
    <xdr:sp macro="" textlink="">
      <xdr:nvSpPr>
        <xdr:cNvPr id="36" name="กล่องข้อความ 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6</xdr:row>
      <xdr:rowOff>3175</xdr:rowOff>
    </xdr:from>
    <xdr:ext cx="65" cy="170239"/>
    <xdr:sp macro="" textlink="">
      <xdr:nvSpPr>
        <xdr:cNvPr id="37" name="กล่องข้อความ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6</xdr:row>
      <xdr:rowOff>3175</xdr:rowOff>
    </xdr:from>
    <xdr:ext cx="65" cy="170239"/>
    <xdr:sp macro="" textlink="">
      <xdr:nvSpPr>
        <xdr:cNvPr id="38" name="กล่องข้อความ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6</xdr:row>
      <xdr:rowOff>3175</xdr:rowOff>
    </xdr:from>
    <xdr:ext cx="65" cy="170239"/>
    <xdr:sp macro="" textlink="">
      <xdr:nvSpPr>
        <xdr:cNvPr id="39" name="กล่องข้อความ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6</xdr:row>
      <xdr:rowOff>3175</xdr:rowOff>
    </xdr:from>
    <xdr:ext cx="65" cy="170239"/>
    <xdr:sp macro="" textlink="">
      <xdr:nvSpPr>
        <xdr:cNvPr id="40" name="กล่องข้อความ 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6</xdr:row>
      <xdr:rowOff>3175</xdr:rowOff>
    </xdr:from>
    <xdr:ext cx="65" cy="170239"/>
    <xdr:sp macro="" textlink="">
      <xdr:nvSpPr>
        <xdr:cNvPr id="41" name="กล่องข้อความ 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42" name="กล่องข้อความ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43" name="กล่องข้อความ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44" name="กล่องข้อความ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45" name="กล่องข้อความ 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46" name="กล่องข้อความ 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47" name="กล่องข้อความ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48" name="กล่องข้อความ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49" name="กล่องข้อความ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50" name="กล่องข้อความ 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7</xdr:row>
      <xdr:rowOff>3175</xdr:rowOff>
    </xdr:from>
    <xdr:ext cx="65" cy="170239"/>
    <xdr:sp macro="" textlink="">
      <xdr:nvSpPr>
        <xdr:cNvPr id="51" name="กล่องข้อความ 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478462" y="63944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6</xdr:row>
      <xdr:rowOff>3175</xdr:rowOff>
    </xdr:from>
    <xdr:ext cx="65" cy="170239"/>
    <xdr:sp macro="" textlink="">
      <xdr:nvSpPr>
        <xdr:cNvPr id="52" name="กล่องข้อความ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6</xdr:row>
      <xdr:rowOff>3175</xdr:rowOff>
    </xdr:from>
    <xdr:ext cx="65" cy="170239"/>
    <xdr:sp macro="" textlink="">
      <xdr:nvSpPr>
        <xdr:cNvPr id="53" name="กล่องข้อความ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6</xdr:row>
      <xdr:rowOff>3175</xdr:rowOff>
    </xdr:from>
    <xdr:ext cx="65" cy="170239"/>
    <xdr:sp macro="" textlink="">
      <xdr:nvSpPr>
        <xdr:cNvPr id="54" name="กล่องข้อความ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6</xdr:row>
      <xdr:rowOff>3175</xdr:rowOff>
    </xdr:from>
    <xdr:ext cx="65" cy="170239"/>
    <xdr:sp macro="" textlink="">
      <xdr:nvSpPr>
        <xdr:cNvPr id="55" name="กล่องข้อความ 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6</xdr:row>
      <xdr:rowOff>3175</xdr:rowOff>
    </xdr:from>
    <xdr:ext cx="65" cy="170239"/>
    <xdr:sp macro="" textlink="">
      <xdr:nvSpPr>
        <xdr:cNvPr id="56" name="กล่องข้อความ 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6</xdr:row>
      <xdr:rowOff>3175</xdr:rowOff>
    </xdr:from>
    <xdr:ext cx="65" cy="170239"/>
    <xdr:sp macro="" textlink="">
      <xdr:nvSpPr>
        <xdr:cNvPr id="57" name="กล่องข้อความ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6</xdr:row>
      <xdr:rowOff>3175</xdr:rowOff>
    </xdr:from>
    <xdr:ext cx="65" cy="170239"/>
    <xdr:sp macro="" textlink="">
      <xdr:nvSpPr>
        <xdr:cNvPr id="58" name="กล่องข้อความ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6</xdr:row>
      <xdr:rowOff>3175</xdr:rowOff>
    </xdr:from>
    <xdr:ext cx="65" cy="170239"/>
    <xdr:sp macro="" textlink="">
      <xdr:nvSpPr>
        <xdr:cNvPr id="59" name="กล่องข้อความ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6</xdr:row>
      <xdr:rowOff>3175</xdr:rowOff>
    </xdr:from>
    <xdr:ext cx="65" cy="170239"/>
    <xdr:sp macro="" textlink="">
      <xdr:nvSpPr>
        <xdr:cNvPr id="60" name="กล่องข้อความ 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6</xdr:row>
      <xdr:rowOff>3175</xdr:rowOff>
    </xdr:from>
    <xdr:ext cx="65" cy="170239"/>
    <xdr:sp macro="" textlink="">
      <xdr:nvSpPr>
        <xdr:cNvPr id="61" name="กล่องข้อความ 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5478462" y="50609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2" name="Text Box 328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3" name="Text Box 329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4" name="Text Box 330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5" name="Text Box 331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6" name="Text Box 332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7" name="Text Box 333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8" name="Text Box 334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9" name="Text Box 335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0" name="Text Box 336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1" name="Text Box 337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2" name="Text Box 328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3" name="Text Box 329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4" name="Text Box 330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5" name="Text Box 331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6" name="Text Box 332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7" name="Text Box 333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8" name="Text Box 334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9" name="Text Box 335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20" name="Text Box 336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21" name="Text Box 337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22" name="Text Box 328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23" name="Text Box 329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24" name="Text Box 330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25" name="Text Box 331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26" name="Text Box 332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27" name="Text Box 333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28" name="Text Box 334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29" name="Text Box 335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30" name="Text Box 336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31" name="Text Box 337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32" name="Text Box 328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33" name="Text Box 329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34" name="Text Box 330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35" name="Text Box 331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36" name="Text Box 332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37" name="Text Box 333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38" name="Text Box 334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39" name="Text Box 335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40" name="Text Box 336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41" name="Text Box 337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42" name="Text Box 328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43" name="Text Box 329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44" name="Text Box 330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45" name="Text Box 331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46" name="Text Box 332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47" name="Text Box 333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48" name="Text Box 334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49" name="Text Box 335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50" name="Text Box 336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51" name="Text Box 337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52" name="Text Box 328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53" name="Text Box 329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54" name="Text Box 330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55" name="Text Box 331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56" name="Text Box 332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57" name="Text Box 333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58" name="Text Box 334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59" name="Text Box 335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60" name="Text Box 328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61" name="Text Box 329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62" name="Text Box 330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63" name="Text Box 331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64" name="Text Box 332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65" name="Text Box 333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66" name="Text Box 334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67" name="Text Box 335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68" name="Text Box 336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69" name="Text Box 337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70" name="Text Box 328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71" name="Text Box 329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72" name="Text Box 330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73" name="Text Box 331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74" name="Text Box 332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75" name="Text Box 333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76" name="Text Box 334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77" name="Text Box 335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78" name="Text Box 336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79" name="Text Box 337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80" name="Text Box 328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81" name="Text Box 329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82" name="Text Box 330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83" name="Text Box 331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84" name="Text Box 332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85" name="Text Box 333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86" name="Text Box 334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87" name="Text Box 335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88" name="Text Box 336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89" name="Text Box 337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90" name="Text Box 328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91" name="Text Box 329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92" name="Text Box 330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93" name="Text Box 331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94" name="Text Box 332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95" name="Text Box 333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96" name="Text Box 334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97" name="Text Box 335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98" name="Text Box 336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99" name="Text Box 337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00" name="Text Box 328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01" name="Text Box 329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02" name="Text Box 330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03" name="Text Box 331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04" name="Text Box 332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05" name="Text Box 333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06" name="Text Box 334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07" name="Text Box 335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08" name="Text Box 336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09" name="Text Box 337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10" name="Text Box 328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11" name="Text Box 329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12" name="Text Box 330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13" name="Text Box 331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14" name="Text Box 332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15" name="Text Box 333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16" name="Text Box 334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17" name="Text Box 335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18" name="Text Box 328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19" name="Text Box 329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20" name="Text Box 330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21" name="Text Box 331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22" name="Text Box 332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23" name="Text Box 333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24" name="Text Box 334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25" name="Text Box 335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26" name="Text Box 336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27" name="Text Box 337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28" name="Text Box 328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29" name="Text Box 329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30" name="Text Box 330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31" name="Text Box 331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32" name="Text Box 332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33" name="Text Box 333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34" name="Text Box 334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35" name="Text Box 335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36" name="Text Box 336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37" name="Text Box 337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38" name="Text Box 328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39" name="Text Box 329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40" name="Text Box 330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41" name="Text Box 331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42" name="Text Box 332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43" name="Text Box 333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44" name="Text Box 334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45" name="Text Box 335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46" name="Text Box 336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47" name="Text Box 337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48" name="Text Box 328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49" name="Text Box 329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50" name="Text Box 330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51" name="Text Box 331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52" name="Text Box 332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53" name="Text Box 333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54" name="Text Box 334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55" name="Text Box 335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56" name="Text Box 336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57" name="Text Box 337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58" name="Text Box 328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59" name="Text Box 329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60" name="Text Box 330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61" name="Text Box 331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62" name="Text Box 332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63" name="Text Box 333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64" name="Text Box 334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65" name="Text Box 335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66" name="Text Box 336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67" name="Text Box 337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68" name="Text Box 328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69" name="Text Box 329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70" name="Text Box 330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71" name="Text Box 331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72" name="Text Box 332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73" name="Text Box 333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74" name="Text Box 334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114300</xdr:colOff>
      <xdr:row>55</xdr:row>
      <xdr:rowOff>266701</xdr:rowOff>
    </xdr:to>
    <xdr:sp macro="" textlink="">
      <xdr:nvSpPr>
        <xdr:cNvPr id="175" name="Text Box 335"/>
        <xdr:cNvSpPr txBox="1">
          <a:spLocks noChangeArrowheads="1"/>
        </xdr:cNvSpPr>
      </xdr:nvSpPr>
      <xdr:spPr bwMode="auto">
        <a:xfrm>
          <a:off x="2600325" y="8372475"/>
          <a:ext cx="1143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4" name="Text 3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5" name="Text 4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6" name="Text 5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7" name="Text 6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8" name="Text 7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9" name="Text 8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10" name="Text 9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12" name="Text 11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13" name="Text 12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14" name="Text 13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15" name="Text 14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16" name="Text 15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17" name="Text 16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18" name="Text 17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19" name="Text 18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20" name="Text 19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21" name="Text 20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22" name="Text 21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23" name="Text 22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24" name="Text 23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25" name="Text 24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26" name="Text 25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27" name="Text 26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28" name="Text 27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29" name="Text 28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30" name="Text 29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31" name="Text 30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32" name="Text 31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33" name="Text 32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34" name="Text 33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35" name="Text 34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36" name="Text 35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37" name="Text 36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38" name="Text 37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39" name="Text 38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40" name="Text 39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41" name="Text 40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42" name="Text 41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43" name="Text 42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44" name="Text 1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45" name="Text 2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46" name="Text 3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47" name="Text 4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48" name="Text 5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49" name="Text 6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50" name="Text 7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51" name="Text 8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52" name="Text 9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53" name="Text 10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54" name="Text 11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55" name="Text 12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56" name="Text 13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57" name="Text 14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58" name="Text 15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59" name="Text 16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60" name="Text 17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61" name="Text 18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62" name="Text 19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63" name="Text 20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64" name="Text 21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65" name="Text 22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66" name="Text 23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67" name="Text 24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68" name="Text 25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69" name="Text 26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70" name="Text 27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71" name="Text 28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72" name="Text 29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73" name="Text 30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74" name="Text 31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75" name="Text 32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76" name="Text 33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77" name="Text 34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78" name="Text 35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79" name="Text 36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80" name="Text 37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81" name="Text 38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82" name="Text 39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83" name="Text 40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84" name="Text 41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76200</xdr:colOff>
      <xdr:row>68</xdr:row>
      <xdr:rowOff>200025</xdr:rowOff>
    </xdr:to>
    <xdr:sp macro="" textlink="">
      <xdr:nvSpPr>
        <xdr:cNvPr id="85" name="Text 42"/>
        <xdr:cNvSpPr txBox="1">
          <a:spLocks noChangeArrowheads="1"/>
        </xdr:cNvSpPr>
      </xdr:nvSpPr>
      <xdr:spPr bwMode="auto">
        <a:xfrm>
          <a:off x="381000" y="202339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86" name="Text 1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87" name="Text 2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88" name="Text 3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89" name="Text 4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90" name="Text 5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91" name="Text 6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92" name="Text 7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93" name="Text 8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94" name="Text 9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95" name="Text 10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96" name="Text 11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97" name="Text 12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98" name="Text 13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99" name="Text 14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00" name="Text 15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01" name="Text 16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02" name="Text 17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03" name="Text 18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04" name="Text 19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05" name="Text 20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06" name="Text 21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07" name="Text 22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08" name="Text 23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09" name="Text 24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10" name="Text 25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11" name="Text 26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12" name="Text 27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13" name="Text 28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14" name="Text 29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15" name="Text 30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16" name="Text 31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17" name="Text 32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18" name="Text 33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19" name="Text 34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20" name="Text 35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21" name="Text 36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22" name="Text 37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23" name="Text 38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24" name="Text 39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25" name="Text 40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26" name="Text 41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27" name="Text 42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28" name="Text 1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29" name="Text 2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30" name="Text 3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31" name="Text 4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32" name="Text 5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33" name="Text 6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34" name="Text 7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35" name="Text 8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36" name="Text 9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37" name="Text 10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38" name="Text 11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39" name="Text 12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40" name="Text 13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41" name="Text 14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42" name="Text 15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43" name="Text 16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44" name="Text 17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45" name="Text 18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46" name="Text 19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47" name="Text 20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48" name="Text 21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49" name="Text 22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50" name="Text 23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51" name="Text 24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52" name="Text 25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53" name="Text 26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54" name="Text 27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55" name="Text 28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56" name="Text 29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57" name="Text 30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58" name="Text 31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59" name="Text 32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60" name="Text 33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61" name="Text 34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62" name="Text 35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63" name="Text 36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64" name="Text 37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65" name="Text 38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66" name="Text 39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67" name="Text 40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68" name="Text 41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76200</xdr:colOff>
      <xdr:row>85</xdr:row>
      <xdr:rowOff>200025</xdr:rowOff>
    </xdr:to>
    <xdr:sp macro="" textlink="">
      <xdr:nvSpPr>
        <xdr:cNvPr id="169" name="Text 42"/>
        <xdr:cNvSpPr txBox="1">
          <a:spLocks noChangeArrowheads="1"/>
        </xdr:cNvSpPr>
      </xdr:nvSpPr>
      <xdr:spPr bwMode="auto">
        <a:xfrm>
          <a:off x="381000" y="3524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2121477</xdr:colOff>
      <xdr:row>87</xdr:row>
      <xdr:rowOff>0</xdr:rowOff>
    </xdr:from>
    <xdr:to>
      <xdr:col>2</xdr:col>
      <xdr:colOff>50222</xdr:colOff>
      <xdr:row>87</xdr:row>
      <xdr:rowOff>248086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2502477" y="18771177"/>
          <a:ext cx="148070" cy="252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4" name="Text 4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5" name="Text 5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6" name="Text 6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7" name="Text 7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8" name="Text 8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9" name="Text 9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11" name="Text 11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12" name="Text 12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13" name="Text 13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14" name="Text 14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15" name="Text 15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16" name="Text 16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17" name="Text 17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18" name="Text 18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19" name="Text 19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20" name="Text 20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21" name="Text 21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22" name="Text 22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23" name="Text 23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24" name="Text 24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25" name="Text 25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26" name="Text 26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27" name="Text 27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28" name="Text 28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29" name="Text 29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30" name="Text 30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31" name="Text 31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32" name="Text 32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33" name="Text 33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34" name="Text 34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35" name="Text 35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36" name="Text 36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37" name="Text 37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38" name="Text 38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39" name="Text 39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40" name="Text 40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41" name="Text 41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42" name="Text 42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3" name="Text 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4" name="Text 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5" name="Text 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6" name="Text 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7" name="Text 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8" name="Text 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9" name="Text 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0" name="Text 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1" name="Text 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2" name="Text 1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3" name="Text 1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4" name="Text 1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5" name="Text 1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6" name="Text 1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7" name="Text 1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8" name="Text 1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9" name="Text 1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0" name="Text 1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1" name="Text 1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2" name="Text 2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3" name="Text 2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4" name="Text 2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5" name="Text 2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6" name="Text 2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7" name="Text 2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8" name="Text 2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9" name="Text 2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0" name="Text 2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1" name="Text 2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2" name="Text 3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3" name="Text 3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4" name="Text 3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5" name="Text 3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6" name="Text 3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7" name="Text 3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8" name="Text 3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9" name="Text 3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0" name="Text 3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1" name="Text 3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2" name="Text 4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3" name="Text 4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4" name="Text 4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5" name="Text 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6" name="Text 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7" name="Text 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8" name="Text 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9" name="Text 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0" name="Text 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1" name="Text 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2" name="Text 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3" name="Text 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4" name="Text 1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5" name="Text 1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6" name="Text 1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7" name="Text 1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8" name="Text 1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9" name="Text 1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00" name="Text 1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01" name="Text 1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02" name="Text 1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03" name="Text 1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04" name="Text 2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05" name="Text 2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06" name="Text 2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07" name="Text 2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08" name="Text 2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09" name="Text 2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10" name="Text 2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11" name="Text 2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12" name="Text 2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13" name="Text 2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14" name="Text 3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15" name="Text 3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16" name="Text 3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17" name="Text 3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18" name="Text 3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19" name="Text 3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20" name="Text 3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21" name="Text 3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22" name="Text 3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23" name="Text 3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24" name="Text 4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25" name="Text 4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26" name="Text 4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27" name="Text 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28" name="Text 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29" name="Text 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30" name="Text 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31" name="Text 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32" name="Text 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33" name="Text 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34" name="Text 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35" name="Text 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36" name="Text 1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37" name="Text 1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38" name="Text 1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39" name="Text 1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40" name="Text 1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41" name="Text 1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42" name="Text 1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43" name="Text 1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44" name="Text 1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45" name="Text 1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46" name="Text 2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47" name="Text 2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48" name="Text 2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49" name="Text 2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50" name="Text 2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51" name="Text 2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52" name="Text 2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53" name="Text 2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54" name="Text 2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55" name="Text 2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56" name="Text 3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57" name="Text 3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58" name="Text 3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59" name="Text 3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60" name="Text 3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61" name="Text 3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62" name="Text 3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63" name="Text 3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64" name="Text 3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65" name="Text 3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66" name="Text 4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67" name="Text 4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68" name="Text 4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69" name="Text 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70" name="Text 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71" name="Text 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72" name="Text 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73" name="Text 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74" name="Text 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75" name="Text 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76" name="Text 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77" name="Text 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78" name="Text 1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79" name="Text 1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80" name="Text 1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81" name="Text 1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82" name="Text 1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83" name="Text 1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84" name="Text 1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85" name="Text 1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86" name="Text 1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87" name="Text 1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88" name="Text 2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89" name="Text 2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90" name="Text 2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91" name="Text 2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92" name="Text 2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93" name="Text 2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94" name="Text 2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95" name="Text 2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96" name="Text 2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97" name="Text 2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98" name="Text 3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99" name="Text 3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00" name="Text 3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01" name="Text 3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02" name="Text 3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03" name="Text 3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04" name="Text 3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05" name="Text 3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06" name="Text 3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07" name="Text 3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08" name="Text 4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09" name="Text 4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10" name="Text 4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11" name="Text 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12" name="Text 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13" name="Text 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14" name="Text 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15" name="Text 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16" name="Text 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17" name="Text 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18" name="Text 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19" name="Text 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20" name="Text 1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21" name="Text 1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22" name="Text 1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23" name="Text 1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24" name="Text 1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25" name="Text 1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26" name="Text 1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27" name="Text 1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28" name="Text 1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29" name="Text 1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30" name="Text 2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31" name="Text 2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32" name="Text 2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33" name="Text 2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34" name="Text 2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35" name="Text 2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36" name="Text 2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37" name="Text 2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38" name="Text 2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39" name="Text 2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40" name="Text 3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41" name="Text 3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42" name="Text 3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43" name="Text 3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44" name="Text 3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45" name="Text 3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46" name="Text 3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47" name="Text 3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48" name="Text 3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49" name="Text 3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50" name="Text 4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51" name="Text 4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52" name="Text 4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53" name="Text 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54" name="Text 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55" name="Text 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56" name="Text 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57" name="Text 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58" name="Text 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59" name="Text 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60" name="Text 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61" name="Text 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62" name="Text 1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63" name="Text 1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64" name="Text 1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65" name="Text 1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66" name="Text 1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67" name="Text 1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68" name="Text 1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69" name="Text 1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70" name="Text 1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71" name="Text 1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72" name="Text 2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73" name="Text 2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74" name="Text 2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75" name="Text 2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76" name="Text 2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77" name="Text 2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78" name="Text 2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79" name="Text 2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80" name="Text 2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81" name="Text 2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82" name="Text 3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83" name="Text 3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84" name="Text 3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85" name="Text 3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86" name="Text 3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87" name="Text 3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88" name="Text 3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89" name="Text 3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90" name="Text 3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91" name="Text 3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92" name="Text 4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93" name="Text 4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94" name="Text 4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95" name="Text 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96" name="Text 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97" name="Text 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98" name="Text 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299" name="Text 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00" name="Text 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01" name="Text 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02" name="Text 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03" name="Text 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04" name="Text 1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05" name="Text 1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06" name="Text 1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07" name="Text 1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08" name="Text 1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09" name="Text 1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10" name="Text 1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11" name="Text 1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12" name="Text 1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13" name="Text 1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14" name="Text 2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15" name="Text 2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16" name="Text 2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17" name="Text 2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18" name="Text 2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19" name="Text 2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20" name="Text 2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21" name="Text 2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22" name="Text 2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23" name="Text 2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24" name="Text 3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25" name="Text 3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26" name="Text 3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27" name="Text 3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28" name="Text 3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29" name="Text 3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30" name="Text 3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31" name="Text 3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32" name="Text 3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33" name="Text 3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34" name="Text 4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35" name="Text 4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36" name="Text 4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37" name="Text 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38" name="Text 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39" name="Text 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40" name="Text 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41" name="Text 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42" name="Text 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43" name="Text 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44" name="Text 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45" name="Text 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46" name="Text 1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47" name="Text 1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48" name="Text 1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49" name="Text 1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50" name="Text 1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51" name="Text 1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52" name="Text 1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53" name="Text 1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54" name="Text 1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55" name="Text 1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56" name="Text 2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57" name="Text 2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58" name="Text 2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59" name="Text 2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60" name="Text 2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61" name="Text 2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62" name="Text 2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63" name="Text 2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64" name="Text 2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65" name="Text 2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66" name="Text 3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67" name="Text 3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68" name="Text 3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69" name="Text 3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70" name="Text 3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71" name="Text 3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72" name="Text 3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73" name="Text 3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74" name="Text 3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75" name="Text 3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76" name="Text 4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77" name="Text 4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78" name="Text 4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79" name="Text 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80" name="Text 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81" name="Text 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82" name="Text 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83" name="Text 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84" name="Text 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85" name="Text 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86" name="Text 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87" name="Text 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88" name="Text 1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89" name="Text 1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90" name="Text 1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91" name="Text 1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92" name="Text 1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93" name="Text 1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94" name="Text 1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95" name="Text 1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96" name="Text 1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97" name="Text 1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98" name="Text 2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399" name="Text 2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00" name="Text 2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01" name="Text 2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02" name="Text 2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03" name="Text 2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04" name="Text 2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05" name="Text 2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06" name="Text 2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07" name="Text 2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08" name="Text 3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09" name="Text 3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10" name="Text 3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11" name="Text 3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12" name="Text 3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13" name="Text 3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14" name="Text 3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15" name="Text 3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16" name="Text 3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17" name="Text 3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18" name="Text 4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19" name="Text 4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20" name="Text 4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21" name="Text 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22" name="Text 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23" name="Text 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24" name="Text 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25" name="Text 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26" name="Text 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27" name="Text 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28" name="Text 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29" name="Text 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30" name="Text 1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31" name="Text 1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32" name="Text 1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33" name="Text 1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34" name="Text 1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35" name="Text 1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36" name="Text 1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37" name="Text 1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38" name="Text 1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39" name="Text 1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40" name="Text 2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41" name="Text 2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42" name="Text 2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43" name="Text 2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44" name="Text 2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45" name="Text 2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46" name="Text 2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47" name="Text 2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48" name="Text 2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49" name="Text 2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50" name="Text 3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51" name="Text 3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52" name="Text 3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53" name="Text 3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54" name="Text 3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55" name="Text 3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56" name="Text 3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57" name="Text 3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58" name="Text 3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59" name="Text 3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60" name="Text 4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61" name="Text 4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62" name="Text 4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63" name="Text 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64" name="Text 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65" name="Text 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66" name="Text 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67" name="Text 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68" name="Text 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69" name="Text 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70" name="Text 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71" name="Text 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72" name="Text 1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73" name="Text 1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74" name="Text 1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75" name="Text 1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76" name="Text 1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77" name="Text 1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78" name="Text 1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79" name="Text 1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80" name="Text 1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81" name="Text 1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82" name="Text 2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83" name="Text 2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84" name="Text 2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85" name="Text 2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86" name="Text 2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87" name="Text 2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88" name="Text 2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89" name="Text 2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90" name="Text 2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91" name="Text 2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92" name="Text 3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93" name="Text 3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94" name="Text 3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95" name="Text 3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96" name="Text 3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97" name="Text 3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98" name="Text 3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499" name="Text 3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00" name="Text 3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01" name="Text 3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02" name="Text 4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03" name="Text 4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04" name="Text 4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505" name="Text 3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506" name="Text 4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507" name="Text 5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508" name="Text 6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509" name="Text 7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510" name="Text 8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511" name="Text 9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512" name="Text 10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513" name="Text 11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514" name="Text 12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515" name="Text 13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516" name="Text 14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517" name="Text 15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518" name="Text 16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519" name="Text 17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520" name="Text 18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521" name="Text 19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522" name="Text 20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523" name="Text 21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524" name="Text 22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525" name="Text 23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526" name="Text 24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527" name="Text 25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528" name="Text 26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529" name="Text 27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530" name="Text 28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531" name="Text 29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532" name="Text 30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533" name="Text 31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534" name="Text 32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535" name="Text 33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536" name="Text 34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537" name="Text 35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538" name="Text 36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539" name="Text 37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540" name="Text 38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541" name="Text 39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542" name="Text 40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543" name="Text 41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90170</xdr:rowOff>
    </xdr:to>
    <xdr:sp macro="" textlink="">
      <xdr:nvSpPr>
        <xdr:cNvPr id="544" name="Text 42"/>
        <xdr:cNvSpPr txBox="1">
          <a:spLocks noChangeArrowheads="1"/>
        </xdr:cNvSpPr>
      </xdr:nvSpPr>
      <xdr:spPr bwMode="auto">
        <a:xfrm>
          <a:off x="381000" y="9525000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45" name="Text 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46" name="Text 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47" name="Text 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48" name="Text 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49" name="Text 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50" name="Text 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51" name="Text 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52" name="Text 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53" name="Text 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54" name="Text 1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55" name="Text 1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56" name="Text 1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57" name="Text 1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58" name="Text 1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59" name="Text 1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60" name="Text 1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61" name="Text 1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62" name="Text 1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63" name="Text 1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64" name="Text 2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65" name="Text 2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66" name="Text 2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67" name="Text 2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68" name="Text 2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69" name="Text 2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70" name="Text 2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71" name="Text 2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72" name="Text 2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73" name="Text 2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74" name="Text 3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75" name="Text 3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76" name="Text 3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77" name="Text 3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78" name="Text 3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79" name="Text 3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80" name="Text 3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81" name="Text 3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82" name="Text 3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83" name="Text 3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84" name="Text 4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85" name="Text 4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86" name="Text 4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87" name="Text 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88" name="Text 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89" name="Text 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90" name="Text 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91" name="Text 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92" name="Text 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93" name="Text 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94" name="Text 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95" name="Text 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96" name="Text 1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97" name="Text 1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98" name="Text 1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599" name="Text 1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00" name="Text 1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01" name="Text 1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02" name="Text 1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03" name="Text 1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04" name="Text 1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05" name="Text 1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06" name="Text 2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07" name="Text 2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08" name="Text 2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09" name="Text 2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10" name="Text 2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11" name="Text 2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12" name="Text 2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13" name="Text 2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14" name="Text 2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15" name="Text 2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16" name="Text 3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17" name="Text 3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18" name="Text 3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19" name="Text 3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20" name="Text 3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21" name="Text 3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22" name="Text 3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23" name="Text 3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24" name="Text 3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25" name="Text 3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26" name="Text 4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27" name="Text 4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28" name="Text 4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29" name="Text 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30" name="Text 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31" name="Text 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32" name="Text 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33" name="Text 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34" name="Text 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35" name="Text 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36" name="Text 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37" name="Text 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38" name="Text 1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39" name="Text 1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40" name="Text 1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41" name="Text 1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42" name="Text 1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43" name="Text 1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44" name="Text 1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45" name="Text 1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46" name="Text 1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47" name="Text 1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48" name="Text 2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49" name="Text 2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50" name="Text 2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51" name="Text 2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52" name="Text 2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53" name="Text 2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54" name="Text 2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55" name="Text 2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56" name="Text 2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57" name="Text 2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58" name="Text 3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59" name="Text 3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60" name="Text 3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61" name="Text 3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62" name="Text 3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63" name="Text 3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64" name="Text 3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65" name="Text 3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66" name="Text 3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67" name="Text 3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68" name="Text 4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69" name="Text 4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70" name="Text 4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71" name="Text 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72" name="Text 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73" name="Text 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74" name="Text 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75" name="Text 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76" name="Text 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77" name="Text 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78" name="Text 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79" name="Text 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80" name="Text 1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81" name="Text 1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82" name="Text 1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83" name="Text 1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84" name="Text 1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85" name="Text 1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86" name="Text 1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87" name="Text 1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88" name="Text 1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89" name="Text 1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90" name="Text 2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91" name="Text 2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92" name="Text 2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93" name="Text 2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94" name="Text 2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95" name="Text 2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96" name="Text 2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97" name="Text 2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98" name="Text 2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699" name="Text 2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00" name="Text 3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01" name="Text 3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02" name="Text 3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03" name="Text 3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04" name="Text 3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05" name="Text 3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06" name="Text 3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07" name="Text 3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08" name="Text 3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09" name="Text 3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10" name="Text 4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11" name="Text 4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12" name="Text 4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13" name="Text 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14" name="Text 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15" name="Text 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16" name="Text 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17" name="Text 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18" name="Text 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19" name="Text 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20" name="Text 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21" name="Text 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22" name="Text 1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23" name="Text 1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24" name="Text 1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25" name="Text 1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26" name="Text 1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27" name="Text 1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28" name="Text 1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29" name="Text 1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30" name="Text 1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31" name="Text 1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32" name="Text 2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33" name="Text 2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34" name="Text 2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35" name="Text 2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36" name="Text 2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37" name="Text 2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38" name="Text 2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39" name="Text 2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40" name="Text 2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41" name="Text 2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42" name="Text 3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43" name="Text 3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44" name="Text 3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45" name="Text 3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46" name="Text 3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47" name="Text 3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48" name="Text 3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49" name="Text 3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50" name="Text 3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51" name="Text 3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52" name="Text 4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53" name="Text 4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54" name="Text 4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55" name="Text 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56" name="Text 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57" name="Text 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58" name="Text 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59" name="Text 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60" name="Text 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61" name="Text 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62" name="Text 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63" name="Text 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64" name="Text 1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65" name="Text 1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66" name="Text 1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67" name="Text 1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68" name="Text 1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69" name="Text 1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70" name="Text 1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71" name="Text 1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72" name="Text 1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73" name="Text 1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74" name="Text 2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75" name="Text 2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76" name="Text 2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77" name="Text 2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78" name="Text 2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79" name="Text 2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80" name="Text 2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81" name="Text 2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82" name="Text 2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83" name="Text 2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84" name="Text 3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85" name="Text 3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86" name="Text 3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87" name="Text 3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88" name="Text 3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89" name="Text 3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90" name="Text 3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91" name="Text 3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92" name="Text 3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93" name="Text 3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94" name="Text 4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95" name="Text 4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96" name="Text 4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97" name="Text 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98" name="Text 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799" name="Text 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00" name="Text 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01" name="Text 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02" name="Text 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03" name="Text 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04" name="Text 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05" name="Text 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06" name="Text 1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07" name="Text 1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08" name="Text 1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09" name="Text 1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10" name="Text 1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11" name="Text 1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12" name="Text 1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13" name="Text 1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14" name="Text 1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15" name="Text 1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16" name="Text 2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17" name="Text 2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18" name="Text 2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19" name="Text 2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20" name="Text 2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21" name="Text 2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22" name="Text 2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23" name="Text 2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24" name="Text 2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25" name="Text 2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26" name="Text 3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27" name="Text 3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28" name="Text 3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29" name="Text 3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30" name="Text 3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31" name="Text 3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32" name="Text 3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33" name="Text 3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34" name="Text 3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35" name="Text 3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36" name="Text 4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37" name="Text 4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38" name="Text 4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39" name="Text 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40" name="Text 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41" name="Text 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42" name="Text 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43" name="Text 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44" name="Text 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45" name="Text 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46" name="Text 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47" name="Text 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48" name="Text 1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49" name="Text 1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50" name="Text 1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51" name="Text 1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52" name="Text 1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53" name="Text 1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54" name="Text 1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55" name="Text 1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56" name="Text 1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57" name="Text 1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58" name="Text 2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59" name="Text 2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60" name="Text 2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61" name="Text 2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62" name="Text 2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63" name="Text 2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64" name="Text 2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65" name="Text 2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66" name="Text 2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67" name="Text 2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68" name="Text 3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69" name="Text 3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70" name="Text 3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71" name="Text 3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72" name="Text 3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73" name="Text 3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74" name="Text 3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75" name="Text 3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76" name="Text 3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77" name="Text 3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78" name="Text 4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79" name="Text 4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80" name="Text 4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81" name="Text 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82" name="Text 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83" name="Text 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84" name="Text 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85" name="Text 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86" name="Text 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87" name="Text 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88" name="Text 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89" name="Text 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90" name="Text 1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91" name="Text 1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92" name="Text 1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93" name="Text 1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94" name="Text 1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95" name="Text 1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96" name="Text 1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97" name="Text 1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98" name="Text 1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899" name="Text 1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00" name="Text 2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01" name="Text 2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02" name="Text 2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03" name="Text 2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04" name="Text 2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05" name="Text 2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06" name="Text 2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07" name="Text 2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08" name="Text 2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09" name="Text 2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10" name="Text 3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11" name="Text 3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12" name="Text 3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13" name="Text 3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14" name="Text 3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15" name="Text 3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16" name="Text 3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17" name="Text 3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18" name="Text 3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19" name="Text 3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20" name="Text 4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21" name="Text 4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22" name="Text 4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23" name="Text 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24" name="Text 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25" name="Text 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26" name="Text 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27" name="Text 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28" name="Text 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29" name="Text 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30" name="Text 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31" name="Text 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32" name="Text 1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33" name="Text 1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34" name="Text 1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35" name="Text 1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36" name="Text 1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37" name="Text 1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38" name="Text 1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39" name="Text 1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40" name="Text 1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41" name="Text 1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42" name="Text 2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43" name="Text 2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44" name="Text 2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45" name="Text 2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46" name="Text 2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47" name="Text 2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48" name="Text 2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49" name="Text 2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50" name="Text 2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51" name="Text 2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52" name="Text 3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53" name="Text 3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54" name="Text 3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55" name="Text 3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56" name="Text 3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57" name="Text 3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58" name="Text 3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59" name="Text 3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60" name="Text 3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61" name="Text 3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62" name="Text 4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63" name="Text 4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64" name="Text 4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65" name="Text 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66" name="Text 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67" name="Text 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68" name="Text 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69" name="Text 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70" name="Text 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71" name="Text 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72" name="Text 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73" name="Text 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74" name="Text 1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75" name="Text 1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76" name="Text 1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77" name="Text 1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78" name="Text 1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79" name="Text 1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80" name="Text 1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81" name="Text 1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82" name="Text 1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83" name="Text 1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84" name="Text 2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85" name="Text 2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86" name="Text 2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87" name="Text 2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88" name="Text 2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89" name="Text 2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90" name="Text 2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91" name="Text 2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92" name="Text 2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93" name="Text 2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94" name="Text 3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95" name="Text 3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96" name="Text 3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97" name="Text 33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98" name="Text 34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999" name="Text 35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000" name="Text 36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001" name="Text 37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002" name="Text 38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003" name="Text 39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004" name="Text 40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005" name="Text 41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76200</xdr:colOff>
      <xdr:row>87</xdr:row>
      <xdr:rowOff>80645</xdr:rowOff>
    </xdr:to>
    <xdr:sp macro="" textlink="">
      <xdr:nvSpPr>
        <xdr:cNvPr id="1006" name="Text 42"/>
        <xdr:cNvSpPr txBox="1">
          <a:spLocks noChangeArrowheads="1"/>
        </xdr:cNvSpPr>
      </xdr:nvSpPr>
      <xdr:spPr bwMode="auto">
        <a:xfrm>
          <a:off x="381000" y="9525000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2121477</xdr:colOff>
      <xdr:row>232</xdr:row>
      <xdr:rowOff>0</xdr:rowOff>
    </xdr:from>
    <xdr:to>
      <xdr:col>2</xdr:col>
      <xdr:colOff>50222</xdr:colOff>
      <xdr:row>232</xdr:row>
      <xdr:rowOff>248086</xdr:rowOff>
    </xdr:to>
    <xdr:sp macro="" textlink="">
      <xdr:nvSpPr>
        <xdr:cNvPr id="1007" name="Text 1"/>
        <xdr:cNvSpPr txBox="1">
          <a:spLocks noChangeArrowheads="1"/>
        </xdr:cNvSpPr>
      </xdr:nvSpPr>
      <xdr:spPr bwMode="auto">
        <a:xfrm>
          <a:off x="2502477" y="26396156"/>
          <a:ext cx="143308" cy="248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008" name="Text 3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009" name="Text 4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010" name="Text 5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011" name="Text 6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012" name="Text 7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013" name="Text 8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014" name="Text 9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015" name="Text 10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016" name="Text 11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017" name="Text 12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018" name="Text 13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019" name="Text 14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020" name="Text 15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021" name="Text 16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022" name="Text 17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023" name="Text 18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024" name="Text 19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025" name="Text 20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026" name="Text 21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027" name="Text 22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028" name="Text 23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029" name="Text 24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030" name="Text 25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031" name="Text 26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032" name="Text 27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033" name="Text 28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034" name="Text 29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035" name="Text 30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036" name="Text 31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037" name="Text 32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038" name="Text 33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039" name="Text 34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040" name="Text 35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041" name="Text 36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042" name="Text 37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043" name="Text 38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044" name="Text 39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045" name="Text 40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046" name="Text 41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047" name="Text 42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048" name="Text 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049" name="Text 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050" name="Text 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051" name="Text 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052" name="Text 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053" name="Text 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054" name="Text 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055" name="Text 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056" name="Text 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057" name="Text 1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058" name="Text 1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059" name="Text 1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060" name="Text 1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061" name="Text 1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062" name="Text 1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063" name="Text 1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064" name="Text 1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065" name="Text 1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066" name="Text 1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067" name="Text 2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068" name="Text 2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069" name="Text 2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070" name="Text 2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071" name="Text 2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072" name="Text 2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073" name="Text 2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074" name="Text 2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075" name="Text 2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076" name="Text 2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077" name="Text 3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078" name="Text 3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079" name="Text 3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080" name="Text 3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081" name="Text 3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082" name="Text 3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083" name="Text 3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084" name="Text 3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085" name="Text 3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086" name="Text 3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087" name="Text 4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088" name="Text 4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089" name="Text 4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090" name="Text 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091" name="Text 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092" name="Text 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093" name="Text 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094" name="Text 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095" name="Text 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096" name="Text 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097" name="Text 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098" name="Text 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099" name="Text 1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00" name="Text 1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01" name="Text 1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02" name="Text 1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03" name="Text 1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04" name="Text 1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05" name="Text 1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06" name="Text 1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07" name="Text 1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08" name="Text 1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09" name="Text 2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10" name="Text 2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11" name="Text 2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12" name="Text 2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13" name="Text 2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14" name="Text 2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15" name="Text 2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16" name="Text 2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17" name="Text 2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18" name="Text 2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19" name="Text 3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20" name="Text 3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21" name="Text 3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22" name="Text 3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23" name="Text 3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24" name="Text 3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25" name="Text 3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26" name="Text 3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27" name="Text 3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28" name="Text 3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29" name="Text 4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30" name="Text 4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31" name="Text 4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32" name="Text 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33" name="Text 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34" name="Text 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35" name="Text 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36" name="Text 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37" name="Text 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38" name="Text 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39" name="Text 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40" name="Text 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41" name="Text 1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42" name="Text 1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43" name="Text 1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44" name="Text 1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45" name="Text 1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46" name="Text 1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47" name="Text 1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48" name="Text 1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49" name="Text 1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50" name="Text 1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51" name="Text 2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52" name="Text 2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53" name="Text 2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54" name="Text 2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55" name="Text 2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56" name="Text 2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57" name="Text 2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58" name="Text 2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59" name="Text 2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60" name="Text 2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61" name="Text 3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62" name="Text 3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63" name="Text 3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64" name="Text 3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65" name="Text 3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66" name="Text 3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67" name="Text 3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68" name="Text 3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69" name="Text 3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70" name="Text 3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71" name="Text 4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72" name="Text 4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73" name="Text 4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74" name="Text 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75" name="Text 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76" name="Text 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77" name="Text 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78" name="Text 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79" name="Text 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80" name="Text 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81" name="Text 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82" name="Text 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83" name="Text 1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84" name="Text 1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85" name="Text 1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86" name="Text 1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87" name="Text 1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88" name="Text 1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89" name="Text 1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90" name="Text 1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91" name="Text 1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92" name="Text 1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93" name="Text 2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94" name="Text 2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95" name="Text 2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96" name="Text 2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97" name="Text 2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98" name="Text 2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199" name="Text 2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00" name="Text 2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01" name="Text 2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02" name="Text 2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03" name="Text 3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04" name="Text 3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05" name="Text 3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06" name="Text 3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07" name="Text 3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08" name="Text 3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09" name="Text 3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10" name="Text 3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11" name="Text 3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12" name="Text 3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13" name="Text 4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14" name="Text 4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15" name="Text 4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16" name="Text 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17" name="Text 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18" name="Text 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19" name="Text 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20" name="Text 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21" name="Text 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22" name="Text 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23" name="Text 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24" name="Text 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25" name="Text 1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26" name="Text 1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27" name="Text 1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28" name="Text 1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29" name="Text 1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30" name="Text 1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31" name="Text 1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32" name="Text 1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33" name="Text 1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34" name="Text 1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35" name="Text 2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36" name="Text 2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37" name="Text 2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38" name="Text 2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39" name="Text 2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40" name="Text 2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41" name="Text 2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42" name="Text 2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43" name="Text 2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44" name="Text 2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45" name="Text 3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46" name="Text 3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47" name="Text 3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48" name="Text 3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49" name="Text 3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50" name="Text 3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51" name="Text 3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52" name="Text 3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53" name="Text 3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54" name="Text 3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55" name="Text 4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56" name="Text 4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57" name="Text 4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58" name="Text 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59" name="Text 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60" name="Text 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61" name="Text 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62" name="Text 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63" name="Text 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64" name="Text 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65" name="Text 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66" name="Text 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67" name="Text 1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68" name="Text 1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69" name="Text 1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70" name="Text 1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71" name="Text 1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72" name="Text 1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73" name="Text 1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74" name="Text 1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75" name="Text 1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76" name="Text 1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77" name="Text 2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78" name="Text 2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79" name="Text 2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80" name="Text 2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81" name="Text 2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82" name="Text 2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83" name="Text 2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84" name="Text 2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85" name="Text 2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86" name="Text 2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87" name="Text 3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88" name="Text 3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89" name="Text 3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90" name="Text 3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91" name="Text 3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92" name="Text 3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93" name="Text 3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94" name="Text 3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95" name="Text 3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96" name="Text 3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97" name="Text 4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98" name="Text 4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299" name="Text 4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00" name="Text 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01" name="Text 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02" name="Text 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03" name="Text 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04" name="Text 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05" name="Text 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06" name="Text 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07" name="Text 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08" name="Text 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09" name="Text 1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10" name="Text 1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11" name="Text 1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12" name="Text 1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13" name="Text 1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14" name="Text 1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15" name="Text 1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16" name="Text 1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17" name="Text 1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18" name="Text 1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19" name="Text 2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20" name="Text 2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21" name="Text 2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22" name="Text 2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23" name="Text 2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24" name="Text 2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25" name="Text 2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26" name="Text 2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27" name="Text 2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28" name="Text 2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29" name="Text 3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30" name="Text 3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31" name="Text 3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32" name="Text 3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33" name="Text 3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34" name="Text 3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35" name="Text 3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36" name="Text 3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37" name="Text 3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38" name="Text 3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39" name="Text 4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40" name="Text 4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41" name="Text 4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42" name="Text 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43" name="Text 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44" name="Text 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45" name="Text 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46" name="Text 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47" name="Text 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48" name="Text 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49" name="Text 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50" name="Text 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51" name="Text 1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52" name="Text 1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53" name="Text 1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54" name="Text 1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55" name="Text 1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56" name="Text 1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57" name="Text 1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58" name="Text 1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59" name="Text 1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60" name="Text 1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61" name="Text 2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62" name="Text 2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63" name="Text 2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64" name="Text 2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65" name="Text 2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66" name="Text 2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67" name="Text 2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68" name="Text 2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69" name="Text 2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70" name="Text 2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71" name="Text 3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72" name="Text 3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73" name="Text 3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74" name="Text 3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75" name="Text 3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76" name="Text 3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77" name="Text 3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78" name="Text 3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79" name="Text 3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80" name="Text 3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81" name="Text 4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82" name="Text 4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83" name="Text 4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84" name="Text 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85" name="Text 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86" name="Text 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87" name="Text 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88" name="Text 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89" name="Text 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90" name="Text 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91" name="Text 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92" name="Text 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93" name="Text 1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94" name="Text 1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95" name="Text 1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96" name="Text 1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97" name="Text 1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98" name="Text 1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399" name="Text 1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00" name="Text 1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01" name="Text 1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02" name="Text 1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03" name="Text 2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04" name="Text 2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05" name="Text 2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06" name="Text 2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07" name="Text 2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08" name="Text 2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09" name="Text 2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10" name="Text 2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11" name="Text 2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12" name="Text 2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13" name="Text 3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14" name="Text 3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15" name="Text 3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16" name="Text 3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17" name="Text 3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18" name="Text 3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19" name="Text 3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20" name="Text 3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21" name="Text 3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22" name="Text 3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23" name="Text 4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24" name="Text 4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25" name="Text 4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26" name="Text 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27" name="Text 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28" name="Text 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29" name="Text 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30" name="Text 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31" name="Text 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32" name="Text 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33" name="Text 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34" name="Text 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35" name="Text 1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36" name="Text 1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37" name="Text 1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38" name="Text 1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39" name="Text 1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40" name="Text 1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41" name="Text 1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42" name="Text 1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43" name="Text 1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44" name="Text 1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45" name="Text 2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46" name="Text 2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47" name="Text 2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48" name="Text 2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49" name="Text 2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50" name="Text 2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51" name="Text 2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52" name="Text 2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53" name="Text 2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54" name="Text 2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55" name="Text 3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56" name="Text 3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57" name="Text 3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58" name="Text 3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59" name="Text 3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60" name="Text 3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61" name="Text 3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62" name="Text 3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63" name="Text 3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64" name="Text 3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65" name="Text 4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66" name="Text 4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67" name="Text 4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68" name="Text 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69" name="Text 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70" name="Text 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71" name="Text 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72" name="Text 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73" name="Text 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74" name="Text 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75" name="Text 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76" name="Text 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77" name="Text 1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78" name="Text 1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79" name="Text 1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80" name="Text 1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81" name="Text 1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82" name="Text 1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83" name="Text 1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84" name="Text 1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85" name="Text 1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86" name="Text 1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87" name="Text 2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88" name="Text 2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89" name="Text 2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90" name="Text 2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91" name="Text 2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92" name="Text 2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93" name="Text 2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94" name="Text 2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95" name="Text 2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96" name="Text 2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97" name="Text 3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98" name="Text 3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499" name="Text 3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00" name="Text 3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01" name="Text 3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02" name="Text 3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03" name="Text 3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04" name="Text 3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05" name="Text 3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06" name="Text 3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07" name="Text 4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08" name="Text 4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09" name="Text 4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510" name="Text 3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511" name="Text 4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512" name="Text 5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513" name="Text 6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514" name="Text 7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515" name="Text 8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516" name="Text 9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517" name="Text 10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518" name="Text 11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519" name="Text 12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520" name="Text 13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521" name="Text 14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522" name="Text 15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523" name="Text 16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524" name="Text 17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525" name="Text 18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526" name="Text 19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527" name="Text 20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528" name="Text 21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529" name="Text 22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530" name="Text 23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531" name="Text 24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532" name="Text 25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533" name="Text 26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534" name="Text 27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535" name="Text 28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536" name="Text 29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537" name="Text 30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538" name="Text 31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539" name="Text 32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540" name="Text 33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541" name="Text 34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542" name="Text 35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543" name="Text 36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544" name="Text 37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545" name="Text 38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546" name="Text 39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547" name="Text 40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548" name="Text 41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90170</xdr:rowOff>
    </xdr:to>
    <xdr:sp macro="" textlink="">
      <xdr:nvSpPr>
        <xdr:cNvPr id="1549" name="Text 42"/>
        <xdr:cNvSpPr txBox="1">
          <a:spLocks noChangeArrowheads="1"/>
        </xdr:cNvSpPr>
      </xdr:nvSpPr>
      <xdr:spPr bwMode="auto">
        <a:xfrm>
          <a:off x="381000" y="26396156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50" name="Text 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51" name="Text 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52" name="Text 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53" name="Text 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54" name="Text 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55" name="Text 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56" name="Text 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57" name="Text 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58" name="Text 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59" name="Text 1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60" name="Text 1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61" name="Text 1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62" name="Text 1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63" name="Text 1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64" name="Text 1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65" name="Text 1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66" name="Text 1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67" name="Text 1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68" name="Text 1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69" name="Text 2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70" name="Text 2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71" name="Text 2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72" name="Text 2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73" name="Text 2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74" name="Text 2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75" name="Text 2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76" name="Text 2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77" name="Text 2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78" name="Text 2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79" name="Text 3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80" name="Text 3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81" name="Text 3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82" name="Text 3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83" name="Text 3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84" name="Text 3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85" name="Text 3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86" name="Text 3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87" name="Text 3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88" name="Text 3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89" name="Text 4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90" name="Text 4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91" name="Text 4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92" name="Text 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93" name="Text 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94" name="Text 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95" name="Text 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96" name="Text 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97" name="Text 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98" name="Text 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599" name="Text 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00" name="Text 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01" name="Text 1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02" name="Text 1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03" name="Text 1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04" name="Text 1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05" name="Text 1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06" name="Text 1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07" name="Text 1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08" name="Text 1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09" name="Text 1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10" name="Text 1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11" name="Text 2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12" name="Text 2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13" name="Text 2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14" name="Text 2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15" name="Text 2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16" name="Text 2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17" name="Text 2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18" name="Text 2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19" name="Text 2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20" name="Text 2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21" name="Text 3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22" name="Text 3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23" name="Text 3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24" name="Text 3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25" name="Text 3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26" name="Text 3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27" name="Text 3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28" name="Text 3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29" name="Text 3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30" name="Text 3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31" name="Text 4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32" name="Text 4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33" name="Text 4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34" name="Text 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35" name="Text 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36" name="Text 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37" name="Text 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38" name="Text 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39" name="Text 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40" name="Text 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41" name="Text 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42" name="Text 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43" name="Text 1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44" name="Text 1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45" name="Text 1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46" name="Text 1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47" name="Text 1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48" name="Text 1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49" name="Text 1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50" name="Text 1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51" name="Text 1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52" name="Text 1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53" name="Text 2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54" name="Text 2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55" name="Text 2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56" name="Text 2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57" name="Text 2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58" name="Text 2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59" name="Text 2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60" name="Text 2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61" name="Text 2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62" name="Text 2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63" name="Text 3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64" name="Text 3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65" name="Text 3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66" name="Text 3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67" name="Text 3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68" name="Text 3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69" name="Text 3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70" name="Text 3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71" name="Text 3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72" name="Text 3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73" name="Text 4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74" name="Text 4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75" name="Text 4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76" name="Text 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77" name="Text 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78" name="Text 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79" name="Text 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80" name="Text 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81" name="Text 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82" name="Text 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83" name="Text 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84" name="Text 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85" name="Text 1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86" name="Text 1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87" name="Text 1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88" name="Text 1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89" name="Text 1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90" name="Text 1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91" name="Text 1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92" name="Text 1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93" name="Text 1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94" name="Text 1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95" name="Text 2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96" name="Text 2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97" name="Text 2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98" name="Text 2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699" name="Text 2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00" name="Text 2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01" name="Text 2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02" name="Text 2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03" name="Text 2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04" name="Text 2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05" name="Text 3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06" name="Text 3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07" name="Text 3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08" name="Text 3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09" name="Text 3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10" name="Text 3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11" name="Text 3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12" name="Text 3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13" name="Text 3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14" name="Text 3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15" name="Text 4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16" name="Text 4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17" name="Text 4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18" name="Text 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19" name="Text 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20" name="Text 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21" name="Text 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22" name="Text 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23" name="Text 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24" name="Text 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25" name="Text 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26" name="Text 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27" name="Text 1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28" name="Text 1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29" name="Text 1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30" name="Text 1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31" name="Text 1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32" name="Text 1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33" name="Text 1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34" name="Text 1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35" name="Text 1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36" name="Text 1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37" name="Text 2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38" name="Text 2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39" name="Text 2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40" name="Text 2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41" name="Text 2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42" name="Text 2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43" name="Text 2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44" name="Text 2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45" name="Text 2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46" name="Text 2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47" name="Text 3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48" name="Text 3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49" name="Text 3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50" name="Text 3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51" name="Text 3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52" name="Text 3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53" name="Text 3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54" name="Text 3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55" name="Text 3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56" name="Text 3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57" name="Text 4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58" name="Text 4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59" name="Text 4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60" name="Text 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61" name="Text 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62" name="Text 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63" name="Text 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64" name="Text 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65" name="Text 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66" name="Text 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67" name="Text 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68" name="Text 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69" name="Text 1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70" name="Text 1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71" name="Text 1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72" name="Text 1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73" name="Text 1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74" name="Text 1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75" name="Text 1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76" name="Text 1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77" name="Text 1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78" name="Text 1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79" name="Text 2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80" name="Text 2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81" name="Text 2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82" name="Text 2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83" name="Text 2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84" name="Text 2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85" name="Text 2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86" name="Text 2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87" name="Text 2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88" name="Text 2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89" name="Text 3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90" name="Text 3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91" name="Text 3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92" name="Text 3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93" name="Text 3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94" name="Text 3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95" name="Text 3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96" name="Text 3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97" name="Text 3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98" name="Text 3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799" name="Text 4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00" name="Text 4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01" name="Text 4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02" name="Text 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03" name="Text 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04" name="Text 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05" name="Text 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06" name="Text 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07" name="Text 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08" name="Text 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09" name="Text 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10" name="Text 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11" name="Text 1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12" name="Text 1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13" name="Text 1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14" name="Text 1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15" name="Text 1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16" name="Text 1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17" name="Text 1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18" name="Text 1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19" name="Text 1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20" name="Text 1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21" name="Text 2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22" name="Text 2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23" name="Text 2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24" name="Text 2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25" name="Text 2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26" name="Text 2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27" name="Text 2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28" name="Text 2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29" name="Text 2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30" name="Text 2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31" name="Text 3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32" name="Text 3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33" name="Text 3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34" name="Text 3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35" name="Text 3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36" name="Text 3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37" name="Text 3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38" name="Text 3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39" name="Text 3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40" name="Text 3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41" name="Text 4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42" name="Text 4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43" name="Text 4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44" name="Text 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45" name="Text 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46" name="Text 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47" name="Text 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48" name="Text 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49" name="Text 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50" name="Text 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51" name="Text 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52" name="Text 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53" name="Text 1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54" name="Text 1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55" name="Text 1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56" name="Text 1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57" name="Text 1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58" name="Text 1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59" name="Text 1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60" name="Text 1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61" name="Text 1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62" name="Text 1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63" name="Text 2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64" name="Text 2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65" name="Text 2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66" name="Text 2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67" name="Text 2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68" name="Text 2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69" name="Text 2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70" name="Text 2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71" name="Text 2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72" name="Text 2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73" name="Text 3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74" name="Text 3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75" name="Text 3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76" name="Text 3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77" name="Text 3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78" name="Text 3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79" name="Text 3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80" name="Text 3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81" name="Text 3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82" name="Text 3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83" name="Text 4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84" name="Text 4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85" name="Text 4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86" name="Text 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87" name="Text 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88" name="Text 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89" name="Text 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90" name="Text 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91" name="Text 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92" name="Text 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93" name="Text 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94" name="Text 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95" name="Text 1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96" name="Text 1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97" name="Text 1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98" name="Text 1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899" name="Text 1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00" name="Text 1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01" name="Text 1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02" name="Text 1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03" name="Text 1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04" name="Text 1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05" name="Text 2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06" name="Text 2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07" name="Text 2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08" name="Text 2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09" name="Text 2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10" name="Text 2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11" name="Text 2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12" name="Text 2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13" name="Text 2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14" name="Text 2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15" name="Text 3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16" name="Text 3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17" name="Text 3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18" name="Text 3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19" name="Text 3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20" name="Text 3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21" name="Text 3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22" name="Text 3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23" name="Text 3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24" name="Text 3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25" name="Text 4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26" name="Text 4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27" name="Text 4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28" name="Text 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29" name="Text 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30" name="Text 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31" name="Text 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32" name="Text 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33" name="Text 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34" name="Text 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35" name="Text 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36" name="Text 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37" name="Text 1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38" name="Text 1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39" name="Text 1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40" name="Text 1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41" name="Text 1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42" name="Text 1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43" name="Text 1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44" name="Text 1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45" name="Text 1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46" name="Text 1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47" name="Text 2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48" name="Text 2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49" name="Text 2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50" name="Text 2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51" name="Text 2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52" name="Text 2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53" name="Text 2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54" name="Text 2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55" name="Text 2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56" name="Text 2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57" name="Text 3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58" name="Text 3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59" name="Text 3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60" name="Text 3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61" name="Text 3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62" name="Text 3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63" name="Text 3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64" name="Text 3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65" name="Text 3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66" name="Text 3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67" name="Text 4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68" name="Text 4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69" name="Text 4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70" name="Text 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71" name="Text 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72" name="Text 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73" name="Text 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74" name="Text 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75" name="Text 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76" name="Text 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77" name="Text 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78" name="Text 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79" name="Text 1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80" name="Text 1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81" name="Text 1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82" name="Text 1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83" name="Text 1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84" name="Text 1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85" name="Text 1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86" name="Text 1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87" name="Text 1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88" name="Text 1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89" name="Text 2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90" name="Text 2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91" name="Text 2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92" name="Text 2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93" name="Text 2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94" name="Text 2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95" name="Text 2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96" name="Text 2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97" name="Text 2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98" name="Text 2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1999" name="Text 3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2000" name="Text 3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2001" name="Text 3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2002" name="Text 33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2003" name="Text 34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2004" name="Text 35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2005" name="Text 36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2006" name="Text 37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2007" name="Text 38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2008" name="Text 39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2009" name="Text 40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2010" name="Text 41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76200</xdr:colOff>
      <xdr:row>232</xdr:row>
      <xdr:rowOff>80645</xdr:rowOff>
    </xdr:to>
    <xdr:sp macro="" textlink="">
      <xdr:nvSpPr>
        <xdr:cNvPr id="2011" name="Text 42"/>
        <xdr:cNvSpPr txBox="1">
          <a:spLocks noChangeArrowheads="1"/>
        </xdr:cNvSpPr>
      </xdr:nvSpPr>
      <xdr:spPr bwMode="auto">
        <a:xfrm>
          <a:off x="381000" y="26396156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467783</xdr:rowOff>
    </xdr:to>
    <xdr:sp macro="" textlink="">
      <xdr:nvSpPr>
        <xdr:cNvPr id="2" name="Text Box 328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467783</xdr:rowOff>
    </xdr:to>
    <xdr:sp macro="" textlink="">
      <xdr:nvSpPr>
        <xdr:cNvPr id="3" name="Text Box 329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467783</xdr:rowOff>
    </xdr:to>
    <xdr:sp macro="" textlink="">
      <xdr:nvSpPr>
        <xdr:cNvPr id="4" name="Text Box 330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467783</xdr:rowOff>
    </xdr:to>
    <xdr:sp macro="" textlink="">
      <xdr:nvSpPr>
        <xdr:cNvPr id="5" name="Text Box 331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467783</xdr:rowOff>
    </xdr:to>
    <xdr:sp macro="" textlink="">
      <xdr:nvSpPr>
        <xdr:cNvPr id="6" name="Text Box 332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467783</xdr:rowOff>
    </xdr:to>
    <xdr:sp macro="" textlink="">
      <xdr:nvSpPr>
        <xdr:cNvPr id="7" name="Text Box 333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467783</xdr:rowOff>
    </xdr:to>
    <xdr:sp macro="" textlink="">
      <xdr:nvSpPr>
        <xdr:cNvPr id="8" name="Text Box 334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467783</xdr:rowOff>
    </xdr:to>
    <xdr:sp macro="" textlink="">
      <xdr:nvSpPr>
        <xdr:cNvPr id="9" name="Text Box 335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467783</xdr:rowOff>
    </xdr:to>
    <xdr:sp macro="" textlink="">
      <xdr:nvSpPr>
        <xdr:cNvPr id="10" name="Text Box 336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467783</xdr:rowOff>
    </xdr:to>
    <xdr:sp macro="" textlink="">
      <xdr:nvSpPr>
        <xdr:cNvPr id="11" name="Text Box 337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467783</xdr:rowOff>
    </xdr:to>
    <xdr:sp macro="" textlink="">
      <xdr:nvSpPr>
        <xdr:cNvPr id="12" name="Text Box 328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467783</xdr:rowOff>
    </xdr:to>
    <xdr:sp macro="" textlink="">
      <xdr:nvSpPr>
        <xdr:cNvPr id="13" name="Text Box 329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467783</xdr:rowOff>
    </xdr:to>
    <xdr:sp macro="" textlink="">
      <xdr:nvSpPr>
        <xdr:cNvPr id="14" name="Text Box 330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467783</xdr:rowOff>
    </xdr:to>
    <xdr:sp macro="" textlink="">
      <xdr:nvSpPr>
        <xdr:cNvPr id="15" name="Text Box 331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467783</xdr:rowOff>
    </xdr:to>
    <xdr:sp macro="" textlink="">
      <xdr:nvSpPr>
        <xdr:cNvPr id="16" name="Text Box 332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467783</xdr:rowOff>
    </xdr:to>
    <xdr:sp macro="" textlink="">
      <xdr:nvSpPr>
        <xdr:cNvPr id="17" name="Text Box 333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467783</xdr:rowOff>
    </xdr:to>
    <xdr:sp macro="" textlink="">
      <xdr:nvSpPr>
        <xdr:cNvPr id="18" name="Text Box 334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467783</xdr:rowOff>
    </xdr:to>
    <xdr:sp macro="" textlink="">
      <xdr:nvSpPr>
        <xdr:cNvPr id="19" name="Text Box 335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467783</xdr:rowOff>
    </xdr:to>
    <xdr:sp macro="" textlink="">
      <xdr:nvSpPr>
        <xdr:cNvPr id="20" name="Text Box 336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467783</xdr:rowOff>
    </xdr:to>
    <xdr:sp macro="" textlink="">
      <xdr:nvSpPr>
        <xdr:cNvPr id="21" name="Text Box 337"/>
        <xdr:cNvSpPr txBox="1">
          <a:spLocks noChangeArrowheads="1"/>
        </xdr:cNvSpPr>
      </xdr:nvSpPr>
      <xdr:spPr bwMode="auto">
        <a:xfrm>
          <a:off x="381000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477308</xdr:rowOff>
    </xdr:to>
    <xdr:sp macro="" textlink="">
      <xdr:nvSpPr>
        <xdr:cNvPr id="22" name="Text Box 328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477308</xdr:rowOff>
    </xdr:to>
    <xdr:sp macro="" textlink="">
      <xdr:nvSpPr>
        <xdr:cNvPr id="23" name="Text Box 329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477308</xdr:rowOff>
    </xdr:to>
    <xdr:sp macro="" textlink="">
      <xdr:nvSpPr>
        <xdr:cNvPr id="24" name="Text Box 330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477308</xdr:rowOff>
    </xdr:to>
    <xdr:sp macro="" textlink="">
      <xdr:nvSpPr>
        <xdr:cNvPr id="25" name="Text Box 331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477308</xdr:rowOff>
    </xdr:to>
    <xdr:sp macro="" textlink="">
      <xdr:nvSpPr>
        <xdr:cNvPr id="26" name="Text Box 332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477308</xdr:rowOff>
    </xdr:to>
    <xdr:sp macro="" textlink="">
      <xdr:nvSpPr>
        <xdr:cNvPr id="27" name="Text Box 333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477308</xdr:rowOff>
    </xdr:to>
    <xdr:sp macro="" textlink="">
      <xdr:nvSpPr>
        <xdr:cNvPr id="28" name="Text Box 334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477308</xdr:rowOff>
    </xdr:to>
    <xdr:sp macro="" textlink="">
      <xdr:nvSpPr>
        <xdr:cNvPr id="29" name="Text Box 335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477308</xdr:rowOff>
    </xdr:to>
    <xdr:sp macro="" textlink="">
      <xdr:nvSpPr>
        <xdr:cNvPr id="30" name="Text Box 336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477308</xdr:rowOff>
    </xdr:to>
    <xdr:sp macro="" textlink="">
      <xdr:nvSpPr>
        <xdr:cNvPr id="31" name="Text Box 337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477308</xdr:rowOff>
    </xdr:to>
    <xdr:sp macro="" textlink="">
      <xdr:nvSpPr>
        <xdr:cNvPr id="32" name="Text Box 328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477308</xdr:rowOff>
    </xdr:to>
    <xdr:sp macro="" textlink="">
      <xdr:nvSpPr>
        <xdr:cNvPr id="33" name="Text Box 329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477308</xdr:rowOff>
    </xdr:to>
    <xdr:sp macro="" textlink="">
      <xdr:nvSpPr>
        <xdr:cNvPr id="34" name="Text Box 330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477308</xdr:rowOff>
    </xdr:to>
    <xdr:sp macro="" textlink="">
      <xdr:nvSpPr>
        <xdr:cNvPr id="35" name="Text Box 331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477308</xdr:rowOff>
    </xdr:to>
    <xdr:sp macro="" textlink="">
      <xdr:nvSpPr>
        <xdr:cNvPr id="36" name="Text Box 332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477308</xdr:rowOff>
    </xdr:to>
    <xdr:sp macro="" textlink="">
      <xdr:nvSpPr>
        <xdr:cNvPr id="37" name="Text Box 333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477308</xdr:rowOff>
    </xdr:to>
    <xdr:sp macro="" textlink="">
      <xdr:nvSpPr>
        <xdr:cNvPr id="38" name="Text Box 334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477308</xdr:rowOff>
    </xdr:to>
    <xdr:sp macro="" textlink="">
      <xdr:nvSpPr>
        <xdr:cNvPr id="39" name="Text Box 335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477308</xdr:rowOff>
    </xdr:to>
    <xdr:sp macro="" textlink="">
      <xdr:nvSpPr>
        <xdr:cNvPr id="40" name="Text Box 336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477308</xdr:rowOff>
    </xdr:to>
    <xdr:sp macro="" textlink="">
      <xdr:nvSpPr>
        <xdr:cNvPr id="41" name="Text Box 337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477308</xdr:rowOff>
    </xdr:to>
    <xdr:sp macro="" textlink="">
      <xdr:nvSpPr>
        <xdr:cNvPr id="42" name="Text Box 328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477308</xdr:rowOff>
    </xdr:to>
    <xdr:sp macro="" textlink="">
      <xdr:nvSpPr>
        <xdr:cNvPr id="43" name="Text Box 329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477308</xdr:rowOff>
    </xdr:to>
    <xdr:sp macro="" textlink="">
      <xdr:nvSpPr>
        <xdr:cNvPr id="44" name="Text Box 330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477308</xdr:rowOff>
    </xdr:to>
    <xdr:sp macro="" textlink="">
      <xdr:nvSpPr>
        <xdr:cNvPr id="45" name="Text Box 331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477308</xdr:rowOff>
    </xdr:to>
    <xdr:sp macro="" textlink="">
      <xdr:nvSpPr>
        <xdr:cNvPr id="46" name="Text Box 332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477308</xdr:rowOff>
    </xdr:to>
    <xdr:sp macro="" textlink="">
      <xdr:nvSpPr>
        <xdr:cNvPr id="47" name="Text Box 333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477308</xdr:rowOff>
    </xdr:to>
    <xdr:sp macro="" textlink="">
      <xdr:nvSpPr>
        <xdr:cNvPr id="48" name="Text Box 334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477308</xdr:rowOff>
    </xdr:to>
    <xdr:sp macro="" textlink="">
      <xdr:nvSpPr>
        <xdr:cNvPr id="49" name="Text Box 335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477308</xdr:rowOff>
    </xdr:to>
    <xdr:sp macro="" textlink="">
      <xdr:nvSpPr>
        <xdr:cNvPr id="50" name="Text Box 336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477308</xdr:rowOff>
    </xdr:to>
    <xdr:sp macro="" textlink="">
      <xdr:nvSpPr>
        <xdr:cNvPr id="51" name="Text Box 337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477308</xdr:rowOff>
    </xdr:to>
    <xdr:sp macro="" textlink="">
      <xdr:nvSpPr>
        <xdr:cNvPr id="52" name="Text Box 328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477308</xdr:rowOff>
    </xdr:to>
    <xdr:sp macro="" textlink="">
      <xdr:nvSpPr>
        <xdr:cNvPr id="53" name="Text Box 329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477308</xdr:rowOff>
    </xdr:to>
    <xdr:sp macro="" textlink="">
      <xdr:nvSpPr>
        <xdr:cNvPr id="54" name="Text Box 330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477308</xdr:rowOff>
    </xdr:to>
    <xdr:sp macro="" textlink="">
      <xdr:nvSpPr>
        <xdr:cNvPr id="55" name="Text Box 331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477308</xdr:rowOff>
    </xdr:to>
    <xdr:sp macro="" textlink="">
      <xdr:nvSpPr>
        <xdr:cNvPr id="56" name="Text Box 332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114300</xdr:colOff>
      <xdr:row>14</xdr:row>
      <xdr:rowOff>477308</xdr:rowOff>
    </xdr:to>
    <xdr:sp macro="" textlink="">
      <xdr:nvSpPr>
        <xdr:cNvPr id="57" name="Text Box 333"/>
        <xdr:cNvSpPr txBox="1">
          <a:spLocks noChangeArrowheads="1"/>
        </xdr:cNvSpPr>
      </xdr:nvSpPr>
      <xdr:spPr bwMode="auto">
        <a:xfrm>
          <a:off x="381000" y="3219450"/>
          <a:ext cx="1143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467783</xdr:rowOff>
    </xdr:to>
    <xdr:sp macro="" textlink="">
      <xdr:nvSpPr>
        <xdr:cNvPr id="58" name="Text Box 328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467783</xdr:rowOff>
    </xdr:to>
    <xdr:sp macro="" textlink="">
      <xdr:nvSpPr>
        <xdr:cNvPr id="59" name="Text Box 329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467783</xdr:rowOff>
    </xdr:to>
    <xdr:sp macro="" textlink="">
      <xdr:nvSpPr>
        <xdr:cNvPr id="60" name="Text Box 330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467783</xdr:rowOff>
    </xdr:to>
    <xdr:sp macro="" textlink="">
      <xdr:nvSpPr>
        <xdr:cNvPr id="61" name="Text Box 331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467783</xdr:rowOff>
    </xdr:to>
    <xdr:sp macro="" textlink="">
      <xdr:nvSpPr>
        <xdr:cNvPr id="62" name="Text Box 332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467783</xdr:rowOff>
    </xdr:to>
    <xdr:sp macro="" textlink="">
      <xdr:nvSpPr>
        <xdr:cNvPr id="63" name="Text Box 333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467783</xdr:rowOff>
    </xdr:to>
    <xdr:sp macro="" textlink="">
      <xdr:nvSpPr>
        <xdr:cNvPr id="64" name="Text Box 334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467783</xdr:rowOff>
    </xdr:to>
    <xdr:sp macro="" textlink="">
      <xdr:nvSpPr>
        <xdr:cNvPr id="65" name="Text Box 335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467783</xdr:rowOff>
    </xdr:to>
    <xdr:sp macro="" textlink="">
      <xdr:nvSpPr>
        <xdr:cNvPr id="66" name="Text Box 336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467783</xdr:rowOff>
    </xdr:to>
    <xdr:sp macro="" textlink="">
      <xdr:nvSpPr>
        <xdr:cNvPr id="67" name="Text Box 337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467783</xdr:rowOff>
    </xdr:to>
    <xdr:sp macro="" textlink="">
      <xdr:nvSpPr>
        <xdr:cNvPr id="68" name="Text Box 328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467783</xdr:rowOff>
    </xdr:to>
    <xdr:sp macro="" textlink="">
      <xdr:nvSpPr>
        <xdr:cNvPr id="69" name="Text Box 329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467783</xdr:rowOff>
    </xdr:to>
    <xdr:sp macro="" textlink="">
      <xdr:nvSpPr>
        <xdr:cNvPr id="70" name="Text Box 330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467783</xdr:rowOff>
    </xdr:to>
    <xdr:sp macro="" textlink="">
      <xdr:nvSpPr>
        <xdr:cNvPr id="71" name="Text Box 331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467783</xdr:rowOff>
    </xdr:to>
    <xdr:sp macro="" textlink="">
      <xdr:nvSpPr>
        <xdr:cNvPr id="72" name="Text Box 332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467783</xdr:rowOff>
    </xdr:to>
    <xdr:sp macro="" textlink="">
      <xdr:nvSpPr>
        <xdr:cNvPr id="73" name="Text Box 333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467783</xdr:rowOff>
    </xdr:to>
    <xdr:sp macro="" textlink="">
      <xdr:nvSpPr>
        <xdr:cNvPr id="74" name="Text Box 334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467783</xdr:rowOff>
    </xdr:to>
    <xdr:sp macro="" textlink="">
      <xdr:nvSpPr>
        <xdr:cNvPr id="75" name="Text Box 335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467783</xdr:rowOff>
    </xdr:to>
    <xdr:sp macro="" textlink="">
      <xdr:nvSpPr>
        <xdr:cNvPr id="76" name="Text Box 336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467783</xdr:rowOff>
    </xdr:to>
    <xdr:sp macro="" textlink="">
      <xdr:nvSpPr>
        <xdr:cNvPr id="77" name="Text Box 337"/>
        <xdr:cNvSpPr txBox="1">
          <a:spLocks noChangeArrowheads="1"/>
        </xdr:cNvSpPr>
      </xdr:nvSpPr>
      <xdr:spPr bwMode="auto">
        <a:xfrm>
          <a:off x="2600325" y="3219450"/>
          <a:ext cx="1143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877147</xdr:colOff>
      <xdr:row>67</xdr:row>
      <xdr:rowOff>0</xdr:rowOff>
    </xdr:from>
    <xdr:to>
      <xdr:col>6</xdr:col>
      <xdr:colOff>919480</xdr:colOff>
      <xdr:row>67</xdr:row>
      <xdr:rowOff>10583</xdr:rowOff>
    </xdr:to>
    <xdr:cxnSp macro="">
      <xdr:nvCxnSpPr>
        <xdr:cNvPr id="2" name="ตัวเชื่อมต่อตรง 1"/>
        <xdr:cNvCxnSpPr/>
      </xdr:nvCxnSpPr>
      <xdr:spPr>
        <a:xfrm>
          <a:off x="7020772" y="19735800"/>
          <a:ext cx="928158" cy="1058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827192</xdr:colOff>
      <xdr:row>69</xdr:row>
      <xdr:rowOff>299720</xdr:rowOff>
    </xdr:from>
    <xdr:to>
      <xdr:col>5</xdr:col>
      <xdr:colOff>39375</xdr:colOff>
      <xdr:row>69</xdr:row>
      <xdr:rowOff>301308</xdr:rowOff>
    </xdr:to>
    <xdr:cxnSp macro="">
      <xdr:nvCxnSpPr>
        <xdr:cNvPr id="3" name="ตัวเชื่อมต่อตรง 2"/>
        <xdr:cNvCxnSpPr/>
      </xdr:nvCxnSpPr>
      <xdr:spPr>
        <a:xfrm>
          <a:off x="5122967" y="20540345"/>
          <a:ext cx="106003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2121477</xdr:colOff>
      <xdr:row>71</xdr:row>
      <xdr:rowOff>0</xdr:rowOff>
    </xdr:from>
    <xdr:to>
      <xdr:col>2</xdr:col>
      <xdr:colOff>50222</xdr:colOff>
      <xdr:row>71</xdr:row>
      <xdr:rowOff>248086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2502477" y="26717625"/>
          <a:ext cx="148070" cy="248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4" name="Text 4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5" name="Text 5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6" name="Text 6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7" name="Text 7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8" name="Text 8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9" name="Text 9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11" name="Text 11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12" name="Text 12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13" name="Text 13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14" name="Text 14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15" name="Text 15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16" name="Text 16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17" name="Text 17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18" name="Text 18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19" name="Text 19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20" name="Text 20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21" name="Text 21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22" name="Text 22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23" name="Text 23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24" name="Text 24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25" name="Text 25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26" name="Text 26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27" name="Text 27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28" name="Text 28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29" name="Text 29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30" name="Text 30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31" name="Text 31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32" name="Text 32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33" name="Text 33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34" name="Text 34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35" name="Text 35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36" name="Text 36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37" name="Text 37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38" name="Text 38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39" name="Text 39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40" name="Text 40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41" name="Text 41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42" name="Text 42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3" name="Text 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4" name="Text 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5" name="Text 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6" name="Text 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7" name="Text 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8" name="Text 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9" name="Text 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0" name="Text 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1" name="Text 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2" name="Text 1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3" name="Text 1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4" name="Text 1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5" name="Text 1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6" name="Text 1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7" name="Text 1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8" name="Text 1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9" name="Text 1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0" name="Text 1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1" name="Text 1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2" name="Text 2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3" name="Text 2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4" name="Text 2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5" name="Text 2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6" name="Text 2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7" name="Text 2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8" name="Text 2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9" name="Text 2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0" name="Text 2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1" name="Text 2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2" name="Text 3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3" name="Text 3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4" name="Text 3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5" name="Text 3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6" name="Text 3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7" name="Text 3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8" name="Text 3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9" name="Text 3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0" name="Text 3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1" name="Text 3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2" name="Text 4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3" name="Text 4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4" name="Text 4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5" name="Text 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6" name="Text 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7" name="Text 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8" name="Text 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9" name="Text 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0" name="Text 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1" name="Text 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2" name="Text 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3" name="Text 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4" name="Text 1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5" name="Text 1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6" name="Text 1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7" name="Text 1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8" name="Text 1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9" name="Text 1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00" name="Text 1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01" name="Text 1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02" name="Text 1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03" name="Text 1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04" name="Text 2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05" name="Text 2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06" name="Text 2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07" name="Text 2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08" name="Text 2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09" name="Text 2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10" name="Text 2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11" name="Text 2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12" name="Text 2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13" name="Text 2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14" name="Text 3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15" name="Text 3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16" name="Text 3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17" name="Text 3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18" name="Text 3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19" name="Text 3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20" name="Text 3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21" name="Text 3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22" name="Text 3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23" name="Text 3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24" name="Text 4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25" name="Text 4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26" name="Text 4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27" name="Text 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28" name="Text 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29" name="Text 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30" name="Text 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31" name="Text 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32" name="Text 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33" name="Text 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34" name="Text 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35" name="Text 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36" name="Text 1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37" name="Text 1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38" name="Text 1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39" name="Text 1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40" name="Text 1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41" name="Text 1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42" name="Text 1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43" name="Text 1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44" name="Text 1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45" name="Text 1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46" name="Text 2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47" name="Text 2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48" name="Text 2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49" name="Text 2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50" name="Text 2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51" name="Text 2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52" name="Text 2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53" name="Text 2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54" name="Text 2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55" name="Text 2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56" name="Text 3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57" name="Text 3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58" name="Text 3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59" name="Text 3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60" name="Text 3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61" name="Text 3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62" name="Text 3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63" name="Text 3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64" name="Text 3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65" name="Text 3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66" name="Text 4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67" name="Text 4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68" name="Text 4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69" name="Text 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70" name="Text 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71" name="Text 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72" name="Text 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73" name="Text 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74" name="Text 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75" name="Text 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76" name="Text 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77" name="Text 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78" name="Text 1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79" name="Text 1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80" name="Text 1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81" name="Text 1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82" name="Text 1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83" name="Text 1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84" name="Text 1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85" name="Text 1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86" name="Text 1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87" name="Text 1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88" name="Text 2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89" name="Text 2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90" name="Text 2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91" name="Text 2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92" name="Text 2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93" name="Text 2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94" name="Text 2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95" name="Text 2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96" name="Text 2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97" name="Text 2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98" name="Text 3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99" name="Text 3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00" name="Text 3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01" name="Text 3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02" name="Text 3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03" name="Text 3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04" name="Text 3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05" name="Text 3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06" name="Text 3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07" name="Text 3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08" name="Text 4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09" name="Text 4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10" name="Text 4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11" name="Text 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12" name="Text 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13" name="Text 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14" name="Text 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15" name="Text 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16" name="Text 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17" name="Text 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18" name="Text 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19" name="Text 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20" name="Text 1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21" name="Text 1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22" name="Text 1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23" name="Text 1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24" name="Text 1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25" name="Text 1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26" name="Text 1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27" name="Text 1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28" name="Text 1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29" name="Text 1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30" name="Text 2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31" name="Text 2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32" name="Text 2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33" name="Text 2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34" name="Text 2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35" name="Text 2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36" name="Text 2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37" name="Text 2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38" name="Text 2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39" name="Text 2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40" name="Text 3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41" name="Text 3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42" name="Text 3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43" name="Text 3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44" name="Text 3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45" name="Text 3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46" name="Text 3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47" name="Text 3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48" name="Text 3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49" name="Text 3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50" name="Text 4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51" name="Text 4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52" name="Text 4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53" name="Text 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54" name="Text 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55" name="Text 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56" name="Text 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57" name="Text 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58" name="Text 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59" name="Text 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60" name="Text 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61" name="Text 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62" name="Text 1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63" name="Text 1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64" name="Text 1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65" name="Text 1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66" name="Text 1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67" name="Text 1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68" name="Text 1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69" name="Text 1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70" name="Text 1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71" name="Text 1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72" name="Text 2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73" name="Text 2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74" name="Text 2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75" name="Text 2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76" name="Text 2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77" name="Text 2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78" name="Text 2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79" name="Text 2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80" name="Text 2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81" name="Text 2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82" name="Text 3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83" name="Text 3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84" name="Text 3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85" name="Text 3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86" name="Text 3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87" name="Text 3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88" name="Text 3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89" name="Text 3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90" name="Text 3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91" name="Text 3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92" name="Text 4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93" name="Text 4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94" name="Text 4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95" name="Text 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96" name="Text 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97" name="Text 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98" name="Text 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299" name="Text 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00" name="Text 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01" name="Text 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02" name="Text 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03" name="Text 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04" name="Text 1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05" name="Text 1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06" name="Text 1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07" name="Text 1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08" name="Text 1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09" name="Text 1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10" name="Text 1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11" name="Text 1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12" name="Text 1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13" name="Text 1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14" name="Text 2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15" name="Text 2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16" name="Text 2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17" name="Text 2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18" name="Text 2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19" name="Text 2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20" name="Text 2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21" name="Text 2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22" name="Text 2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23" name="Text 2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24" name="Text 3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25" name="Text 3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26" name="Text 3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27" name="Text 3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28" name="Text 3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29" name="Text 3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30" name="Text 3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31" name="Text 3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32" name="Text 3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33" name="Text 3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34" name="Text 4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35" name="Text 4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36" name="Text 4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37" name="Text 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38" name="Text 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39" name="Text 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40" name="Text 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41" name="Text 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42" name="Text 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43" name="Text 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44" name="Text 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45" name="Text 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46" name="Text 1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47" name="Text 1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48" name="Text 1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49" name="Text 1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50" name="Text 1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51" name="Text 1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52" name="Text 1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53" name="Text 1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54" name="Text 1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55" name="Text 1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56" name="Text 2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57" name="Text 2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58" name="Text 2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59" name="Text 2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60" name="Text 2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61" name="Text 2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62" name="Text 2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63" name="Text 2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64" name="Text 2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65" name="Text 2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66" name="Text 3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67" name="Text 3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68" name="Text 3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69" name="Text 3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70" name="Text 3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71" name="Text 3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72" name="Text 3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73" name="Text 3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74" name="Text 3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75" name="Text 3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76" name="Text 4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77" name="Text 4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78" name="Text 4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79" name="Text 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80" name="Text 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81" name="Text 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82" name="Text 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83" name="Text 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84" name="Text 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85" name="Text 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86" name="Text 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87" name="Text 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88" name="Text 1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89" name="Text 1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90" name="Text 1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91" name="Text 1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92" name="Text 1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93" name="Text 1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94" name="Text 1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95" name="Text 1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96" name="Text 1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97" name="Text 1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98" name="Text 2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399" name="Text 2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00" name="Text 2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01" name="Text 2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02" name="Text 2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03" name="Text 2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04" name="Text 2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05" name="Text 2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06" name="Text 2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07" name="Text 2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08" name="Text 3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09" name="Text 3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10" name="Text 3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11" name="Text 3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12" name="Text 3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13" name="Text 3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14" name="Text 3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15" name="Text 3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16" name="Text 3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17" name="Text 3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18" name="Text 4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19" name="Text 4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20" name="Text 4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21" name="Text 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22" name="Text 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23" name="Text 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24" name="Text 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25" name="Text 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26" name="Text 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27" name="Text 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28" name="Text 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29" name="Text 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30" name="Text 1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31" name="Text 1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32" name="Text 1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33" name="Text 1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34" name="Text 1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35" name="Text 1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36" name="Text 1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37" name="Text 1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38" name="Text 1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39" name="Text 1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40" name="Text 2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41" name="Text 2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42" name="Text 2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43" name="Text 2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44" name="Text 2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45" name="Text 2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46" name="Text 2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47" name="Text 2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48" name="Text 2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49" name="Text 2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50" name="Text 3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51" name="Text 3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52" name="Text 3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53" name="Text 3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54" name="Text 3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55" name="Text 3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56" name="Text 3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57" name="Text 3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58" name="Text 3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59" name="Text 3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60" name="Text 4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61" name="Text 4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62" name="Text 4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63" name="Text 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64" name="Text 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65" name="Text 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66" name="Text 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67" name="Text 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68" name="Text 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69" name="Text 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70" name="Text 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71" name="Text 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72" name="Text 1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73" name="Text 1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74" name="Text 1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75" name="Text 1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76" name="Text 1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77" name="Text 1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78" name="Text 1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79" name="Text 1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80" name="Text 1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81" name="Text 1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82" name="Text 2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83" name="Text 2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84" name="Text 2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85" name="Text 2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86" name="Text 2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87" name="Text 2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88" name="Text 2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89" name="Text 2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90" name="Text 2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91" name="Text 2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92" name="Text 3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93" name="Text 3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94" name="Text 3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95" name="Text 3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96" name="Text 3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97" name="Text 3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98" name="Text 3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499" name="Text 3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00" name="Text 3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01" name="Text 3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02" name="Text 4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03" name="Text 4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04" name="Text 4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505" name="Text 3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506" name="Text 4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507" name="Text 5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508" name="Text 6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509" name="Text 7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510" name="Text 8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511" name="Text 9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512" name="Text 10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513" name="Text 11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514" name="Text 12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515" name="Text 13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516" name="Text 14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517" name="Text 15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518" name="Text 16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519" name="Text 17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520" name="Text 18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521" name="Text 19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522" name="Text 20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523" name="Text 21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524" name="Text 22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525" name="Text 23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526" name="Text 24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527" name="Text 25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528" name="Text 26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529" name="Text 27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530" name="Text 28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531" name="Text 29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532" name="Text 30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533" name="Text 31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534" name="Text 32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535" name="Text 33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536" name="Text 34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537" name="Text 35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538" name="Text 36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539" name="Text 37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540" name="Text 38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541" name="Text 39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542" name="Text 40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543" name="Text 41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90170</xdr:rowOff>
    </xdr:to>
    <xdr:sp macro="" textlink="">
      <xdr:nvSpPr>
        <xdr:cNvPr id="544" name="Text 42"/>
        <xdr:cNvSpPr txBox="1">
          <a:spLocks noChangeArrowheads="1"/>
        </xdr:cNvSpPr>
      </xdr:nvSpPr>
      <xdr:spPr bwMode="auto">
        <a:xfrm>
          <a:off x="381000" y="26717625"/>
          <a:ext cx="76200" cy="90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45" name="Text 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46" name="Text 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47" name="Text 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48" name="Text 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49" name="Text 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50" name="Text 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51" name="Text 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52" name="Text 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53" name="Text 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54" name="Text 1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55" name="Text 1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56" name="Text 1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57" name="Text 1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58" name="Text 1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59" name="Text 1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60" name="Text 1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61" name="Text 1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62" name="Text 1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63" name="Text 1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64" name="Text 2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65" name="Text 2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66" name="Text 2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67" name="Text 2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68" name="Text 2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69" name="Text 2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70" name="Text 2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71" name="Text 2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72" name="Text 2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73" name="Text 2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74" name="Text 3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75" name="Text 3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76" name="Text 3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77" name="Text 3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78" name="Text 3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79" name="Text 3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80" name="Text 3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81" name="Text 3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82" name="Text 3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83" name="Text 3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84" name="Text 4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85" name="Text 4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86" name="Text 4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87" name="Text 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88" name="Text 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89" name="Text 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90" name="Text 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91" name="Text 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92" name="Text 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93" name="Text 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94" name="Text 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95" name="Text 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96" name="Text 1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97" name="Text 1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98" name="Text 1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599" name="Text 1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00" name="Text 1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01" name="Text 1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02" name="Text 1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03" name="Text 1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04" name="Text 1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05" name="Text 1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06" name="Text 2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07" name="Text 2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08" name="Text 2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09" name="Text 2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10" name="Text 2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11" name="Text 2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12" name="Text 2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13" name="Text 2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14" name="Text 2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15" name="Text 2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16" name="Text 3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17" name="Text 3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18" name="Text 3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19" name="Text 3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20" name="Text 3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21" name="Text 3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22" name="Text 3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23" name="Text 3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24" name="Text 3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25" name="Text 3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26" name="Text 4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27" name="Text 4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28" name="Text 4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29" name="Text 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30" name="Text 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31" name="Text 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32" name="Text 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33" name="Text 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34" name="Text 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35" name="Text 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36" name="Text 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37" name="Text 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38" name="Text 1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39" name="Text 1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40" name="Text 1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41" name="Text 1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42" name="Text 1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43" name="Text 1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44" name="Text 1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45" name="Text 1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46" name="Text 1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47" name="Text 1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48" name="Text 2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49" name="Text 2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50" name="Text 2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51" name="Text 2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52" name="Text 2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53" name="Text 2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54" name="Text 2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55" name="Text 2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56" name="Text 2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57" name="Text 2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58" name="Text 3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59" name="Text 3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60" name="Text 3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61" name="Text 3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62" name="Text 3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63" name="Text 3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64" name="Text 3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65" name="Text 3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66" name="Text 3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67" name="Text 3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68" name="Text 4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69" name="Text 4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70" name="Text 4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71" name="Text 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72" name="Text 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73" name="Text 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74" name="Text 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75" name="Text 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76" name="Text 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77" name="Text 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78" name="Text 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79" name="Text 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80" name="Text 1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81" name="Text 1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82" name="Text 1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83" name="Text 1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84" name="Text 1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85" name="Text 1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86" name="Text 1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87" name="Text 1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88" name="Text 1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89" name="Text 1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90" name="Text 2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91" name="Text 2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92" name="Text 2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93" name="Text 2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94" name="Text 2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95" name="Text 2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96" name="Text 2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97" name="Text 2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98" name="Text 2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699" name="Text 2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00" name="Text 3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01" name="Text 3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02" name="Text 3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03" name="Text 3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04" name="Text 3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05" name="Text 3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06" name="Text 3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07" name="Text 3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08" name="Text 3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09" name="Text 3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10" name="Text 4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11" name="Text 4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12" name="Text 4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13" name="Text 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14" name="Text 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15" name="Text 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16" name="Text 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17" name="Text 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18" name="Text 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19" name="Text 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20" name="Text 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21" name="Text 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22" name="Text 1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23" name="Text 1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24" name="Text 1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25" name="Text 1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26" name="Text 1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27" name="Text 1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28" name="Text 1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29" name="Text 1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30" name="Text 1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31" name="Text 1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32" name="Text 2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33" name="Text 2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34" name="Text 2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35" name="Text 2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36" name="Text 2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37" name="Text 2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38" name="Text 2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39" name="Text 2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40" name="Text 2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41" name="Text 2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42" name="Text 3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43" name="Text 3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44" name="Text 3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45" name="Text 3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46" name="Text 3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47" name="Text 3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48" name="Text 3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49" name="Text 3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50" name="Text 3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51" name="Text 3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52" name="Text 4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53" name="Text 4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54" name="Text 4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55" name="Text 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56" name="Text 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57" name="Text 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58" name="Text 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59" name="Text 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60" name="Text 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61" name="Text 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62" name="Text 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63" name="Text 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64" name="Text 1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65" name="Text 1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66" name="Text 1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67" name="Text 1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68" name="Text 1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69" name="Text 1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70" name="Text 1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71" name="Text 1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72" name="Text 1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73" name="Text 1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74" name="Text 2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75" name="Text 2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76" name="Text 2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77" name="Text 2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78" name="Text 2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79" name="Text 2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80" name="Text 2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81" name="Text 2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82" name="Text 2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83" name="Text 2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84" name="Text 3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85" name="Text 3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86" name="Text 3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87" name="Text 3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88" name="Text 3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89" name="Text 3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90" name="Text 3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91" name="Text 3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92" name="Text 3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93" name="Text 3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94" name="Text 4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95" name="Text 4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96" name="Text 4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97" name="Text 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98" name="Text 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799" name="Text 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00" name="Text 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01" name="Text 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02" name="Text 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03" name="Text 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04" name="Text 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05" name="Text 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06" name="Text 1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07" name="Text 1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08" name="Text 1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09" name="Text 1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10" name="Text 1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11" name="Text 1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12" name="Text 1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13" name="Text 1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14" name="Text 1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15" name="Text 1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16" name="Text 2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17" name="Text 2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18" name="Text 2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19" name="Text 2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20" name="Text 2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21" name="Text 2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22" name="Text 2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23" name="Text 2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24" name="Text 2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25" name="Text 2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26" name="Text 3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27" name="Text 3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28" name="Text 3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29" name="Text 3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30" name="Text 3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31" name="Text 3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32" name="Text 3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33" name="Text 3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34" name="Text 3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35" name="Text 3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36" name="Text 4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37" name="Text 4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38" name="Text 4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39" name="Text 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40" name="Text 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41" name="Text 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42" name="Text 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43" name="Text 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44" name="Text 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45" name="Text 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46" name="Text 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47" name="Text 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48" name="Text 1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49" name="Text 1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50" name="Text 1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51" name="Text 1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52" name="Text 1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53" name="Text 1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54" name="Text 1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55" name="Text 1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56" name="Text 1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57" name="Text 1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58" name="Text 2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59" name="Text 2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60" name="Text 2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61" name="Text 2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62" name="Text 2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63" name="Text 2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64" name="Text 2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65" name="Text 2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66" name="Text 2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67" name="Text 2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68" name="Text 3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69" name="Text 3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70" name="Text 3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71" name="Text 3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72" name="Text 3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73" name="Text 3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74" name="Text 3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75" name="Text 3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76" name="Text 3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77" name="Text 3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78" name="Text 4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79" name="Text 4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80" name="Text 4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81" name="Text 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82" name="Text 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83" name="Text 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84" name="Text 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85" name="Text 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86" name="Text 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87" name="Text 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88" name="Text 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89" name="Text 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90" name="Text 1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91" name="Text 1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92" name="Text 1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93" name="Text 1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94" name="Text 1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95" name="Text 1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96" name="Text 1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97" name="Text 1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98" name="Text 1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899" name="Text 1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00" name="Text 2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01" name="Text 2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02" name="Text 2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03" name="Text 2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04" name="Text 2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05" name="Text 2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06" name="Text 2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07" name="Text 2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08" name="Text 2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09" name="Text 2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10" name="Text 3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11" name="Text 3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12" name="Text 3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13" name="Text 3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14" name="Text 3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15" name="Text 3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16" name="Text 3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17" name="Text 3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18" name="Text 3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19" name="Text 3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20" name="Text 4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21" name="Text 4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22" name="Text 4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23" name="Text 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24" name="Text 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25" name="Text 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26" name="Text 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27" name="Text 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28" name="Text 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29" name="Text 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30" name="Text 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31" name="Text 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32" name="Text 1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33" name="Text 1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34" name="Text 1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35" name="Text 1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36" name="Text 1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37" name="Text 1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38" name="Text 1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39" name="Text 1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40" name="Text 1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41" name="Text 1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42" name="Text 2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43" name="Text 2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44" name="Text 2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45" name="Text 2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46" name="Text 2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47" name="Text 2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48" name="Text 2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49" name="Text 2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50" name="Text 2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51" name="Text 2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52" name="Text 3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53" name="Text 3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54" name="Text 3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55" name="Text 3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56" name="Text 3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57" name="Text 3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58" name="Text 3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59" name="Text 3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60" name="Text 3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61" name="Text 3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62" name="Text 4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63" name="Text 4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64" name="Text 4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65" name="Text 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66" name="Text 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67" name="Text 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68" name="Text 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69" name="Text 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70" name="Text 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71" name="Text 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72" name="Text 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73" name="Text 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74" name="Text 1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75" name="Text 1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76" name="Text 1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77" name="Text 1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78" name="Text 1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79" name="Text 1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80" name="Text 1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81" name="Text 1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82" name="Text 1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83" name="Text 1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84" name="Text 2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85" name="Text 2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86" name="Text 2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87" name="Text 2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88" name="Text 2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89" name="Text 2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90" name="Text 2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91" name="Text 2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92" name="Text 2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93" name="Text 2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94" name="Text 3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95" name="Text 3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96" name="Text 3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97" name="Text 33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98" name="Text 34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999" name="Text 35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000" name="Text 36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001" name="Text 37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002" name="Text 38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003" name="Text 39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004" name="Text 40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005" name="Text 41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80645</xdr:rowOff>
    </xdr:to>
    <xdr:sp macro="" textlink="">
      <xdr:nvSpPr>
        <xdr:cNvPr id="1006" name="Text 42"/>
        <xdr:cNvSpPr txBox="1">
          <a:spLocks noChangeArrowheads="1"/>
        </xdr:cNvSpPr>
      </xdr:nvSpPr>
      <xdr:spPr bwMode="auto">
        <a:xfrm>
          <a:off x="381000" y="26717625"/>
          <a:ext cx="76200" cy="80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1.bin"/><Relationship Id="rId4" Type="http://schemas.openxmlformats.org/officeDocument/2006/relationships/comments" Target="../comments5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5.bin"/><Relationship Id="rId4" Type="http://schemas.openxmlformats.org/officeDocument/2006/relationships/comments" Target="../comments6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8"/>
  <sheetViews>
    <sheetView topLeftCell="B4" zoomScale="80" zoomScaleNormal="80" workbookViewId="0">
      <selection activeCell="M31" sqref="M31:M32"/>
    </sheetView>
  </sheetViews>
  <sheetFormatPr defaultRowHeight="12.75" x14ac:dyDescent="0.2"/>
  <sheetData>
    <row r="2" spans="1:22" s="10" customFormat="1" ht="51" x14ac:dyDescent="0.75">
      <c r="A2" s="1316" t="s">
        <v>60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1316"/>
      <c r="M2" s="1316"/>
      <c r="N2" s="1316"/>
      <c r="O2" s="1316"/>
      <c r="P2" s="1316"/>
      <c r="Q2" s="1316"/>
      <c r="R2" s="1316"/>
      <c r="S2" s="1316"/>
      <c r="T2" s="1316"/>
      <c r="U2" s="1316"/>
      <c r="V2" s="1316"/>
    </row>
    <row r="3" spans="1:22" s="10" customFormat="1" ht="51" x14ac:dyDescent="0.75">
      <c r="H3" s="52" t="s">
        <v>39</v>
      </c>
    </row>
    <row r="4" spans="1:22" s="5" customFormat="1" ht="52.5" customHeight="1" x14ac:dyDescent="0.75">
      <c r="A4" s="1316" t="s">
        <v>2124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1316"/>
      <c r="M4" s="1316"/>
      <c r="N4" s="1316"/>
      <c r="O4" s="1316"/>
      <c r="P4" s="1316"/>
      <c r="Q4" s="1316"/>
      <c r="R4" s="1316"/>
      <c r="S4" s="1316"/>
      <c r="T4" s="1316"/>
      <c r="U4" s="1316"/>
      <c r="V4" s="1316"/>
    </row>
    <row r="31" spans="13:13" ht="36" x14ac:dyDescent="0.55000000000000004">
      <c r="M31" s="51" t="s">
        <v>635</v>
      </c>
    </row>
    <row r="32" spans="13:13" ht="36" x14ac:dyDescent="0.55000000000000004">
      <c r="M32" s="51" t="s">
        <v>2125</v>
      </c>
    </row>
    <row r="37" spans="14:14" ht="33" x14ac:dyDescent="0.6">
      <c r="N37" s="6"/>
    </row>
    <row r="38" spans="14:14" ht="33" x14ac:dyDescent="0.6">
      <c r="N38" s="7"/>
    </row>
  </sheetData>
  <mergeCells count="2">
    <mergeCell ref="A2:V2"/>
    <mergeCell ref="A4:V4"/>
  </mergeCells>
  <pageMargins left="0.51181102362204722" right="0.39370078740157483" top="0.98425196850393704" bottom="0.55118110236220474" header="0.31496062992125984" footer="0.31496062992125984"/>
  <pageSetup paperSize="5" scale="8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8"/>
  <sheetViews>
    <sheetView zoomScale="80" zoomScaleNormal="80" workbookViewId="0">
      <selection activeCell="M4" sqref="M4"/>
    </sheetView>
  </sheetViews>
  <sheetFormatPr defaultRowHeight="20.25" x14ac:dyDescent="0.3"/>
  <cols>
    <col min="1" max="1" width="3.5703125" style="17" customWidth="1"/>
    <col min="2" max="2" width="5.140625" style="17" customWidth="1"/>
    <col min="3" max="3" width="3.42578125" style="17" customWidth="1"/>
    <col min="4" max="4" width="12.140625" style="17" customWidth="1"/>
    <col min="5" max="5" width="6.28515625" style="17" customWidth="1"/>
    <col min="6" max="6" width="7.42578125" style="17" customWidth="1"/>
    <col min="7" max="7" width="6.140625" style="17" customWidth="1"/>
    <col min="8" max="8" width="9.140625" style="17"/>
    <col min="9" max="10" width="6.42578125" style="17" customWidth="1"/>
    <col min="11" max="11" width="5.85546875" style="17" customWidth="1"/>
    <col min="12" max="12" width="6.28515625" style="17" customWidth="1"/>
    <col min="13" max="13" width="28.42578125" style="17" customWidth="1"/>
    <col min="14" max="14" width="9.140625" style="17"/>
    <col min="15" max="15" width="12.42578125" style="17" customWidth="1"/>
    <col min="16" max="16" width="7.28515625" style="17" customWidth="1"/>
    <col min="17" max="16384" width="9.140625" style="17"/>
  </cols>
  <sheetData>
    <row r="1" spans="2:18" ht="9.75" customHeight="1" x14ac:dyDescent="0.3"/>
    <row r="2" spans="2:18" ht="37.5" x14ac:dyDescent="0.55000000000000004">
      <c r="B2" s="1317" t="s">
        <v>3</v>
      </c>
      <c r="C2" s="1318"/>
      <c r="D2" s="1318"/>
      <c r="E2" s="1318"/>
      <c r="F2" s="1318"/>
      <c r="G2" s="1318"/>
      <c r="H2" s="1318"/>
      <c r="I2" s="1318"/>
      <c r="J2" s="1318"/>
      <c r="K2" s="1318"/>
      <c r="L2" s="1318"/>
      <c r="M2" s="1318"/>
      <c r="N2" s="1318"/>
      <c r="O2" s="1318"/>
      <c r="P2" s="1318"/>
    </row>
    <row r="3" spans="2:18" ht="33" customHeight="1" x14ac:dyDescent="0.35">
      <c r="B3" s="17" t="s">
        <v>3165</v>
      </c>
    </row>
    <row r="4" spans="2:18" ht="10.5" customHeight="1" x14ac:dyDescent="0.3"/>
    <row r="5" spans="2:18" ht="31.5" customHeight="1" x14ac:dyDescent="0.4">
      <c r="B5" s="22" t="s">
        <v>3228</v>
      </c>
      <c r="I5" s="22" t="s">
        <v>3229</v>
      </c>
    </row>
    <row r="6" spans="2:18" ht="33" customHeight="1" x14ac:dyDescent="0.35">
      <c r="B6" s="22" t="s">
        <v>3166</v>
      </c>
    </row>
    <row r="7" spans="2:18" ht="30" customHeight="1" x14ac:dyDescent="0.3">
      <c r="B7" s="17" t="s">
        <v>4</v>
      </c>
    </row>
    <row r="8" spans="2:18" ht="36.75" customHeight="1" x14ac:dyDescent="0.3">
      <c r="D8" s="17" t="s">
        <v>2116</v>
      </c>
    </row>
    <row r="9" spans="2:18" ht="26.25" customHeight="1" x14ac:dyDescent="0.3">
      <c r="B9" s="17" t="s">
        <v>2117</v>
      </c>
    </row>
    <row r="10" spans="2:18" ht="10.5" customHeight="1" x14ac:dyDescent="0.3">
      <c r="D10" s="20"/>
      <c r="E10" s="21"/>
      <c r="F10" s="20"/>
      <c r="O10" s="19"/>
      <c r="P10" s="18"/>
    </row>
    <row r="11" spans="2:18" ht="9.75" customHeight="1" x14ac:dyDescent="0.3"/>
    <row r="12" spans="2:18" x14ac:dyDescent="0.3">
      <c r="D12" s="17" t="s">
        <v>2118</v>
      </c>
    </row>
    <row r="13" spans="2:18" x14ac:dyDescent="0.3">
      <c r="M13" s="18"/>
    </row>
    <row r="16" spans="2:18" x14ac:dyDescent="0.3">
      <c r="E16" s="1319" t="s">
        <v>2122</v>
      </c>
      <c r="F16" s="1319"/>
      <c r="G16" s="1319"/>
      <c r="H16" s="1319"/>
      <c r="O16" s="1319" t="s">
        <v>2123</v>
      </c>
      <c r="P16" s="1319"/>
      <c r="Q16" s="1319"/>
      <c r="R16" s="1319"/>
    </row>
    <row r="17" spans="5:18" x14ac:dyDescent="0.3">
      <c r="E17" s="1319" t="s">
        <v>2119</v>
      </c>
      <c r="F17" s="1319"/>
      <c r="G17" s="1319"/>
      <c r="H17" s="1319"/>
      <c r="O17" s="1319" t="s">
        <v>2120</v>
      </c>
      <c r="P17" s="1319"/>
      <c r="Q17" s="1319"/>
      <c r="R17" s="1319"/>
    </row>
    <row r="18" spans="5:18" x14ac:dyDescent="0.3">
      <c r="O18" s="1319" t="s">
        <v>2121</v>
      </c>
      <c r="P18" s="1319"/>
      <c r="Q18" s="1319"/>
      <c r="R18" s="1319"/>
    </row>
  </sheetData>
  <mergeCells count="6">
    <mergeCell ref="B2:P2"/>
    <mergeCell ref="O16:R16"/>
    <mergeCell ref="O17:R17"/>
    <mergeCell ref="O18:R18"/>
    <mergeCell ref="E16:H16"/>
    <mergeCell ref="E17:H17"/>
  </mergeCells>
  <pageMargins left="1.299212598425197" right="0.11811023622047245" top="0.94488188976377963" bottom="0.35433070866141736" header="0.31496062992125984" footer="0.31496062992125984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3"/>
  <sheetViews>
    <sheetView zoomScale="90" zoomScaleNormal="90" workbookViewId="0">
      <selection activeCell="P5" sqref="P5"/>
    </sheetView>
  </sheetViews>
  <sheetFormatPr defaultRowHeight="21" x14ac:dyDescent="0.35"/>
  <cols>
    <col min="1" max="1" width="9.140625" style="1"/>
    <col min="2" max="2" width="11.42578125" style="1" customWidth="1"/>
    <col min="3" max="16384" width="9.140625" style="1"/>
  </cols>
  <sheetData>
    <row r="2" spans="2:12" ht="28.5" x14ac:dyDescent="0.45">
      <c r="B2" s="165" t="s">
        <v>16</v>
      </c>
      <c r="C2" s="165" t="s">
        <v>1168</v>
      </c>
    </row>
    <row r="3" spans="2:12" ht="23.25" x14ac:dyDescent="0.35">
      <c r="C3" s="37"/>
      <c r="D3" s="37"/>
    </row>
    <row r="5" spans="2:12" x14ac:dyDescent="0.35">
      <c r="I5" s="30"/>
      <c r="J5" s="30"/>
      <c r="K5" s="1320"/>
      <c r="L5" s="1320"/>
    </row>
    <row r="6" spans="2:12" x14ac:dyDescent="0.35">
      <c r="I6" s="30"/>
      <c r="J6" s="30"/>
      <c r="K6" s="1320"/>
      <c r="L6" s="1320"/>
    </row>
    <row r="7" spans="2:12" x14ac:dyDescent="0.35">
      <c r="D7" s="30"/>
      <c r="E7" s="30"/>
      <c r="F7" s="30"/>
      <c r="G7" s="30"/>
      <c r="H7" s="30"/>
      <c r="I7" s="30"/>
      <c r="J7" s="30"/>
      <c r="K7" s="30"/>
    </row>
    <row r="8" spans="2:12" x14ac:dyDescent="0.35">
      <c r="D8" s="30"/>
      <c r="E8" s="30"/>
      <c r="F8" s="30"/>
      <c r="G8" s="30"/>
      <c r="H8" s="30"/>
      <c r="I8" s="30"/>
      <c r="J8" s="30"/>
      <c r="K8" s="30"/>
    </row>
    <row r="9" spans="2:12" ht="21" customHeight="1" x14ac:dyDescent="0.35">
      <c r="C9" s="113"/>
      <c r="D9" s="113"/>
      <c r="E9" s="30"/>
      <c r="F9" s="30"/>
      <c r="G9" s="166"/>
      <c r="H9" s="166"/>
      <c r="I9" s="30"/>
      <c r="J9" s="30"/>
      <c r="K9" s="167"/>
      <c r="L9" s="167"/>
    </row>
    <row r="10" spans="2:12" x14ac:dyDescent="0.35">
      <c r="C10" s="113"/>
      <c r="D10" s="113"/>
      <c r="E10" s="30"/>
      <c r="F10" s="30"/>
      <c r="G10" s="166"/>
      <c r="H10" s="166"/>
      <c r="I10" s="30"/>
      <c r="J10" s="30"/>
      <c r="K10" s="167"/>
      <c r="L10" s="167"/>
    </row>
    <row r="11" spans="2:12" x14ac:dyDescent="0.35"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spans="2:12" x14ac:dyDescent="0.35"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2:12" x14ac:dyDescent="0.35">
      <c r="C13" s="30"/>
      <c r="D13" s="30"/>
      <c r="E13" s="30"/>
      <c r="F13" s="30"/>
      <c r="G13" s="30"/>
      <c r="H13" s="30"/>
      <c r="I13" s="30"/>
      <c r="J13" s="30"/>
      <c r="K13" s="30"/>
      <c r="L13" s="30"/>
    </row>
  </sheetData>
  <mergeCells count="1">
    <mergeCell ref="K5:L6"/>
  </mergeCells>
  <pageMargins left="1.4960629921259843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8"/>
  <sheetViews>
    <sheetView workbookViewId="0">
      <selection activeCell="C18" sqref="C18"/>
    </sheetView>
  </sheetViews>
  <sheetFormatPr defaultRowHeight="21" x14ac:dyDescent="0.35"/>
  <cols>
    <col min="1" max="16384" width="9.140625" style="1"/>
  </cols>
  <sheetData>
    <row r="2" spans="2:4" ht="26.25" x14ac:dyDescent="0.4">
      <c r="C2" s="38" t="s">
        <v>1155</v>
      </c>
    </row>
    <row r="4" spans="2:4" x14ac:dyDescent="0.35">
      <c r="B4" s="4" t="s">
        <v>41</v>
      </c>
      <c r="C4" s="36" t="s">
        <v>42</v>
      </c>
      <c r="D4" s="1" t="s">
        <v>1156</v>
      </c>
    </row>
    <row r="6" spans="2:4" x14ac:dyDescent="0.35">
      <c r="B6" s="4" t="s">
        <v>43</v>
      </c>
      <c r="C6" s="36" t="s">
        <v>42</v>
      </c>
      <c r="D6" s="1" t="s">
        <v>1157</v>
      </c>
    </row>
    <row r="7" spans="2:4" x14ac:dyDescent="0.35">
      <c r="D7" s="1" t="s">
        <v>1158</v>
      </c>
    </row>
    <row r="8" spans="2:4" x14ac:dyDescent="0.35">
      <c r="D8" s="1" t="s">
        <v>1159</v>
      </c>
    </row>
    <row r="10" spans="2:4" x14ac:dyDescent="0.35">
      <c r="B10" s="4" t="s">
        <v>44</v>
      </c>
      <c r="C10" s="36" t="s">
        <v>42</v>
      </c>
      <c r="D10" s="1" t="s">
        <v>1160</v>
      </c>
    </row>
    <row r="11" spans="2:4" x14ac:dyDescent="0.35">
      <c r="D11" s="1" t="s">
        <v>1161</v>
      </c>
    </row>
    <row r="12" spans="2:4" x14ac:dyDescent="0.35">
      <c r="D12" s="1" t="s">
        <v>1162</v>
      </c>
    </row>
    <row r="13" spans="2:4" x14ac:dyDescent="0.35">
      <c r="D13" s="1" t="s">
        <v>1163</v>
      </c>
    </row>
    <row r="14" spans="2:4" x14ac:dyDescent="0.35">
      <c r="D14" s="1" t="s">
        <v>1164</v>
      </c>
    </row>
    <row r="15" spans="2:4" x14ac:dyDescent="0.35">
      <c r="D15" s="1" t="s">
        <v>1165</v>
      </c>
    </row>
    <row r="16" spans="2:4" x14ac:dyDescent="0.35">
      <c r="D16" s="1" t="s">
        <v>1166</v>
      </c>
    </row>
    <row r="17" spans="3:4" x14ac:dyDescent="0.35">
      <c r="D17" s="1" t="s">
        <v>1167</v>
      </c>
    </row>
    <row r="18" spans="3:4" x14ac:dyDescent="0.35">
      <c r="C18" s="4"/>
    </row>
  </sheetData>
  <pageMargins left="2.6771653543307088" right="0.70866141732283472" top="0.74803149606299213" bottom="0.74803149606299213" header="0.31496062992125984" footer="0.31496062992125984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"/>
  <sheetViews>
    <sheetView workbookViewId="0">
      <selection activeCell="F3" sqref="F3"/>
    </sheetView>
  </sheetViews>
  <sheetFormatPr defaultRowHeight="12.75" x14ac:dyDescent="0.2"/>
  <sheetData>
    <row r="1" spans="1:17" s="521" customFormat="1" ht="26.25" x14ac:dyDescent="0.4">
      <c r="A1" s="1321" t="s">
        <v>3227</v>
      </c>
      <c r="B1" s="1321"/>
      <c r="C1" s="1321"/>
      <c r="D1" s="1321"/>
      <c r="E1" s="1321"/>
      <c r="F1" s="1321"/>
      <c r="G1" s="1321"/>
      <c r="H1" s="1321"/>
      <c r="I1" s="1321"/>
      <c r="J1" s="1321"/>
      <c r="K1" s="1321"/>
      <c r="L1" s="1321"/>
      <c r="M1" s="1321"/>
      <c r="N1" s="1321"/>
      <c r="O1" s="1321"/>
      <c r="P1" s="1321"/>
      <c r="Q1" s="1321"/>
    </row>
  </sheetData>
  <mergeCells count="1">
    <mergeCell ref="A1:Q1"/>
  </mergeCells>
  <pageMargins left="1.8897637795275593" right="0.9055118110236221" top="1.3385826771653544" bottom="0.94488188976377963" header="0.31496062992125984" footer="0.31496062992125984"/>
  <pageSetup paperSize="5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L8"/>
  <sheetViews>
    <sheetView workbookViewId="0">
      <selection activeCell="C1" sqref="B1:L8"/>
    </sheetView>
  </sheetViews>
  <sheetFormatPr defaultRowHeight="13.5" x14ac:dyDescent="0.25"/>
  <cols>
    <col min="1" max="1" width="9.140625" style="10"/>
    <col min="2" max="2" width="22.7109375" style="10" customWidth="1"/>
    <col min="3" max="3" width="12.42578125" style="10" customWidth="1"/>
    <col min="4" max="4" width="7" style="10" customWidth="1"/>
    <col min="5" max="5" width="16.85546875" style="10" customWidth="1"/>
    <col min="6" max="6" width="12.85546875" style="10" customWidth="1"/>
    <col min="7" max="7" width="7.28515625" style="10" customWidth="1"/>
    <col min="8" max="8" width="15.5703125" style="10" customWidth="1"/>
    <col min="9" max="9" width="11" style="10" customWidth="1"/>
    <col min="10" max="10" width="9.140625" style="10" customWidth="1"/>
    <col min="11" max="11" width="13.7109375" style="10" customWidth="1"/>
    <col min="12" max="12" width="10.42578125" style="10" customWidth="1"/>
    <col min="13" max="16384" width="9.140625" style="10"/>
  </cols>
  <sheetData>
    <row r="1" spans="2:12" ht="26.25" x14ac:dyDescent="0.4">
      <c r="C1" s="1326" t="s">
        <v>3275</v>
      </c>
      <c r="D1" s="1326"/>
      <c r="E1" s="1326"/>
      <c r="F1" s="1326"/>
      <c r="G1" s="1326"/>
      <c r="H1" s="1326"/>
      <c r="I1" s="1326"/>
      <c r="J1" s="1326"/>
    </row>
    <row r="2" spans="2:12" ht="26.25" x14ac:dyDescent="0.4">
      <c r="B2" s="1008"/>
      <c r="G2" s="1050"/>
    </row>
    <row r="3" spans="2:12" x14ac:dyDescent="0.25">
      <c r="C3" s="1052"/>
      <c r="D3" s="1051"/>
      <c r="E3" s="1051"/>
      <c r="F3" s="1052"/>
      <c r="G3" s="1051"/>
      <c r="H3" s="1051"/>
      <c r="I3" s="1052"/>
      <c r="J3" s="1051"/>
      <c r="K3" s="1051"/>
      <c r="L3" s="1053"/>
    </row>
    <row r="4" spans="2:12" ht="42" customHeight="1" x14ac:dyDescent="0.25">
      <c r="B4" s="1322" t="s">
        <v>3294</v>
      </c>
      <c r="C4" s="1323"/>
      <c r="D4" s="210"/>
      <c r="E4" s="1324" t="s">
        <v>3295</v>
      </c>
      <c r="F4" s="1325"/>
      <c r="G4" s="210"/>
      <c r="H4" s="1324" t="s">
        <v>3296</v>
      </c>
      <c r="I4" s="1325"/>
      <c r="J4" s="210"/>
      <c r="K4" s="1324" t="s">
        <v>3297</v>
      </c>
      <c r="L4" s="1325"/>
    </row>
    <row r="5" spans="2:12" ht="21" x14ac:dyDescent="0.25">
      <c r="B5" s="271" t="s">
        <v>3276</v>
      </c>
      <c r="C5" s="1046">
        <v>13970714</v>
      </c>
      <c r="D5" s="210"/>
      <c r="E5" s="271" t="s">
        <v>3280</v>
      </c>
      <c r="F5" s="1007">
        <v>18578668</v>
      </c>
      <c r="G5" s="210"/>
      <c r="H5" s="271" t="s">
        <v>3291</v>
      </c>
      <c r="I5" s="1046">
        <f>20164107+846500</f>
        <v>21010607</v>
      </c>
      <c r="J5" s="210"/>
      <c r="K5" s="271" t="s">
        <v>3287</v>
      </c>
      <c r="L5" s="211">
        <v>3243202</v>
      </c>
    </row>
    <row r="6" spans="2:12" ht="42" x14ac:dyDescent="0.25">
      <c r="B6" s="271" t="s">
        <v>3277</v>
      </c>
      <c r="C6" s="1046">
        <v>14144407</v>
      </c>
      <c r="D6" s="210"/>
      <c r="E6" s="271" t="s">
        <v>3281</v>
      </c>
      <c r="F6" s="1046">
        <v>1805266</v>
      </c>
      <c r="G6" s="210"/>
      <c r="H6" s="271" t="s">
        <v>3284</v>
      </c>
      <c r="I6" s="1046">
        <v>1409316</v>
      </c>
      <c r="J6" s="210"/>
      <c r="K6" s="271" t="s">
        <v>3288</v>
      </c>
      <c r="L6" s="211">
        <v>2085121</v>
      </c>
    </row>
    <row r="7" spans="2:12" ht="42" x14ac:dyDescent="0.25">
      <c r="B7" s="271" t="s">
        <v>3278</v>
      </c>
      <c r="C7" s="1046">
        <v>20519260</v>
      </c>
      <c r="D7" s="210"/>
      <c r="E7" s="271" t="s">
        <v>3282</v>
      </c>
      <c r="F7" s="1046">
        <v>108100</v>
      </c>
      <c r="G7" s="210"/>
      <c r="H7" s="271" t="s">
        <v>3285</v>
      </c>
      <c r="I7" s="1046" t="s">
        <v>1531</v>
      </c>
      <c r="J7" s="210"/>
      <c r="K7" s="271" t="s">
        <v>3289</v>
      </c>
      <c r="L7" s="1049" t="s">
        <v>1531</v>
      </c>
    </row>
    <row r="8" spans="2:12" ht="21" x14ac:dyDescent="0.25">
      <c r="B8" s="271" t="s">
        <v>3279</v>
      </c>
      <c r="C8" s="1047"/>
      <c r="D8" s="210"/>
      <c r="E8" s="271" t="s">
        <v>3283</v>
      </c>
      <c r="F8" s="1048"/>
      <c r="G8" s="210"/>
      <c r="H8" s="271" t="s">
        <v>3286</v>
      </c>
      <c r="I8" s="1046">
        <v>27080077</v>
      </c>
      <c r="J8" s="210"/>
      <c r="K8" s="271" t="s">
        <v>3290</v>
      </c>
      <c r="L8" s="1049"/>
    </row>
  </sheetData>
  <mergeCells count="5">
    <mergeCell ref="B4:C4"/>
    <mergeCell ref="E4:F4"/>
    <mergeCell ref="H4:I4"/>
    <mergeCell ref="K4:L4"/>
    <mergeCell ref="C1:J1"/>
  </mergeCell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13" zoomScale="90" zoomScaleNormal="90" workbookViewId="0">
      <selection activeCell="F18" sqref="F18"/>
    </sheetView>
  </sheetViews>
  <sheetFormatPr defaultColWidth="25" defaultRowHeight="21" x14ac:dyDescent="0.2"/>
  <cols>
    <col min="1" max="1" width="6.5703125" style="145" customWidth="1"/>
    <col min="2" max="2" width="40.85546875" style="156" customWidth="1"/>
    <col min="3" max="3" width="28.7109375" style="164" customWidth="1"/>
    <col min="4" max="4" width="26.28515625" style="164" customWidth="1"/>
    <col min="5" max="5" width="27.28515625" style="164" customWidth="1"/>
    <col min="6" max="6" width="25" style="144"/>
    <col min="7" max="16384" width="25" style="145"/>
  </cols>
  <sheetData>
    <row r="1" spans="1:6" ht="36.75" customHeight="1" x14ac:dyDescent="0.2">
      <c r="A1" s="1327" t="s">
        <v>45</v>
      </c>
      <c r="B1" s="1327"/>
      <c r="C1" s="1327"/>
      <c r="D1" s="1327"/>
      <c r="E1" s="1327"/>
    </row>
    <row r="2" spans="1:6" ht="40.5" customHeight="1" x14ac:dyDescent="0.2">
      <c r="A2" s="1328" t="s">
        <v>1128</v>
      </c>
      <c r="B2" s="1328"/>
      <c r="C2" s="1328"/>
      <c r="D2" s="1328"/>
      <c r="E2" s="1328"/>
    </row>
    <row r="3" spans="1:6" s="148" customFormat="1" x14ac:dyDescent="0.2">
      <c r="A3" s="1329" t="s">
        <v>0</v>
      </c>
      <c r="B3" s="1330" t="s">
        <v>1129</v>
      </c>
      <c r="C3" s="1330" t="s">
        <v>3231</v>
      </c>
      <c r="D3" s="1330"/>
      <c r="E3" s="1330"/>
      <c r="F3" s="147"/>
    </row>
    <row r="4" spans="1:6" s="148" customFormat="1" x14ac:dyDescent="0.2">
      <c r="A4" s="1329"/>
      <c r="B4" s="1330"/>
      <c r="C4" s="669" t="s">
        <v>1130</v>
      </c>
      <c r="D4" s="149" t="s">
        <v>1131</v>
      </c>
      <c r="E4" s="669" t="s">
        <v>5</v>
      </c>
      <c r="F4" s="147"/>
    </row>
    <row r="5" spans="1:6" s="1" customFormat="1" ht="35.25" customHeight="1" x14ac:dyDescent="0.35">
      <c r="A5" s="31"/>
      <c r="B5" s="146" t="s">
        <v>1132</v>
      </c>
      <c r="C5" s="150"/>
      <c r="D5" s="141"/>
      <c r="E5" s="141"/>
      <c r="F5" s="136"/>
    </row>
    <row r="6" spans="1:6" s="156" customFormat="1" ht="30" customHeight="1" x14ac:dyDescent="0.2">
      <c r="A6" s="151">
        <v>1</v>
      </c>
      <c r="B6" s="152" t="s">
        <v>1133</v>
      </c>
      <c r="C6" s="153">
        <f>49500000-7500000</f>
        <v>42000000</v>
      </c>
      <c r="D6" s="154">
        <f>7000000+500000</f>
        <v>7500000</v>
      </c>
      <c r="E6" s="155">
        <f t="shared" ref="E6:E34" si="0">C6+D6</f>
        <v>49500000</v>
      </c>
      <c r="F6" s="153">
        <v>49500000</v>
      </c>
    </row>
    <row r="7" spans="1:6" s="156" customFormat="1" ht="30" customHeight="1" x14ac:dyDescent="0.2">
      <c r="A7" s="151">
        <v>2</v>
      </c>
      <c r="B7" s="152" t="s">
        <v>1134</v>
      </c>
      <c r="C7" s="153">
        <v>126048</v>
      </c>
      <c r="D7" s="154">
        <v>0</v>
      </c>
      <c r="E7" s="155">
        <f t="shared" si="0"/>
        <v>126048</v>
      </c>
      <c r="F7" s="157"/>
    </row>
    <row r="8" spans="1:6" s="156" customFormat="1" ht="30" customHeight="1" x14ac:dyDescent="0.2">
      <c r="A8" s="151">
        <v>3</v>
      </c>
      <c r="B8" s="152" t="s">
        <v>1135</v>
      </c>
      <c r="C8" s="153">
        <v>870000</v>
      </c>
      <c r="D8" s="154">
        <v>0</v>
      </c>
      <c r="E8" s="155">
        <f t="shared" si="0"/>
        <v>870000</v>
      </c>
      <c r="F8" s="157"/>
    </row>
    <row r="9" spans="1:6" s="156" customFormat="1" ht="30" customHeight="1" x14ac:dyDescent="0.2">
      <c r="A9" s="151">
        <v>4</v>
      </c>
      <c r="B9" s="152" t="s">
        <v>1136</v>
      </c>
      <c r="C9" s="153">
        <v>5727100</v>
      </c>
      <c r="D9" s="158">
        <v>0</v>
      </c>
      <c r="E9" s="155">
        <f t="shared" si="0"/>
        <v>5727100</v>
      </c>
      <c r="F9" s="157"/>
    </row>
    <row r="10" spans="1:6" s="156" customFormat="1" ht="30" customHeight="1" x14ac:dyDescent="0.2">
      <c r="A10" s="151">
        <v>5</v>
      </c>
      <c r="B10" s="152" t="s">
        <v>1137</v>
      </c>
      <c r="C10" s="153">
        <v>924650</v>
      </c>
      <c r="D10" s="162">
        <v>107558.61</v>
      </c>
      <c r="E10" s="155">
        <f t="shared" si="0"/>
        <v>1032208.61</v>
      </c>
      <c r="F10" s="157"/>
    </row>
    <row r="11" spans="1:6" s="156" customFormat="1" ht="30" customHeight="1" x14ac:dyDescent="0.2">
      <c r="A11" s="151">
        <v>6</v>
      </c>
      <c r="B11" s="152" t="s">
        <v>1138</v>
      </c>
      <c r="C11" s="153">
        <v>13408621</v>
      </c>
      <c r="D11" s="158">
        <v>0</v>
      </c>
      <c r="E11" s="155">
        <f t="shared" si="0"/>
        <v>13408621</v>
      </c>
      <c r="F11" s="157"/>
    </row>
    <row r="12" spans="1:6" ht="30" customHeight="1" x14ac:dyDescent="0.2">
      <c r="A12" s="151">
        <v>7</v>
      </c>
      <c r="B12" s="152" t="s">
        <v>1139</v>
      </c>
      <c r="C12" s="153">
        <v>8182650</v>
      </c>
      <c r="D12" s="162">
        <v>11883.85</v>
      </c>
      <c r="E12" s="155">
        <f t="shared" si="0"/>
        <v>8194533.8499999996</v>
      </c>
    </row>
    <row r="13" spans="1:6" ht="30" customHeight="1" x14ac:dyDescent="0.2">
      <c r="A13" s="151">
        <v>8</v>
      </c>
      <c r="B13" s="152" t="s">
        <v>1140</v>
      </c>
      <c r="C13" s="153">
        <v>0</v>
      </c>
      <c r="D13" s="162">
        <v>429641</v>
      </c>
      <c r="E13" s="155">
        <f t="shared" si="0"/>
        <v>429641</v>
      </c>
    </row>
    <row r="14" spans="1:6" ht="30" customHeight="1" x14ac:dyDescent="0.2">
      <c r="A14" s="151">
        <v>9</v>
      </c>
      <c r="B14" s="152" t="s">
        <v>1141</v>
      </c>
      <c r="C14" s="153">
        <v>3958514</v>
      </c>
      <c r="D14" s="159">
        <f>30179+282934</f>
        <v>313113</v>
      </c>
      <c r="E14" s="155">
        <f t="shared" si="0"/>
        <v>4271627</v>
      </c>
    </row>
    <row r="15" spans="1:6" ht="30" customHeight="1" x14ac:dyDescent="0.2">
      <c r="A15" s="151">
        <v>10</v>
      </c>
      <c r="B15" s="152" t="s">
        <v>2519</v>
      </c>
      <c r="C15" s="153">
        <v>341980</v>
      </c>
      <c r="D15" s="159">
        <f>701980-C15</f>
        <v>360000</v>
      </c>
      <c r="E15" s="155">
        <f t="shared" si="0"/>
        <v>701980</v>
      </c>
    </row>
    <row r="16" spans="1:6" ht="30" customHeight="1" x14ac:dyDescent="0.2">
      <c r="A16" s="151">
        <v>11</v>
      </c>
      <c r="B16" s="160" t="s">
        <v>1142</v>
      </c>
      <c r="C16" s="154">
        <v>669000</v>
      </c>
      <c r="D16" s="211">
        <f>1736279-C16</f>
        <v>1067279</v>
      </c>
      <c r="E16" s="155">
        <f t="shared" si="0"/>
        <v>1736279</v>
      </c>
    </row>
    <row r="17" spans="1:6" ht="30" customHeight="1" x14ac:dyDescent="0.2">
      <c r="A17" s="151">
        <v>12</v>
      </c>
      <c r="B17" s="160" t="s">
        <v>2518</v>
      </c>
      <c r="C17" s="154">
        <v>0</v>
      </c>
      <c r="D17" s="154">
        <v>1054659</v>
      </c>
      <c r="E17" s="155">
        <f t="shared" si="0"/>
        <v>1054659</v>
      </c>
    </row>
    <row r="18" spans="1:6" s="261" customFormat="1" ht="30.75" customHeight="1" x14ac:dyDescent="0.2">
      <c r="A18" s="257"/>
      <c r="B18" s="678" t="s">
        <v>1143</v>
      </c>
      <c r="C18" s="258">
        <f>SUM(C6:C17)</f>
        <v>76208563</v>
      </c>
      <c r="D18" s="258">
        <f>SUM(D6:D17)</f>
        <v>10844134.460000001</v>
      </c>
      <c r="E18" s="259">
        <f t="shared" si="0"/>
        <v>87052697.460000008</v>
      </c>
      <c r="F18" s="260">
        <f>C18+D18</f>
        <v>87052697.460000008</v>
      </c>
    </row>
    <row r="19" spans="1:6" ht="25.5" customHeight="1" x14ac:dyDescent="0.2">
      <c r="A19" s="146"/>
      <c r="B19" s="681" t="s">
        <v>1144</v>
      </c>
      <c r="C19" s="141"/>
      <c r="D19" s="154"/>
      <c r="E19" s="155">
        <f t="shared" si="0"/>
        <v>0</v>
      </c>
    </row>
    <row r="20" spans="1:6" ht="25.5" customHeight="1" x14ac:dyDescent="0.35">
      <c r="A20" s="161">
        <v>1</v>
      </c>
      <c r="B20" s="152" t="s">
        <v>1145</v>
      </c>
      <c r="C20" s="153">
        <v>9337754</v>
      </c>
      <c r="D20" s="154">
        <v>0</v>
      </c>
      <c r="E20" s="155">
        <f t="shared" si="0"/>
        <v>9337754</v>
      </c>
    </row>
    <row r="21" spans="1:6" ht="25.5" customHeight="1" x14ac:dyDescent="0.35">
      <c r="A21" s="161">
        <v>2</v>
      </c>
      <c r="B21" s="152" t="s">
        <v>2016</v>
      </c>
      <c r="C21" s="153">
        <v>3712752</v>
      </c>
      <c r="D21" s="154">
        <v>0</v>
      </c>
      <c r="E21" s="155">
        <f t="shared" si="0"/>
        <v>3712752</v>
      </c>
    </row>
    <row r="22" spans="1:6" ht="25.5" customHeight="1" x14ac:dyDescent="0.35">
      <c r="A22" s="161">
        <v>3</v>
      </c>
      <c r="B22" s="152" t="s">
        <v>1146</v>
      </c>
      <c r="C22" s="153">
        <v>980721</v>
      </c>
      <c r="D22" s="154">
        <v>0</v>
      </c>
      <c r="E22" s="155">
        <f t="shared" si="0"/>
        <v>980721</v>
      </c>
    </row>
    <row r="23" spans="1:6" ht="25.5" customHeight="1" x14ac:dyDescent="0.35">
      <c r="A23" s="161">
        <v>4</v>
      </c>
      <c r="B23" s="152" t="s">
        <v>1147</v>
      </c>
      <c r="C23" s="153">
        <v>5461941</v>
      </c>
      <c r="D23" s="154">
        <v>0</v>
      </c>
      <c r="E23" s="155">
        <f t="shared" si="0"/>
        <v>5461941</v>
      </c>
    </row>
    <row r="24" spans="1:6" ht="25.5" customHeight="1" x14ac:dyDescent="0.35">
      <c r="A24" s="161">
        <v>5</v>
      </c>
      <c r="B24" s="152" t="s">
        <v>1148</v>
      </c>
      <c r="C24" s="153">
        <v>9970500</v>
      </c>
      <c r="D24" s="162">
        <v>2593207</v>
      </c>
      <c r="E24" s="155">
        <f t="shared" si="0"/>
        <v>12563707</v>
      </c>
    </row>
    <row r="25" spans="1:6" ht="25.5" customHeight="1" x14ac:dyDescent="0.35">
      <c r="A25" s="161">
        <v>6</v>
      </c>
      <c r="B25" s="152" t="s">
        <v>1149</v>
      </c>
      <c r="C25" s="153">
        <v>18200000</v>
      </c>
      <c r="D25" s="162">
        <v>1982320</v>
      </c>
      <c r="E25" s="155">
        <f t="shared" si="0"/>
        <v>20182320</v>
      </c>
    </row>
    <row r="26" spans="1:6" ht="25.5" customHeight="1" x14ac:dyDescent="0.35">
      <c r="A26" s="161">
        <v>7</v>
      </c>
      <c r="B26" s="152" t="s">
        <v>1150</v>
      </c>
      <c r="C26" s="153">
        <v>5531700</v>
      </c>
      <c r="D26" s="162">
        <v>557231</v>
      </c>
      <c r="E26" s="155">
        <f t="shared" si="0"/>
        <v>6088931</v>
      </c>
    </row>
    <row r="27" spans="1:6" ht="25.5" customHeight="1" x14ac:dyDescent="0.35">
      <c r="A27" s="161">
        <v>8</v>
      </c>
      <c r="B27" s="152" t="s">
        <v>1151</v>
      </c>
      <c r="C27" s="153">
        <v>5303950</v>
      </c>
      <c r="D27" s="162">
        <v>1313000</v>
      </c>
      <c r="E27" s="155">
        <f t="shared" si="0"/>
        <v>6616950</v>
      </c>
    </row>
    <row r="28" spans="1:6" ht="25.5" customHeight="1" x14ac:dyDescent="0.35">
      <c r="A28" s="161">
        <v>9</v>
      </c>
      <c r="B28" s="152" t="s">
        <v>1152</v>
      </c>
      <c r="C28" s="153">
        <v>2778120</v>
      </c>
      <c r="D28" s="162">
        <v>420100</v>
      </c>
      <c r="E28" s="155">
        <f t="shared" si="0"/>
        <v>3198220</v>
      </c>
    </row>
    <row r="29" spans="1:6" ht="25.5" customHeight="1" x14ac:dyDescent="0.35">
      <c r="A29" s="161">
        <v>10</v>
      </c>
      <c r="B29" s="152" t="s">
        <v>3195</v>
      </c>
      <c r="C29" s="153">
        <v>5718720</v>
      </c>
      <c r="D29" s="162">
        <v>1219800</v>
      </c>
      <c r="E29" s="155">
        <f t="shared" si="0"/>
        <v>6938520</v>
      </c>
    </row>
    <row r="30" spans="1:6" ht="25.5" customHeight="1" x14ac:dyDescent="0.35">
      <c r="A30" s="161">
        <v>11</v>
      </c>
      <c r="B30" s="152" t="s">
        <v>1153</v>
      </c>
      <c r="C30" s="153">
        <v>542900</v>
      </c>
      <c r="D30" s="154">
        <v>0</v>
      </c>
      <c r="E30" s="155">
        <f t="shared" si="0"/>
        <v>542900</v>
      </c>
    </row>
    <row r="31" spans="1:6" ht="25.5" customHeight="1" x14ac:dyDescent="0.35">
      <c r="A31" s="161">
        <v>12</v>
      </c>
      <c r="B31" s="152" t="s">
        <v>1154</v>
      </c>
      <c r="C31" s="153">
        <f>7103790+543584</f>
        <v>7647374</v>
      </c>
      <c r="D31" s="154">
        <f>726500+585428</f>
        <v>1311928</v>
      </c>
      <c r="E31" s="155">
        <f t="shared" si="0"/>
        <v>8959302</v>
      </c>
    </row>
    <row r="32" spans="1:6" ht="25.5" customHeight="1" x14ac:dyDescent="0.35">
      <c r="A32" s="161">
        <v>13</v>
      </c>
      <c r="B32" s="152" t="s">
        <v>3192</v>
      </c>
      <c r="C32" s="153">
        <v>669000</v>
      </c>
      <c r="D32" s="154">
        <v>1067279</v>
      </c>
      <c r="E32" s="155">
        <f t="shared" si="0"/>
        <v>1736279</v>
      </c>
    </row>
    <row r="33" spans="1:6" ht="25.5" customHeight="1" x14ac:dyDescent="0.35">
      <c r="A33" s="161">
        <v>14</v>
      </c>
      <c r="B33" s="152" t="s">
        <v>3193</v>
      </c>
      <c r="C33" s="153">
        <v>341980</v>
      </c>
      <c r="D33" s="154">
        <v>360000</v>
      </c>
      <c r="E33" s="155">
        <f t="shared" si="0"/>
        <v>701980</v>
      </c>
    </row>
    <row r="34" spans="1:6" s="135" customFormat="1" ht="30" customHeight="1" x14ac:dyDescent="0.2">
      <c r="A34" s="151">
        <v>10</v>
      </c>
      <c r="B34" s="163" t="s">
        <v>3232</v>
      </c>
      <c r="C34" s="141">
        <v>11151</v>
      </c>
      <c r="D34" s="154">
        <v>19269</v>
      </c>
      <c r="E34" s="155">
        <f t="shared" si="0"/>
        <v>30420</v>
      </c>
      <c r="F34" s="136"/>
    </row>
    <row r="35" spans="1:6" x14ac:dyDescent="0.2">
      <c r="A35" s="146"/>
      <c r="B35" s="679" t="s">
        <v>3230</v>
      </c>
      <c r="C35" s="680">
        <f>SUM(C20:C34)</f>
        <v>76208563</v>
      </c>
      <c r="D35" s="680">
        <f>SUM(D20:D34)</f>
        <v>10844134</v>
      </c>
      <c r="E35" s="680">
        <f t="shared" ref="E35" si="1">SUM(E20:E34)</f>
        <v>87052697</v>
      </c>
    </row>
  </sheetData>
  <mergeCells count="5">
    <mergeCell ref="A1:E1"/>
    <mergeCell ref="A2:E2"/>
    <mergeCell ref="A3:A4"/>
    <mergeCell ref="B3:B4"/>
    <mergeCell ref="C3:E3"/>
  </mergeCells>
  <pageMargins left="1.8897637795275593" right="0.9055118110236221" top="0.94488188976377963" bottom="0.35433070866141736" header="0.31496062992125984" footer="0.31496062992125984"/>
  <pageSetup paperSize="5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10" workbookViewId="0">
      <selection sqref="A1:I18"/>
    </sheetView>
  </sheetViews>
  <sheetFormatPr defaultColWidth="9.140625" defaultRowHeight="21" x14ac:dyDescent="0.35"/>
  <cols>
    <col min="1" max="1" width="12.42578125" style="314" customWidth="1"/>
    <col min="2" max="2" width="32.28515625" style="314" customWidth="1"/>
    <col min="3" max="3" width="55.7109375" style="309" customWidth="1"/>
    <col min="4" max="4" width="8" style="309" customWidth="1"/>
    <col min="5" max="5" width="9.140625" style="309"/>
    <col min="6" max="7" width="8.42578125" style="309" customWidth="1"/>
    <col min="8" max="8" width="8.28515625" style="309" customWidth="1"/>
    <col min="9" max="9" width="7.85546875" style="309" customWidth="1"/>
    <col min="10" max="16384" width="9.140625" style="309"/>
  </cols>
  <sheetData>
    <row r="1" spans="1:9" s="682" customFormat="1" ht="33.75" customHeight="1" x14ac:dyDescent="0.35">
      <c r="A1" s="1336" t="s">
        <v>2520</v>
      </c>
      <c r="B1" s="1336"/>
      <c r="C1" s="1336"/>
      <c r="D1" s="1336"/>
      <c r="E1" s="1336"/>
      <c r="F1" s="1336"/>
      <c r="G1" s="1336"/>
      <c r="H1" s="1336"/>
      <c r="I1" s="1336"/>
    </row>
    <row r="2" spans="1:9" s="682" customFormat="1" ht="21.75" customHeight="1" x14ac:dyDescent="0.35">
      <c r="A2" s="1337" t="s">
        <v>2521</v>
      </c>
      <c r="B2" s="1337"/>
      <c r="C2" s="1337"/>
      <c r="D2" s="1337"/>
      <c r="E2" s="1337"/>
      <c r="F2" s="1337"/>
      <c r="G2" s="1337"/>
      <c r="H2" s="1337"/>
      <c r="I2" s="1337"/>
    </row>
    <row r="3" spans="1:9" s="27" customFormat="1" ht="24" customHeight="1" x14ac:dyDescent="0.35">
      <c r="A3" s="1338" t="s">
        <v>2</v>
      </c>
      <c r="B3" s="1338" t="s">
        <v>153</v>
      </c>
      <c r="C3" s="1338" t="s">
        <v>154</v>
      </c>
      <c r="D3" s="1341" t="s">
        <v>15</v>
      </c>
      <c r="E3" s="1342"/>
      <c r="F3" s="1342"/>
      <c r="G3" s="1342"/>
      <c r="H3" s="1342"/>
      <c r="I3" s="1343"/>
    </row>
    <row r="4" spans="1:9" s="27" customFormat="1" ht="126" x14ac:dyDescent="0.2">
      <c r="A4" s="1339"/>
      <c r="B4" s="1339"/>
      <c r="C4" s="1339"/>
      <c r="D4" s="310" t="s">
        <v>155</v>
      </c>
      <c r="E4" s="310" t="s">
        <v>156</v>
      </c>
      <c r="F4" s="310" t="s">
        <v>157</v>
      </c>
      <c r="G4" s="310" t="s">
        <v>158</v>
      </c>
      <c r="H4" s="310" t="s">
        <v>159</v>
      </c>
      <c r="I4" s="310" t="s">
        <v>160</v>
      </c>
    </row>
    <row r="5" spans="1:9" s="27" customFormat="1" ht="27.75" customHeight="1" x14ac:dyDescent="0.2">
      <c r="A5" s="1340"/>
      <c r="B5" s="1340"/>
      <c r="C5" s="1340"/>
      <c r="D5" s="29">
        <v>5</v>
      </c>
      <c r="E5" s="29">
        <v>5</v>
      </c>
      <c r="F5" s="29">
        <v>5</v>
      </c>
      <c r="G5" s="29">
        <v>5</v>
      </c>
      <c r="H5" s="29">
        <v>5</v>
      </c>
      <c r="I5" s="29">
        <v>25</v>
      </c>
    </row>
    <row r="6" spans="1:9" s="27" customFormat="1" ht="21" customHeight="1" x14ac:dyDescent="0.2">
      <c r="A6" s="1334" t="s">
        <v>161</v>
      </c>
      <c r="B6" s="1345" t="s">
        <v>162</v>
      </c>
      <c r="C6" s="271" t="s">
        <v>2522</v>
      </c>
      <c r="D6" s="29">
        <v>4</v>
      </c>
      <c r="E6" s="29">
        <v>5</v>
      </c>
      <c r="F6" s="29">
        <v>5</v>
      </c>
      <c r="G6" s="29">
        <v>4</v>
      </c>
      <c r="H6" s="29">
        <v>4</v>
      </c>
      <c r="I6" s="310">
        <v>22</v>
      </c>
    </row>
    <row r="7" spans="1:9" s="27" customFormat="1" ht="42" x14ac:dyDescent="0.2">
      <c r="A7" s="1344"/>
      <c r="B7" s="1346"/>
      <c r="C7" s="311" t="s">
        <v>2523</v>
      </c>
      <c r="D7" s="310"/>
      <c r="E7" s="310"/>
      <c r="F7" s="310"/>
      <c r="G7" s="310"/>
      <c r="H7" s="310"/>
      <c r="I7" s="310"/>
    </row>
    <row r="8" spans="1:9" s="27" customFormat="1" x14ac:dyDescent="0.2">
      <c r="A8" s="1344"/>
      <c r="B8" s="1347"/>
      <c r="C8" s="311" t="s">
        <v>2524</v>
      </c>
      <c r="D8" s="310"/>
      <c r="E8" s="310"/>
      <c r="F8" s="310"/>
      <c r="G8" s="310"/>
      <c r="H8" s="310"/>
      <c r="I8" s="310"/>
    </row>
    <row r="9" spans="1:9" s="27" customFormat="1" x14ac:dyDescent="0.2">
      <c r="A9" s="1335"/>
      <c r="B9" s="311" t="s">
        <v>2525</v>
      </c>
      <c r="C9" s="311" t="s">
        <v>2526</v>
      </c>
      <c r="D9" s="310">
        <v>3</v>
      </c>
      <c r="E9" s="310">
        <v>3</v>
      </c>
      <c r="F9" s="310">
        <v>3</v>
      </c>
      <c r="G9" s="310">
        <v>3</v>
      </c>
      <c r="H9" s="310">
        <v>3</v>
      </c>
      <c r="I9" s="310">
        <v>15</v>
      </c>
    </row>
    <row r="10" spans="1:9" s="27" customFormat="1" ht="21" customHeight="1" x14ac:dyDescent="0.2">
      <c r="A10" s="1334" t="s">
        <v>163</v>
      </c>
      <c r="B10" s="311" t="s">
        <v>2527</v>
      </c>
      <c r="C10" s="271" t="s">
        <v>2528</v>
      </c>
      <c r="D10" s="310">
        <v>4</v>
      </c>
      <c r="E10" s="310">
        <v>3</v>
      </c>
      <c r="F10" s="310">
        <v>4</v>
      </c>
      <c r="G10" s="310">
        <v>3</v>
      </c>
      <c r="H10" s="310">
        <v>3</v>
      </c>
      <c r="I10" s="310">
        <v>17</v>
      </c>
    </row>
    <row r="11" spans="1:9" s="27" customFormat="1" ht="42" x14ac:dyDescent="0.2">
      <c r="A11" s="1335"/>
      <c r="B11" s="311" t="s">
        <v>2529</v>
      </c>
      <c r="C11" s="271" t="s">
        <v>2530</v>
      </c>
      <c r="D11" s="310">
        <v>3</v>
      </c>
      <c r="E11" s="310">
        <v>3</v>
      </c>
      <c r="F11" s="310">
        <v>2</v>
      </c>
      <c r="G11" s="310">
        <v>4</v>
      </c>
      <c r="H11" s="310">
        <v>4</v>
      </c>
      <c r="I11" s="310">
        <v>16</v>
      </c>
    </row>
    <row r="12" spans="1:9" s="27" customFormat="1" ht="52.5" customHeight="1" x14ac:dyDescent="0.2">
      <c r="A12" s="1334" t="s">
        <v>164</v>
      </c>
      <c r="B12" s="1331" t="s">
        <v>2531</v>
      </c>
      <c r="C12" s="311" t="s">
        <v>2532</v>
      </c>
      <c r="D12" s="310">
        <v>5</v>
      </c>
      <c r="E12" s="310">
        <v>5</v>
      </c>
      <c r="F12" s="310">
        <v>5</v>
      </c>
      <c r="G12" s="310">
        <v>3</v>
      </c>
      <c r="H12" s="310">
        <v>3</v>
      </c>
      <c r="I12" s="310">
        <v>21</v>
      </c>
    </row>
    <row r="13" spans="1:9" s="27" customFormat="1" ht="42" x14ac:dyDescent="0.2">
      <c r="A13" s="1344"/>
      <c r="B13" s="1332"/>
      <c r="C13" s="311" t="s">
        <v>2533</v>
      </c>
      <c r="D13" s="310"/>
      <c r="E13" s="310"/>
      <c r="F13" s="310"/>
      <c r="G13" s="310"/>
      <c r="H13" s="310"/>
      <c r="I13" s="310"/>
    </row>
    <row r="14" spans="1:9" s="27" customFormat="1" ht="42" x14ac:dyDescent="0.2">
      <c r="A14" s="1344"/>
      <c r="B14" s="1332"/>
      <c r="C14" s="311" t="s">
        <v>2534</v>
      </c>
      <c r="D14" s="310"/>
      <c r="E14" s="310"/>
      <c r="F14" s="310"/>
      <c r="G14" s="310"/>
      <c r="H14" s="310"/>
      <c r="I14" s="310"/>
    </row>
    <row r="15" spans="1:9" s="27" customFormat="1" ht="42" x14ac:dyDescent="0.2">
      <c r="A15" s="1344"/>
      <c r="B15" s="1333"/>
      <c r="C15" s="311" t="s">
        <v>2535</v>
      </c>
      <c r="D15" s="310"/>
      <c r="E15" s="310"/>
      <c r="F15" s="310"/>
      <c r="G15" s="310"/>
      <c r="H15" s="310"/>
      <c r="I15" s="310"/>
    </row>
    <row r="16" spans="1:9" s="27" customFormat="1" ht="50.25" customHeight="1" x14ac:dyDescent="0.2">
      <c r="A16" s="1335"/>
      <c r="B16" s="311" t="s">
        <v>165</v>
      </c>
      <c r="C16" s="311" t="s">
        <v>2536</v>
      </c>
      <c r="D16" s="310">
        <v>4</v>
      </c>
      <c r="E16" s="310">
        <v>5</v>
      </c>
      <c r="F16" s="310">
        <v>4</v>
      </c>
      <c r="G16" s="310">
        <v>3</v>
      </c>
      <c r="H16" s="310">
        <v>3</v>
      </c>
      <c r="I16" s="310">
        <v>19</v>
      </c>
    </row>
    <row r="17" spans="1:9" s="27" customFormat="1" ht="47.25" customHeight="1" x14ac:dyDescent="0.2">
      <c r="A17" s="1334" t="s">
        <v>2537</v>
      </c>
      <c r="B17" s="1331" t="s">
        <v>2538</v>
      </c>
      <c r="C17" s="312" t="s">
        <v>2539</v>
      </c>
      <c r="D17" s="313">
        <v>3</v>
      </c>
      <c r="E17" s="313">
        <v>3</v>
      </c>
      <c r="F17" s="313">
        <v>4</v>
      </c>
      <c r="G17" s="313">
        <v>3</v>
      </c>
      <c r="H17" s="313">
        <v>3</v>
      </c>
      <c r="I17" s="313">
        <v>18</v>
      </c>
    </row>
    <row r="18" spans="1:9" s="27" customFormat="1" ht="42" x14ac:dyDescent="0.2">
      <c r="A18" s="1335"/>
      <c r="B18" s="1333"/>
      <c r="C18" s="311" t="s">
        <v>2540</v>
      </c>
      <c r="D18" s="311"/>
      <c r="E18" s="29"/>
      <c r="F18" s="29"/>
      <c r="G18" s="29"/>
      <c r="H18" s="29"/>
      <c r="I18" s="29"/>
    </row>
    <row r="19" spans="1:9" s="27" customFormat="1" x14ac:dyDescent="0.35">
      <c r="A19" s="314"/>
      <c r="B19" s="314"/>
      <c r="C19" s="309"/>
      <c r="D19" s="309"/>
      <c r="E19" s="309"/>
      <c r="F19" s="309"/>
      <c r="G19" s="309"/>
      <c r="H19" s="309"/>
      <c r="I19" s="309"/>
    </row>
    <row r="20" spans="1:9" s="27" customFormat="1" x14ac:dyDescent="0.35">
      <c r="A20" s="314"/>
      <c r="B20" s="314"/>
      <c r="C20" s="309"/>
      <c r="D20" s="309"/>
      <c r="E20" s="309"/>
      <c r="F20" s="309"/>
      <c r="G20" s="309"/>
      <c r="H20" s="309"/>
      <c r="I20" s="309"/>
    </row>
    <row r="21" spans="1:9" s="27" customFormat="1" x14ac:dyDescent="0.35">
      <c r="A21" s="314"/>
      <c r="B21" s="314"/>
      <c r="C21" s="309"/>
      <c r="D21" s="309"/>
      <c r="E21" s="309"/>
      <c r="F21" s="309"/>
      <c r="G21" s="309"/>
      <c r="H21" s="309"/>
      <c r="I21" s="309"/>
    </row>
    <row r="22" spans="1:9" s="27" customFormat="1" x14ac:dyDescent="0.35">
      <c r="A22" s="314"/>
      <c r="B22" s="314"/>
      <c r="C22" s="309"/>
      <c r="D22" s="309"/>
      <c r="E22" s="309"/>
      <c r="F22" s="309"/>
      <c r="G22" s="309"/>
      <c r="H22" s="309"/>
      <c r="I22" s="309"/>
    </row>
    <row r="23" spans="1:9" s="27" customFormat="1" x14ac:dyDescent="0.35">
      <c r="A23" s="314"/>
      <c r="B23" s="314"/>
      <c r="C23" s="309"/>
      <c r="D23" s="309"/>
      <c r="E23" s="309"/>
      <c r="F23" s="309"/>
      <c r="G23" s="309"/>
      <c r="H23" s="309"/>
      <c r="I23" s="309"/>
    </row>
    <row r="24" spans="1:9" s="57" customFormat="1" x14ac:dyDescent="0.35">
      <c r="A24" s="314"/>
      <c r="B24" s="314"/>
      <c r="C24" s="309"/>
      <c r="D24" s="309"/>
      <c r="E24" s="309"/>
      <c r="F24" s="309"/>
      <c r="G24" s="309"/>
      <c r="H24" s="309"/>
      <c r="I24" s="309"/>
    </row>
    <row r="25" spans="1:9" s="57" customFormat="1" x14ac:dyDescent="0.35">
      <c r="A25" s="314"/>
      <c r="B25" s="314"/>
      <c r="C25" s="309"/>
      <c r="D25" s="309"/>
      <c r="E25" s="309"/>
      <c r="F25" s="309"/>
      <c r="G25" s="309"/>
      <c r="H25" s="309"/>
      <c r="I25" s="309"/>
    </row>
    <row r="26" spans="1:9" s="57" customFormat="1" x14ac:dyDescent="0.35">
      <c r="A26" s="314"/>
      <c r="B26" s="314"/>
      <c r="C26" s="309"/>
      <c r="D26" s="309"/>
      <c r="E26" s="309"/>
      <c r="F26" s="309"/>
      <c r="G26" s="309"/>
      <c r="H26" s="309"/>
      <c r="I26" s="309"/>
    </row>
  </sheetData>
  <mergeCells count="13">
    <mergeCell ref="B12:B15"/>
    <mergeCell ref="A17:A18"/>
    <mergeCell ref="B17:B18"/>
    <mergeCell ref="A1:I1"/>
    <mergeCell ref="A2:I2"/>
    <mergeCell ref="A3:A5"/>
    <mergeCell ref="B3:B5"/>
    <mergeCell ref="C3:C5"/>
    <mergeCell ref="D3:I3"/>
    <mergeCell ref="A6:A9"/>
    <mergeCell ref="B6:B8"/>
    <mergeCell ref="A10:A11"/>
    <mergeCell ref="A12:A16"/>
  </mergeCells>
  <pageMargins left="1.4960629921259843" right="0.51181102362204722" top="0.74803149606299213" bottom="0.74803149606299213" header="0.31496062992125984" footer="0.31496062992125984"/>
  <pageSetup paperSize="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sqref="A1:J10"/>
    </sheetView>
  </sheetViews>
  <sheetFormatPr defaultColWidth="9.140625" defaultRowHeight="21" x14ac:dyDescent="0.35"/>
  <cols>
    <col min="1" max="1" width="6.28515625" style="25" bestFit="1" customWidth="1"/>
    <col min="2" max="2" width="12.42578125" style="24" customWidth="1"/>
    <col min="3" max="3" width="19.7109375" style="24" customWidth="1"/>
    <col min="4" max="4" width="64.42578125" style="24" customWidth="1"/>
    <col min="5" max="5" width="8.7109375" style="24" customWidth="1"/>
    <col min="6" max="6" width="9.42578125" style="24" customWidth="1"/>
    <col min="7" max="7" width="11.140625" style="24" customWidth="1"/>
    <col min="8" max="8" width="12.140625" style="24" bestFit="1" customWidth="1"/>
    <col min="9" max="9" width="10" style="24" customWidth="1"/>
    <col min="10" max="10" width="7.28515625" style="26" bestFit="1" customWidth="1"/>
    <col min="11" max="16384" width="9.140625" style="24"/>
  </cols>
  <sheetData>
    <row r="1" spans="1:11" ht="23.25" x14ac:dyDescent="0.35">
      <c r="A1" s="1348" t="s">
        <v>2520</v>
      </c>
      <c r="B1" s="1348"/>
      <c r="C1" s="1348"/>
      <c r="D1" s="1348"/>
      <c r="E1" s="1348"/>
      <c r="F1" s="1348"/>
      <c r="G1" s="1348"/>
      <c r="H1" s="1348"/>
      <c r="I1" s="1348"/>
      <c r="J1" s="1348"/>
      <c r="K1" s="315"/>
    </row>
    <row r="2" spans="1:11" x14ac:dyDescent="0.35">
      <c r="B2" s="59" t="s">
        <v>46</v>
      </c>
      <c r="C2" s="60"/>
      <c r="D2" s="60"/>
    </row>
    <row r="3" spans="1:11" s="28" customFormat="1" ht="75" x14ac:dyDescent="0.2">
      <c r="A3" s="316" t="s">
        <v>0</v>
      </c>
      <c r="B3" s="316" t="s">
        <v>166</v>
      </c>
      <c r="C3" s="316" t="s">
        <v>167</v>
      </c>
      <c r="D3" s="316" t="s">
        <v>154</v>
      </c>
      <c r="E3" s="317" t="s">
        <v>10</v>
      </c>
      <c r="F3" s="317" t="s">
        <v>168</v>
      </c>
      <c r="G3" s="317" t="s">
        <v>169</v>
      </c>
      <c r="H3" s="317" t="s">
        <v>11</v>
      </c>
      <c r="I3" s="317" t="s">
        <v>12</v>
      </c>
      <c r="J3" s="310" t="s">
        <v>160</v>
      </c>
      <c r="K3" s="27"/>
    </row>
    <row r="4" spans="1:11" s="28" customFormat="1" ht="66.75" customHeight="1" x14ac:dyDescent="0.2">
      <c r="A4" s="61">
        <v>1</v>
      </c>
      <c r="B4" s="318" t="s">
        <v>173</v>
      </c>
      <c r="C4" s="319" t="s">
        <v>2541</v>
      </c>
      <c r="D4" s="319" t="s">
        <v>2542</v>
      </c>
      <c r="E4" s="61">
        <v>5</v>
      </c>
      <c r="F4" s="61">
        <v>4</v>
      </c>
      <c r="G4" s="61">
        <v>5</v>
      </c>
      <c r="H4" s="61">
        <v>4</v>
      </c>
      <c r="I4" s="61">
        <v>4</v>
      </c>
      <c r="J4" s="61">
        <f>SUM(E4:I4)</f>
        <v>22</v>
      </c>
      <c r="K4" s="27"/>
    </row>
    <row r="5" spans="1:11" s="28" customFormat="1" ht="83.25" customHeight="1" x14ac:dyDescent="0.2">
      <c r="A5" s="63">
        <v>2</v>
      </c>
      <c r="B5" s="318" t="s">
        <v>171</v>
      </c>
      <c r="C5" s="319" t="s">
        <v>172</v>
      </c>
      <c r="D5" s="319" t="s">
        <v>2543</v>
      </c>
      <c r="E5" s="63">
        <v>3</v>
      </c>
      <c r="F5" s="63">
        <v>4</v>
      </c>
      <c r="G5" s="63">
        <v>4</v>
      </c>
      <c r="H5" s="63">
        <v>4</v>
      </c>
      <c r="I5" s="63">
        <v>5</v>
      </c>
      <c r="J5" s="63">
        <f>SUM(E5:I5)</f>
        <v>20</v>
      </c>
      <c r="K5" s="27"/>
    </row>
    <row r="6" spans="1:11" s="28" customFormat="1" ht="129" customHeight="1" x14ac:dyDescent="0.2">
      <c r="A6" s="63">
        <v>3</v>
      </c>
      <c r="B6" s="321" t="s">
        <v>2544</v>
      </c>
      <c r="C6" s="320" t="s">
        <v>2545</v>
      </c>
      <c r="D6" s="320" t="s">
        <v>2546</v>
      </c>
      <c r="E6" s="63">
        <v>3</v>
      </c>
      <c r="F6" s="63">
        <v>4</v>
      </c>
      <c r="G6" s="63">
        <v>3</v>
      </c>
      <c r="H6" s="63">
        <v>4</v>
      </c>
      <c r="I6" s="63">
        <v>5</v>
      </c>
      <c r="J6" s="63">
        <f>SUM(E6:I6)</f>
        <v>19</v>
      </c>
      <c r="K6" s="27"/>
    </row>
    <row r="7" spans="1:11" s="28" customFormat="1" ht="105" x14ac:dyDescent="0.2">
      <c r="A7" s="63">
        <v>4</v>
      </c>
      <c r="B7" s="318" t="s">
        <v>174</v>
      </c>
      <c r="C7" s="319" t="s">
        <v>2547</v>
      </c>
      <c r="D7" s="318" t="s">
        <v>2548</v>
      </c>
      <c r="E7" s="63">
        <v>1</v>
      </c>
      <c r="F7" s="63">
        <v>3</v>
      </c>
      <c r="G7" s="63">
        <v>5</v>
      </c>
      <c r="H7" s="63">
        <v>5</v>
      </c>
      <c r="I7" s="63">
        <v>4</v>
      </c>
      <c r="J7" s="63">
        <f>SUM(E7:I7)</f>
        <v>18</v>
      </c>
      <c r="K7" s="27"/>
    </row>
    <row r="8" spans="1:11" s="28" customFormat="1" ht="84" customHeight="1" x14ac:dyDescent="0.2">
      <c r="A8" s="1349">
        <v>5</v>
      </c>
      <c r="B8" s="1352" t="s">
        <v>170</v>
      </c>
      <c r="C8" s="1349" t="s">
        <v>2549</v>
      </c>
      <c r="D8" s="320" t="s">
        <v>2550</v>
      </c>
      <c r="E8" s="61">
        <v>3</v>
      </c>
      <c r="F8" s="61">
        <v>4</v>
      </c>
      <c r="G8" s="61">
        <v>3</v>
      </c>
      <c r="H8" s="61">
        <v>4</v>
      </c>
      <c r="I8" s="61">
        <v>3</v>
      </c>
      <c r="J8" s="61">
        <f>SUM(E8:I8)</f>
        <v>17</v>
      </c>
      <c r="K8" s="322"/>
    </row>
    <row r="9" spans="1:11" s="23" customFormat="1" x14ac:dyDescent="0.2">
      <c r="A9" s="1350"/>
      <c r="B9" s="1353"/>
      <c r="C9" s="1350"/>
      <c r="D9" s="323"/>
      <c r="E9" s="56"/>
      <c r="F9" s="56"/>
      <c r="G9" s="56"/>
      <c r="H9" s="56"/>
      <c r="I9" s="56"/>
      <c r="J9" s="56"/>
      <c r="K9" s="322"/>
    </row>
    <row r="10" spans="1:11" s="23" customFormat="1" x14ac:dyDescent="0.2">
      <c r="A10" s="1351"/>
      <c r="B10" s="1354"/>
      <c r="C10" s="1351"/>
      <c r="D10" s="324"/>
      <c r="E10" s="58"/>
      <c r="F10" s="58"/>
      <c r="G10" s="58"/>
      <c r="H10" s="58"/>
      <c r="I10" s="58"/>
      <c r="J10" s="58"/>
      <c r="K10" s="322"/>
    </row>
  </sheetData>
  <mergeCells count="4">
    <mergeCell ref="A1:J1"/>
    <mergeCell ref="A8:A10"/>
    <mergeCell ref="B8:B10"/>
    <mergeCell ref="C8:C10"/>
  </mergeCells>
  <pageMargins left="0.9055118110236221" right="0.51181102362204722" top="0.74803149606299213" bottom="0.74803149606299213" header="0.31496062992125984" footer="0.31496062992125984"/>
  <pageSetup paperSize="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J11"/>
    </sheetView>
  </sheetViews>
  <sheetFormatPr defaultColWidth="9.140625" defaultRowHeight="15" x14ac:dyDescent="0.25"/>
  <cols>
    <col min="1" max="1" width="9.140625" style="65" customWidth="1"/>
    <col min="2" max="2" width="18.85546875" style="65" customWidth="1"/>
    <col min="3" max="3" width="38.42578125" style="65" customWidth="1"/>
    <col min="4" max="4" width="59.28515625" style="65" customWidth="1"/>
    <col min="5" max="6" width="9.85546875" style="65" customWidth="1"/>
    <col min="7" max="8" width="9.140625" style="65"/>
    <col min="9" max="9" width="10" style="65" customWidth="1"/>
    <col min="10" max="16384" width="9.140625" style="65"/>
  </cols>
  <sheetData>
    <row r="1" spans="1:10" ht="23.25" x14ac:dyDescent="0.35">
      <c r="A1" s="1348" t="s">
        <v>2520</v>
      </c>
      <c r="B1" s="1348"/>
      <c r="C1" s="1348"/>
      <c r="D1" s="1348"/>
      <c r="E1" s="1348"/>
      <c r="F1" s="1348"/>
      <c r="G1" s="1348"/>
      <c r="H1" s="1348"/>
      <c r="I1" s="1348"/>
      <c r="J1" s="1348"/>
    </row>
    <row r="2" spans="1:10" ht="23.25" x14ac:dyDescent="0.35">
      <c r="A2" s="26" t="s">
        <v>47</v>
      </c>
      <c r="B2" s="66"/>
      <c r="C2" s="66"/>
      <c r="D2" s="24"/>
    </row>
    <row r="3" spans="1:10" ht="27.75" customHeight="1" x14ac:dyDescent="0.35">
      <c r="A3" s="1361" t="s">
        <v>0</v>
      </c>
      <c r="B3" s="1361" t="s">
        <v>166</v>
      </c>
      <c r="C3" s="1361" t="s">
        <v>167</v>
      </c>
      <c r="D3" s="1361" t="s">
        <v>154</v>
      </c>
      <c r="E3" s="1364" t="s">
        <v>15</v>
      </c>
      <c r="F3" s="1365"/>
      <c r="G3" s="1365"/>
      <c r="H3" s="1365"/>
      <c r="I3" s="1365"/>
      <c r="J3" s="1366"/>
    </row>
    <row r="4" spans="1:10" ht="93.75" x14ac:dyDescent="0.25">
      <c r="A4" s="1362"/>
      <c r="B4" s="1362"/>
      <c r="C4" s="1362"/>
      <c r="D4" s="1362"/>
      <c r="E4" s="67" t="s">
        <v>155</v>
      </c>
      <c r="F4" s="67" t="s">
        <v>156</v>
      </c>
      <c r="G4" s="67" t="s">
        <v>157</v>
      </c>
      <c r="H4" s="67" t="s">
        <v>158</v>
      </c>
      <c r="I4" s="67" t="s">
        <v>159</v>
      </c>
      <c r="J4" s="67" t="s">
        <v>160</v>
      </c>
    </row>
    <row r="5" spans="1:10" ht="27.75" customHeight="1" x14ac:dyDescent="0.25">
      <c r="A5" s="1363"/>
      <c r="B5" s="1363"/>
      <c r="C5" s="1363"/>
      <c r="D5" s="1363"/>
      <c r="E5" s="53">
        <v>5</v>
      </c>
      <c r="F5" s="53">
        <v>5</v>
      </c>
      <c r="G5" s="53">
        <v>5</v>
      </c>
      <c r="H5" s="53">
        <v>5</v>
      </c>
      <c r="I5" s="53">
        <v>5</v>
      </c>
      <c r="J5" s="53">
        <v>25</v>
      </c>
    </row>
    <row r="6" spans="1:10" ht="37.5" x14ac:dyDescent="0.25">
      <c r="A6" s="68">
        <v>1</v>
      </c>
      <c r="B6" s="327" t="s">
        <v>175</v>
      </c>
      <c r="C6" s="62" t="s">
        <v>2551</v>
      </c>
      <c r="D6" s="62" t="s">
        <v>2552</v>
      </c>
      <c r="E6" s="70">
        <v>4</v>
      </c>
      <c r="F6" s="70">
        <v>4</v>
      </c>
      <c r="G6" s="70">
        <v>4</v>
      </c>
      <c r="H6" s="70">
        <v>3</v>
      </c>
      <c r="I6" s="70">
        <v>4</v>
      </c>
      <c r="J6" s="325">
        <v>19</v>
      </c>
    </row>
    <row r="7" spans="1:10" ht="37.5" x14ac:dyDescent="0.25">
      <c r="A7" s="68">
        <v>2</v>
      </c>
      <c r="B7" s="327" t="s">
        <v>176</v>
      </c>
      <c r="C7" s="62" t="s">
        <v>2551</v>
      </c>
      <c r="D7" s="62" t="s">
        <v>2553</v>
      </c>
      <c r="E7" s="70">
        <v>4</v>
      </c>
      <c r="F7" s="70">
        <v>4</v>
      </c>
      <c r="G7" s="70">
        <v>3</v>
      </c>
      <c r="H7" s="70">
        <v>3</v>
      </c>
      <c r="I7" s="70">
        <v>4</v>
      </c>
      <c r="J7" s="70">
        <f>SUM(E7:I7)</f>
        <v>18</v>
      </c>
    </row>
    <row r="8" spans="1:10" ht="40.5" customHeight="1" x14ac:dyDescent="0.25">
      <c r="A8" s="71">
        <v>3</v>
      </c>
      <c r="B8" s="69" t="s">
        <v>177</v>
      </c>
      <c r="C8" s="62" t="s">
        <v>2554</v>
      </c>
      <c r="D8" s="62" t="s">
        <v>2555</v>
      </c>
      <c r="E8" s="326">
        <v>3</v>
      </c>
      <c r="F8" s="326">
        <v>4</v>
      </c>
      <c r="G8" s="326">
        <v>4</v>
      </c>
      <c r="H8" s="326">
        <v>3</v>
      </c>
      <c r="I8" s="326">
        <v>2</v>
      </c>
      <c r="J8" s="326">
        <f>SUM(E8:I8)</f>
        <v>16</v>
      </c>
    </row>
    <row r="9" spans="1:10" ht="21" x14ac:dyDescent="0.25">
      <c r="A9" s="1355">
        <v>4</v>
      </c>
      <c r="B9" s="1356" t="s">
        <v>2556</v>
      </c>
      <c r="C9" s="1357" t="s">
        <v>2557</v>
      </c>
      <c r="D9" s="1359" t="s">
        <v>2558</v>
      </c>
      <c r="E9" s="70">
        <v>2</v>
      </c>
      <c r="F9" s="70">
        <v>4</v>
      </c>
      <c r="G9" s="70">
        <v>3</v>
      </c>
      <c r="H9" s="70">
        <v>3</v>
      </c>
      <c r="I9" s="70">
        <v>2</v>
      </c>
      <c r="J9" s="325">
        <f>SUM(E9:I9)</f>
        <v>14</v>
      </c>
    </row>
    <row r="10" spans="1:10" ht="21" x14ac:dyDescent="0.25">
      <c r="A10" s="1355"/>
      <c r="B10" s="1356"/>
      <c r="C10" s="1358"/>
      <c r="D10" s="1360"/>
      <c r="E10" s="58"/>
      <c r="F10" s="58"/>
      <c r="G10" s="58"/>
      <c r="H10" s="58"/>
      <c r="I10" s="58"/>
      <c r="J10" s="58"/>
    </row>
    <row r="11" spans="1:10" ht="56.25" x14ac:dyDescent="0.25">
      <c r="A11" s="68">
        <v>5</v>
      </c>
      <c r="B11" s="328" t="s">
        <v>2559</v>
      </c>
      <c r="C11" s="64" t="s">
        <v>2560</v>
      </c>
      <c r="D11" s="64" t="s">
        <v>2561</v>
      </c>
      <c r="E11" s="326">
        <v>3</v>
      </c>
      <c r="F11" s="326">
        <v>3</v>
      </c>
      <c r="G11" s="326">
        <v>2</v>
      </c>
      <c r="H11" s="326">
        <v>2</v>
      </c>
      <c r="I11" s="326">
        <v>2</v>
      </c>
      <c r="J11" s="326">
        <f>SUM(E11:I11)</f>
        <v>12</v>
      </c>
    </row>
  </sheetData>
  <mergeCells count="10">
    <mergeCell ref="A9:A10"/>
    <mergeCell ref="B9:B10"/>
    <mergeCell ref="C9:C10"/>
    <mergeCell ref="D9:D10"/>
    <mergeCell ref="A1:J1"/>
    <mergeCell ref="A3:A5"/>
    <mergeCell ref="B3:B5"/>
    <mergeCell ref="C3:C5"/>
    <mergeCell ref="D3:D5"/>
    <mergeCell ref="E3:J3"/>
  </mergeCells>
  <pageMargins left="0.9055118110236221" right="0.31496062992125984" top="0.74803149606299213" bottom="0.74803149606299213" header="0.31496062992125984" footer="0.31496062992125984"/>
  <pageSetup paperSize="5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70" zoomScaleNormal="70" workbookViewId="0">
      <selection activeCell="C6" sqref="C6"/>
    </sheetView>
  </sheetViews>
  <sheetFormatPr defaultRowHeight="13.5" x14ac:dyDescent="0.2"/>
  <cols>
    <col min="1" max="1" width="5.5703125" style="194" customWidth="1"/>
    <col min="2" max="2" width="112.42578125" style="194" customWidth="1"/>
    <col min="3" max="3" width="19" style="194" customWidth="1"/>
    <col min="4" max="4" width="13.85546875" style="194" customWidth="1"/>
    <col min="5" max="5" width="13.28515625" style="194" customWidth="1"/>
    <col min="6" max="6" width="17.42578125" style="194" customWidth="1"/>
    <col min="7" max="7" width="16" style="194" customWidth="1"/>
    <col min="8" max="8" width="11.85546875" style="194" customWidth="1"/>
    <col min="9" max="16384" width="9.140625" style="194"/>
  </cols>
  <sheetData>
    <row r="1" spans="1:8" ht="30" customHeight="1" x14ac:dyDescent="0.2">
      <c r="A1" s="1370" t="s">
        <v>2126</v>
      </c>
      <c r="B1" s="1370"/>
      <c r="C1" s="1370"/>
      <c r="D1" s="1370"/>
      <c r="E1" s="1370"/>
      <c r="F1" s="1370"/>
      <c r="G1" s="1370"/>
    </row>
    <row r="2" spans="1:8" ht="30.75" customHeight="1" x14ac:dyDescent="0.2">
      <c r="A2" s="1371" t="s">
        <v>19</v>
      </c>
      <c r="B2" s="1371"/>
      <c r="C2" s="1371"/>
      <c r="D2" s="1371"/>
      <c r="E2" s="1371"/>
      <c r="F2" s="1371"/>
      <c r="G2" s="1371"/>
    </row>
    <row r="3" spans="1:8" ht="23.25" x14ac:dyDescent="0.2">
      <c r="A3" s="195"/>
      <c r="B3" s="195"/>
      <c r="C3" s="195"/>
      <c r="D3" s="195"/>
      <c r="E3" s="195"/>
      <c r="F3" s="195"/>
      <c r="G3" s="195"/>
    </row>
    <row r="4" spans="1:8" ht="29.25" customHeight="1" x14ac:dyDescent="0.2">
      <c r="A4" s="196"/>
      <c r="B4" s="197" t="s">
        <v>18</v>
      </c>
      <c r="C4" s="197" t="s">
        <v>17</v>
      </c>
      <c r="D4" s="1367" t="s">
        <v>14</v>
      </c>
      <c r="E4" s="1368"/>
      <c r="F4" s="1368"/>
      <c r="G4" s="1369"/>
    </row>
    <row r="5" spans="1:8" s="210" customFormat="1" ht="55.5" customHeight="1" x14ac:dyDescent="0.2">
      <c r="A5" s="207"/>
      <c r="B5" s="208"/>
      <c r="C5" s="209" t="s">
        <v>7</v>
      </c>
      <c r="D5" s="198" t="s">
        <v>6</v>
      </c>
      <c r="E5" s="198" t="s">
        <v>38</v>
      </c>
      <c r="F5" s="199" t="s">
        <v>8</v>
      </c>
      <c r="G5" s="199" t="s">
        <v>9</v>
      </c>
    </row>
    <row r="6" spans="1:8" ht="54.75" customHeight="1" x14ac:dyDescent="0.2">
      <c r="A6" s="200">
        <v>1</v>
      </c>
      <c r="B6" s="201" t="s">
        <v>2037</v>
      </c>
      <c r="C6" s="73">
        <f>D6+E6+F6+G6</f>
        <v>3636727</v>
      </c>
      <c r="D6" s="73">
        <f>A1pcu!F61+A2pcu1!F47+'A3PCU 2'!F48+A4pcu3!F38+A5pcu4!F27+A6pcuพี่โป่ง!E20+'A7pcu 5'!F50+A8pcu6!F51+A9pcu7!F36+'A10'!F32+'A11pcu8G&amp;C'!F33+A12pcu9!F27+'1PCU'!F43+'2PCU'!F30+'3PCU'!F44+'4PCU'!F32+'5G&amp;C'!F35</f>
        <v>370100</v>
      </c>
      <c r="E6" s="73">
        <f>A1pcu!G61+A2pcu1!G47+'A3PCU 2'!G48+A4pcu3!G38+A5pcu4!G27+A6pcuพี่โป่ง!F20+'A7pcu 5'!G50+A8pcu6!G51+A9pcu7!G36+'A10'!G32+'A11pcu8G&amp;C'!G33+A12pcu9!G27+'1PCU'!G43+'2PCU'!G30+'3PCU'!G44+'4PCU'!G32+'5G&amp;C'!G35</f>
        <v>853368</v>
      </c>
      <c r="F6" s="73">
        <f>A1pcu!H61+A2pcu1!H47+'A3PCU 2'!H48+A4pcu3!H38+A5pcu4!H27+A6pcuพี่โป่ง!G20+'A7pcu 5'!H50+A8pcu6!H51+A9pcu7!H36+'A10'!H32+'A11pcu8G&amp;C'!H33+A12pcu9!H27+'1PCU'!H43+'2PCU'!H30+'3PCU'!H44+'4PCU'!H32+'5G&amp;C'!H35</f>
        <v>1711279</v>
      </c>
      <c r="G6" s="73">
        <f>A1pcu!I61+A2pcu1!I47+'A3PCU 2'!I48+A4pcu3!I38+A5pcu4!I27+A6pcuพี่โป่ง!H20+'A7pcu 5'!I50+A8pcu6!I51+A9pcu7!I36+'A10'!I32+'A11pcu8G&amp;C'!I33+A12pcu9!I27+'1PCU'!I43+'2PCU'!I30+'3PCU'!I44+'4PCU'!I32+'5G&amp;C'!I35</f>
        <v>701980</v>
      </c>
    </row>
    <row r="7" spans="1:8" ht="39.75" customHeight="1" x14ac:dyDescent="0.2">
      <c r="A7" s="202">
        <v>2</v>
      </c>
      <c r="B7" s="203" t="s">
        <v>2038</v>
      </c>
      <c r="C7" s="73">
        <f t="shared" ref="C7:C10" si="0">D7+E7+F7+G7</f>
        <v>2321810</v>
      </c>
      <c r="D7" s="75">
        <f>A13pcu10!F37+'A14'!F55+'A15'!F23+'A16'!F35+A17pcu11!F21+'A18'!F31+A19แผนไทย!F38+A20pcu12!F53+'A21'!F42+'A22'!F25+A23pcu13!F26+'A24'!F20+A25pcu14!F21+'A26'!F19+A27pcu15!F34+A28pcu16!F19+'A29'!F17+'A30'!F18+'A31'!F30+A32pcu17!F52+'A33'!F28+'A34'!F27+'6คลินิกนอกเวลา'!F55+'7'!F24+'8'!F22+'9แผนไทย'!F36+'10บริการมูลค่าเพิ่ม10.3'!F35</f>
        <v>1688760</v>
      </c>
      <c r="E7" s="75">
        <f>A13pcu10!G37+'A14'!G55+'A15'!G23+'A16'!G35+A17pcu11!G21+'A18'!G31+A19แผนไทย!G38+A20pcu12!G53+'A21'!G42+'A22'!G25+A23pcu13!G26+'A24'!G20+A25pcu14!G21+'A26'!G19+A27pcu15!G34+A28pcu16!G19+'A29'!G17+'A30'!G18+'A31'!G30+A32pcu17!G52+'A33'!G28+'A34'!G27+'6คลินิกนอกเวลา'!G55+'7'!G24+'8'!G22+'9แผนไทย'!G36+'10บริการมูลค่าเพิ่ม10.3'!G35</f>
        <v>608050</v>
      </c>
      <c r="F7" s="75">
        <f>A13pcu10!H37+'A14'!H55+'A15'!H23+'A16'!H35+A17pcu11!H21+'A18'!H31+A19แผนไทย!H38+A20pcu12!H53+'A21'!H42+'A22'!H25+A23pcu13!H26+'A24'!H20+A25pcu14!H21+'A26'!H19+A27pcu15!H34+A28pcu16!H19+'A29'!H17+'A30'!H18+'A31'!H30+A32pcu17!H52+'A33'!H28+'A34'!H27+'6คลินิกนอกเวลา'!H55+'7'!H24+'8'!H22+'9แผนไทย'!H36+'10บริการมูลค่าเพิ่ม10.3'!H35</f>
        <v>25000</v>
      </c>
      <c r="G7" s="75">
        <f>A13pcu10!I37+'A14'!I55+'A15'!I23+'A16'!I35+A17pcu11!I21+'A18'!I31+A19แผนไทย!I38+A20pcu12!I53+'A21'!I42+'A22'!I25+A23pcu13!I26+'A24'!I20+A25pcu14!I21+'A26'!I19+A27pcu15!I34+A28pcu16!I19+'A29'!I17+'A30'!I18+'A31'!I30+A32pcu17!I52+'A33'!I28+'A34'!I27+'6คลินิกนอกเวลา'!I55+'7'!I24+'8'!I22+'9แผนไทย'!I36+'10บริการมูลค่าเพิ่ม10.3'!I35</f>
        <v>0</v>
      </c>
    </row>
    <row r="8" spans="1:8" ht="36.75" customHeight="1" x14ac:dyDescent="0.2">
      <c r="A8" s="202">
        <v>3</v>
      </c>
      <c r="B8" s="203" t="s">
        <v>2039</v>
      </c>
      <c r="C8" s="73">
        <f t="shared" si="0"/>
        <v>1221106</v>
      </c>
      <c r="D8" s="75">
        <f>A35กำลังคน!F59+'A36'!F23+A37pcu18!F22+'14'!F36</f>
        <v>119500</v>
      </c>
      <c r="E8" s="75">
        <f>A35กำลังคน!G59+'A36'!G23+A37pcu18!G22+'14'!G36</f>
        <v>1101606</v>
      </c>
      <c r="F8" s="75">
        <f>A35กำลังคน!H59+'A36'!H23+A37pcu18!H22+'14'!H36</f>
        <v>0</v>
      </c>
      <c r="G8" s="75">
        <f>A35กำลังคน!I59+'A36'!I23+A37pcu18!I22+'14'!I36</f>
        <v>0</v>
      </c>
    </row>
    <row r="9" spans="1:8" ht="36" customHeight="1" x14ac:dyDescent="0.2">
      <c r="A9" s="202">
        <v>4</v>
      </c>
      <c r="B9" s="203" t="s">
        <v>2040</v>
      </c>
      <c r="C9" s="73">
        <f t="shared" si="0"/>
        <v>79842634</v>
      </c>
      <c r="D9" s="75">
        <f>A38ยา!F43+'A39'!F73+'A40บริหาร-คอม'!F105+A41คอม!F23+A42pcu19!F23+'A43'!F23+'A44วิจัย-นวตกรรม-CQI'!F29+'A45'!F22+'11คอยบอย'!F21+'12ดิจิตอล'!F31+'13'!F25</f>
        <v>32069552</v>
      </c>
      <c r="E9" s="75">
        <f>A38ยา!G43+'A39'!G73+'A40บริหาร-คอม'!G105+A41คอม!G23+A42pcu19!G23+'A43'!G23+'A44วิจัย-นวตกรรม-CQI'!G29+'A45'!G22+'11คอยบอย'!G21+'12ดิจิตอล'!G31+'13'!G25</f>
        <v>47773082</v>
      </c>
      <c r="F9" s="75">
        <f>A38ยา!H43+'A39'!H73+'A40บริหาร-คอม'!H105+A41คอม!H23+A42pcu19!H23+'A43'!H23+'A44วิจัย-นวตกรรม-CQI'!H29+'A45'!H22+'11คอยบอย'!H21+'12ดิจิตอล'!H31+'13'!H25</f>
        <v>0</v>
      </c>
      <c r="G9" s="75">
        <f>A38ยา!I43+'A39'!I73+'A40บริหาร-คอม'!I105+A41คอม!I23+A42pcu19!I23+'A43'!I23+'A44วิจัย-นวตกรรม-CQI'!I29+'A45'!I22+'11คอยบอย'!I21+'12ดิจิตอล'!I31+'13'!I25</f>
        <v>0</v>
      </c>
    </row>
    <row r="10" spans="1:8" ht="33.75" customHeight="1" x14ac:dyDescent="0.2">
      <c r="A10" s="202">
        <v>5</v>
      </c>
      <c r="B10" s="204" t="s">
        <v>262</v>
      </c>
      <c r="C10" s="73">
        <f t="shared" si="0"/>
        <v>30420</v>
      </c>
      <c r="D10" s="141">
        <v>30420</v>
      </c>
      <c r="E10" s="75">
        <v>0</v>
      </c>
      <c r="F10" s="75">
        <v>0</v>
      </c>
      <c r="G10" s="75">
        <v>0</v>
      </c>
    </row>
    <row r="11" spans="1:8" ht="35.25" customHeight="1" x14ac:dyDescent="0.2">
      <c r="A11" s="205"/>
      <c r="B11" s="206" t="s">
        <v>5</v>
      </c>
      <c r="C11" s="211">
        <f>SUM(C6:C10)</f>
        <v>87052697</v>
      </c>
      <c r="D11" s="211">
        <f t="shared" ref="D11:G11" si="1">SUM(D6:D10)</f>
        <v>34278332</v>
      </c>
      <c r="E11" s="211">
        <f t="shared" si="1"/>
        <v>50336106</v>
      </c>
      <c r="F11" s="211">
        <f t="shared" si="1"/>
        <v>1736279</v>
      </c>
      <c r="G11" s="211">
        <f t="shared" si="1"/>
        <v>701980</v>
      </c>
      <c r="H11" s="138">
        <f>D11+E11+F11+G11</f>
        <v>87052697</v>
      </c>
    </row>
  </sheetData>
  <mergeCells count="3">
    <mergeCell ref="D4:G4"/>
    <mergeCell ref="A1:G1"/>
    <mergeCell ref="A2:G2"/>
  </mergeCells>
  <pageMargins left="0.70866141732283472" right="0.31496062992125984" top="1.1417322834645669" bottom="0.74803149606299213" header="0.31496062992125984" footer="0.31496062992125984"/>
  <pageSetup paperSize="5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5"/>
  <sheetViews>
    <sheetView zoomScale="80" zoomScaleNormal="80" workbookViewId="0">
      <selection sqref="A1:G15"/>
    </sheetView>
  </sheetViews>
  <sheetFormatPr defaultColWidth="5.28515625" defaultRowHeight="21" x14ac:dyDescent="0.35"/>
  <cols>
    <col min="1" max="1" width="5.28515625" style="1"/>
    <col min="2" max="2" width="97.7109375" style="1" customWidth="1"/>
    <col min="3" max="3" width="16.42578125" style="1" customWidth="1"/>
    <col min="4" max="4" width="13.140625" style="1" customWidth="1"/>
    <col min="5" max="5" width="14.28515625" style="1" customWidth="1"/>
    <col min="6" max="6" width="13.140625" style="1" customWidth="1"/>
    <col min="7" max="7" width="13.28515625" style="1" customWidth="1"/>
    <col min="8" max="8" width="10.28515625" style="1" customWidth="1"/>
    <col min="9" max="16384" width="5.28515625" style="1"/>
  </cols>
  <sheetData>
    <row r="1" spans="1:8" ht="23.25" x14ac:dyDescent="0.35">
      <c r="A1" s="1377" t="s">
        <v>2126</v>
      </c>
      <c r="B1" s="1377"/>
      <c r="C1" s="1377"/>
      <c r="D1" s="1377"/>
      <c r="E1" s="1377"/>
      <c r="F1" s="1377"/>
      <c r="G1" s="1377"/>
    </row>
    <row r="2" spans="1:8" ht="23.25" x14ac:dyDescent="0.35">
      <c r="A2" s="1377" t="s">
        <v>19</v>
      </c>
      <c r="B2" s="1377"/>
      <c r="C2" s="1377"/>
      <c r="D2" s="1377"/>
      <c r="E2" s="1377"/>
      <c r="F2" s="1377"/>
      <c r="G2" s="1377"/>
    </row>
    <row r="4" spans="1:8" s="194" customFormat="1" ht="29.25" customHeight="1" x14ac:dyDescent="0.2">
      <c r="A4" s="1373" t="s">
        <v>18</v>
      </c>
      <c r="B4" s="1374"/>
      <c r="C4" s="968" t="s">
        <v>17</v>
      </c>
      <c r="D4" s="1372" t="s">
        <v>14</v>
      </c>
      <c r="E4" s="1372"/>
      <c r="F4" s="1372"/>
      <c r="G4" s="1372"/>
    </row>
    <row r="5" spans="1:8" s="210" customFormat="1" ht="55.5" customHeight="1" x14ac:dyDescent="0.2">
      <c r="A5" s="1375"/>
      <c r="B5" s="1376"/>
      <c r="C5" s="116" t="s">
        <v>7</v>
      </c>
      <c r="D5" s="116" t="s">
        <v>6</v>
      </c>
      <c r="E5" s="116" t="s">
        <v>38</v>
      </c>
      <c r="F5" s="1002" t="s">
        <v>8</v>
      </c>
      <c r="G5" s="1002" t="s">
        <v>9</v>
      </c>
    </row>
    <row r="6" spans="1:8" ht="48" customHeight="1" x14ac:dyDescent="0.35">
      <c r="A6" s="248">
        <v>1</v>
      </c>
      <c r="B6" s="271" t="s">
        <v>2037</v>
      </c>
      <c r="C6" s="211">
        <f>D6+E6+F6+G6</f>
        <v>3636727</v>
      </c>
      <c r="D6" s="211">
        <v>370100</v>
      </c>
      <c r="E6" s="211">
        <v>853368</v>
      </c>
      <c r="F6" s="211">
        <v>1711279</v>
      </c>
      <c r="G6" s="211">
        <v>701980</v>
      </c>
      <c r="H6" s="244"/>
    </row>
    <row r="7" spans="1:8" ht="34.5" customHeight="1" x14ac:dyDescent="0.35">
      <c r="A7" s="248">
        <v>2</v>
      </c>
      <c r="B7" s="271" t="s">
        <v>2038</v>
      </c>
      <c r="C7" s="211">
        <f t="shared" ref="C7:C14" si="0">D7+E7+F7+G7</f>
        <v>2321810</v>
      </c>
      <c r="D7" s="211">
        <v>1688760</v>
      </c>
      <c r="E7" s="211">
        <v>608050</v>
      </c>
      <c r="F7" s="211">
        <v>25000</v>
      </c>
      <c r="G7" s="211">
        <v>0</v>
      </c>
      <c r="H7" s="244"/>
    </row>
    <row r="8" spans="1:8" ht="34.5" customHeight="1" x14ac:dyDescent="0.35">
      <c r="A8" s="248">
        <v>3</v>
      </c>
      <c r="B8" s="271" t="s">
        <v>2039</v>
      </c>
      <c r="C8" s="211">
        <f t="shared" si="0"/>
        <v>1221106</v>
      </c>
      <c r="D8" s="211">
        <v>119500</v>
      </c>
      <c r="E8" s="211">
        <v>1101606</v>
      </c>
      <c r="F8" s="211">
        <v>0</v>
      </c>
      <c r="G8" s="211">
        <v>0</v>
      </c>
      <c r="H8" s="244"/>
    </row>
    <row r="9" spans="1:8" ht="34.5" customHeight="1" x14ac:dyDescent="0.35">
      <c r="A9" s="248">
        <v>4</v>
      </c>
      <c r="B9" s="271" t="s">
        <v>2040</v>
      </c>
      <c r="C9" s="211"/>
      <c r="D9" s="211"/>
      <c r="E9" s="211"/>
      <c r="F9" s="211"/>
      <c r="G9" s="211"/>
      <c r="H9" s="244"/>
    </row>
    <row r="10" spans="1:8" ht="34.5" customHeight="1" x14ac:dyDescent="0.35">
      <c r="A10" s="248"/>
      <c r="B10" s="271" t="s">
        <v>3269</v>
      </c>
      <c r="C10" s="211">
        <f t="shared" si="0"/>
        <v>24515178</v>
      </c>
      <c r="D10" s="211">
        <v>519401</v>
      </c>
      <c r="E10" s="211">
        <v>23995777</v>
      </c>
      <c r="F10" s="211"/>
      <c r="G10" s="211"/>
      <c r="H10" s="244"/>
    </row>
    <row r="11" spans="1:8" ht="34.5" customHeight="1" x14ac:dyDescent="0.35">
      <c r="A11" s="248"/>
      <c r="B11" s="271" t="s">
        <v>3270</v>
      </c>
      <c r="C11" s="211">
        <f t="shared" si="0"/>
        <v>18578668</v>
      </c>
      <c r="D11" s="1007">
        <v>18578668</v>
      </c>
      <c r="E11" s="211"/>
      <c r="F11" s="211"/>
      <c r="G11" s="211"/>
      <c r="H11" s="244"/>
    </row>
    <row r="12" spans="1:8" ht="34.5" customHeight="1" x14ac:dyDescent="0.35">
      <c r="A12" s="248"/>
      <c r="B12" s="271" t="s">
        <v>3271</v>
      </c>
      <c r="C12" s="211">
        <f t="shared" si="0"/>
        <v>34663667</v>
      </c>
      <c r="D12" s="211">
        <v>10886362</v>
      </c>
      <c r="E12" s="211">
        <v>23777305</v>
      </c>
      <c r="F12" s="211"/>
      <c r="G12" s="211"/>
      <c r="H12" s="244"/>
    </row>
    <row r="13" spans="1:8" ht="34.5" customHeight="1" x14ac:dyDescent="0.35">
      <c r="A13" s="248"/>
      <c r="B13" s="271" t="s">
        <v>3272</v>
      </c>
      <c r="C13" s="211">
        <f t="shared" si="0"/>
        <v>2085121</v>
      </c>
      <c r="D13" s="211">
        <v>2085121</v>
      </c>
      <c r="E13" s="211"/>
      <c r="F13" s="211"/>
      <c r="G13" s="211"/>
      <c r="H13" s="244"/>
    </row>
    <row r="14" spans="1:8" ht="34.5" customHeight="1" x14ac:dyDescent="0.35">
      <c r="A14" s="248">
        <v>5</v>
      </c>
      <c r="B14" s="271" t="s">
        <v>262</v>
      </c>
      <c r="C14" s="211">
        <f t="shared" si="0"/>
        <v>30420</v>
      </c>
      <c r="D14" s="211">
        <v>30420</v>
      </c>
      <c r="E14" s="211">
        <v>0</v>
      </c>
      <c r="F14" s="211">
        <v>0</v>
      </c>
      <c r="G14" s="211">
        <v>0</v>
      </c>
      <c r="H14" s="244"/>
    </row>
    <row r="15" spans="1:8" ht="34.5" customHeight="1" x14ac:dyDescent="0.35">
      <c r="A15" s="106"/>
      <c r="B15" s="248" t="s">
        <v>5</v>
      </c>
      <c r="C15" s="211">
        <f>SUM(C6:C14)</f>
        <v>87052697</v>
      </c>
      <c r="D15" s="211">
        <f t="shared" ref="D15:G15" si="1">SUM(D6:D14)</f>
        <v>34278332</v>
      </c>
      <c r="E15" s="211">
        <f t="shared" si="1"/>
        <v>50336106</v>
      </c>
      <c r="F15" s="211">
        <f t="shared" si="1"/>
        <v>1736279</v>
      </c>
      <c r="G15" s="211">
        <f t="shared" si="1"/>
        <v>701980</v>
      </c>
      <c r="H15" s="836">
        <v>87052697</v>
      </c>
    </row>
  </sheetData>
  <mergeCells count="4">
    <mergeCell ref="D4:G4"/>
    <mergeCell ref="A4:B5"/>
    <mergeCell ref="A1:G1"/>
    <mergeCell ref="A2:G2"/>
  </mergeCells>
  <pageMargins left="0.9055118110236221" right="0.70866141732283472" top="0.74803149606299213" bottom="0.74803149606299213" header="0.31496062992125984" footer="0.31496062992125984"/>
  <pageSetup paperSize="5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="80" zoomScaleNormal="80" workbookViewId="0">
      <selection sqref="A1:G15"/>
    </sheetView>
  </sheetViews>
  <sheetFormatPr defaultRowHeight="13.5" x14ac:dyDescent="0.25"/>
  <cols>
    <col min="1" max="1" width="5.5703125" style="10" customWidth="1"/>
    <col min="2" max="2" width="94.5703125" style="10" customWidth="1"/>
    <col min="3" max="3" width="21.28515625" style="10" customWidth="1"/>
    <col min="4" max="4" width="19" style="10" customWidth="1"/>
    <col min="5" max="5" width="19.140625" style="10" customWidth="1"/>
    <col min="6" max="6" width="16" style="10" customWidth="1"/>
    <col min="7" max="7" width="19.28515625" style="10" customWidth="1"/>
    <col min="8" max="16384" width="9.140625" style="10"/>
  </cols>
  <sheetData>
    <row r="1" spans="1:7" ht="30" customHeight="1" x14ac:dyDescent="0.45">
      <c r="A1" s="1378" t="s">
        <v>2127</v>
      </c>
      <c r="B1" s="1378"/>
      <c r="C1" s="1378"/>
      <c r="D1" s="1378"/>
      <c r="E1" s="1378"/>
      <c r="F1" s="1378"/>
      <c r="G1" s="1378"/>
    </row>
    <row r="2" spans="1:7" ht="30.75" customHeight="1" x14ac:dyDescent="0.45">
      <c r="A2" s="1379" t="s">
        <v>20</v>
      </c>
      <c r="B2" s="1379"/>
      <c r="C2" s="1379"/>
      <c r="D2" s="1379"/>
      <c r="E2" s="1379"/>
      <c r="F2" s="1379"/>
      <c r="G2" s="1379"/>
    </row>
    <row r="3" spans="1:7" ht="23.25" x14ac:dyDescent="0.35">
      <c r="A3" s="281"/>
      <c r="B3" s="281"/>
      <c r="C3" s="281"/>
      <c r="D3" s="281"/>
      <c r="E3" s="281"/>
      <c r="F3" s="281"/>
      <c r="G3" s="281"/>
    </row>
    <row r="4" spans="1:7" ht="29.25" customHeight="1" x14ac:dyDescent="0.35">
      <c r="A4" s="11"/>
      <c r="B4" s="40" t="s">
        <v>21</v>
      </c>
      <c r="C4" s="41" t="s">
        <v>17</v>
      </c>
      <c r="D4" s="1380" t="s">
        <v>14</v>
      </c>
      <c r="E4" s="1381"/>
      <c r="F4" s="1381"/>
      <c r="G4" s="1382"/>
    </row>
    <row r="5" spans="1:7" ht="31.5" customHeight="1" x14ac:dyDescent="0.35">
      <c r="A5" s="12"/>
      <c r="B5" s="42"/>
      <c r="C5" s="43" t="s">
        <v>7</v>
      </c>
      <c r="D5" s="44" t="s">
        <v>6</v>
      </c>
      <c r="E5" s="44" t="s">
        <v>38</v>
      </c>
      <c r="F5" s="391" t="s">
        <v>8</v>
      </c>
      <c r="G5" s="391" t="s">
        <v>9</v>
      </c>
    </row>
    <row r="6" spans="1:7" ht="30.75" customHeight="1" x14ac:dyDescent="0.35">
      <c r="A6" s="683">
        <v>1</v>
      </c>
      <c r="B6" s="684" t="s">
        <v>2113</v>
      </c>
      <c r="C6" s="633">
        <f>D6+E6+F6+G6</f>
        <v>79625130</v>
      </c>
      <c r="D6" s="643">
        <f>A35กำลังคน!F59+'A36'!F23+A38ยา!F43+'A40บริหาร-คอม'!F105+A41คอม!F23+A42pcu19!F23+'A43'!F23+'A45'!F22+'11คอยบอย'!F21+'12ดิจิตอล'!F31+'13'!F25</f>
        <v>32069552</v>
      </c>
      <c r="E6" s="643">
        <f>A35กำลังคน!G59+'A36'!G23+A38ยา!G43+'A40บริหาร-คอม'!G105+A41คอม!G23+A42pcu19!G23+'A43'!G23+'A45'!G22+'11คอยบอย'!G21+'12ดิจิตอล'!G31+'13'!G25</f>
        <v>47555578</v>
      </c>
      <c r="F6" s="643">
        <f>A35กำลังคน!H59+'A36'!H23+A38ยา!H43+'A40บริหาร-คอม'!H105+A41คอม!H23+A42pcu19!H23+'A43'!H23+'A45'!H22+'11คอยบอย'!H21+'12ดิจิตอล'!H31+'13'!H25</f>
        <v>0</v>
      </c>
      <c r="G6" s="643">
        <f>A35กำลังคน!I59+'A36'!I23+A38ยา!I43+'A40บริหาร-คอม'!I105+A41คอม!I23+A42pcu19!I23+'A43'!I23+'A45'!I22+'11คอยบอย'!I21+'12ดิจิตอล'!I31+'13'!I25</f>
        <v>0</v>
      </c>
    </row>
    <row r="7" spans="1:7" ht="33.75" customHeight="1" x14ac:dyDescent="0.35">
      <c r="A7" s="685">
        <v>2</v>
      </c>
      <c r="B7" s="686" t="s">
        <v>2114</v>
      </c>
      <c r="C7" s="389">
        <f t="shared" ref="C7:C14" si="0">D7+E7+F7+G7</f>
        <v>1458610</v>
      </c>
      <c r="D7" s="139">
        <f>A5pcu4!F27+A13pcu10!F37+'A33'!F28+A37pcu18!F22+'A39'!F73+'A44วิจัย-นวตกรรม-CQI'!F29+'14'!F36</f>
        <v>119500</v>
      </c>
      <c r="E7" s="139">
        <f>A5pcu4!G27+A13pcu10!G37+'A33'!G28+A37pcu18!G22+'A39'!G73+'A44วิจัย-นวตกรรม-CQI'!G29+'14'!G36</f>
        <v>1339110</v>
      </c>
      <c r="F7" s="139">
        <f>A5pcu4!H27+A13pcu10!H37+'A33'!H28+A37pcu18!H22+'A39'!H73+'A44วิจัย-นวตกรรม-CQI'!H29+'14'!H36</f>
        <v>0</v>
      </c>
      <c r="G7" s="139">
        <f>A5pcu4!I27+A13pcu10!I37+'A33'!I28+A37pcu18!I22+'A39'!I73+'A44วิจัย-นวตกรรม-CQI'!I29+'14'!I36</f>
        <v>0</v>
      </c>
    </row>
    <row r="8" spans="1:7" ht="30" customHeight="1" x14ac:dyDescent="0.35">
      <c r="A8" s="685">
        <v>3</v>
      </c>
      <c r="B8" s="686" t="s">
        <v>22</v>
      </c>
      <c r="C8" s="389"/>
      <c r="D8" s="687"/>
      <c r="E8" s="687"/>
      <c r="F8" s="687"/>
      <c r="G8" s="687"/>
    </row>
    <row r="9" spans="1:7" ht="27.75" customHeight="1" x14ac:dyDescent="0.35">
      <c r="A9" s="685"/>
      <c r="B9" s="686" t="s">
        <v>3222</v>
      </c>
      <c r="C9" s="389">
        <f t="shared" si="0"/>
        <v>2559577</v>
      </c>
      <c r="D9" s="139">
        <f>A1pcu!F61+A2pcu1!F47+'A3PCU 2'!F48+A4pcu3!F38+'A11pcu8G&amp;C'!F33+A12pcu9!F27+'1PCU'!F43+'2PCU'!F30+'4PCU'!F32+'5G&amp;C'!F35</f>
        <v>295100</v>
      </c>
      <c r="E9" s="139">
        <f>A1pcu!G61+A2pcu1!G47+'A3PCU 2'!G48+A4pcu3!G38+'A11pcu8G&amp;C'!G33+A12pcu9!G27+'1PCU'!G43+'2PCU'!G30+'4PCU'!G32+'5G&amp;C'!G35</f>
        <v>508218</v>
      </c>
      <c r="F9" s="139">
        <f>A1pcu!H61+A2pcu1!H47+'A3PCU 2'!H48+A4pcu3!H38+'A11pcu8G&amp;C'!H33+A12pcu9!H27+'1PCU'!H43+'2PCU'!H30+'4PCU'!H32+'5G&amp;C'!H35</f>
        <v>1054279</v>
      </c>
      <c r="G9" s="139">
        <f>A1pcu!I61+A2pcu1!I47+'A3PCU 2'!I48+A4pcu3!I38+'A11pcu8G&amp;C'!I33+A12pcu9!I27+'1PCU'!I43+'2PCU'!I30+'4PCU'!I32+'5G&amp;C'!I35</f>
        <v>701980</v>
      </c>
    </row>
    <row r="10" spans="1:7" ht="27" customHeight="1" x14ac:dyDescent="0.35">
      <c r="A10" s="685"/>
      <c r="B10" s="686" t="s">
        <v>2112</v>
      </c>
      <c r="C10" s="389">
        <f t="shared" si="0"/>
        <v>1032400</v>
      </c>
      <c r="D10" s="139">
        <f>A6pcuพี่โป่ง!E20+'A7pcu 5'!F50+A8pcu6!F51+'3PCU'!F44</f>
        <v>75000</v>
      </c>
      <c r="E10" s="139">
        <f>A6pcuพี่โป่ง!F20+'A7pcu 5'!G50+A8pcu6!G51+'3PCU'!G44</f>
        <v>326400</v>
      </c>
      <c r="F10" s="139">
        <f>A6pcuพี่โป่ง!G20+'A7pcu 5'!H50+A8pcu6!H51+'3PCU'!H44</f>
        <v>631000</v>
      </c>
      <c r="G10" s="139">
        <f>A6pcuพี่โป่ง!H20+'A7pcu 5'!I50+A8pcu6!I51+'3PCU'!I44</f>
        <v>0</v>
      </c>
    </row>
    <row r="11" spans="1:7" ht="27" customHeight="1" x14ac:dyDescent="0.35">
      <c r="A11" s="685"/>
      <c r="B11" s="686" t="s">
        <v>2111</v>
      </c>
      <c r="C11" s="389">
        <f t="shared" si="0"/>
        <v>44750</v>
      </c>
      <c r="D11" s="139">
        <f>A9pcu7!F36+'A10'!F32</f>
        <v>0</v>
      </c>
      <c r="E11" s="139">
        <f>A9pcu7!G36+'A10'!G32</f>
        <v>18750</v>
      </c>
      <c r="F11" s="139">
        <f>A9pcu7!H36+'A10'!H32</f>
        <v>26000</v>
      </c>
      <c r="G11" s="139">
        <f>A9pcu7!I36+'A10'!I32</f>
        <v>0</v>
      </c>
    </row>
    <row r="12" spans="1:7" ht="27.75" customHeight="1" x14ac:dyDescent="0.35">
      <c r="A12" s="685"/>
      <c r="B12" s="686" t="s">
        <v>2115</v>
      </c>
      <c r="C12" s="389">
        <f t="shared" si="0"/>
        <v>2301810</v>
      </c>
      <c r="D12" s="139">
        <f>'A14'!F55+'A15'!F23+'A16'!F35+A17pcu11!F21+'A18'!F31+A19แผนไทย!F38+A20pcu12!F53+'A21'!F42+'A22'!F25+A23pcu13!F26+'A24'!F20+A25pcu14!F21+'A26'!F19+A27pcu15!F34+A28pcu16!F19+'A29'!F17+'A30'!F18+'A31'!F30+A32pcu17!F52+'A34'!F27+'6คลินิกนอกเวลา'!F55+'7'!F24+'8'!F22+'9แผนไทย'!F36+'10บริการมูลค่าเพิ่ม10.3'!F35</f>
        <v>1688760</v>
      </c>
      <c r="E12" s="139">
        <f>'A14'!G55+'A15'!G23+'A16'!G35+A17pcu11!G21+'A18'!G31+A19แผนไทย!G38+A20pcu12!G53+'A21'!G42+'A22'!G25+A23pcu13!G26+'A24'!G20+A25pcu14!G21+'A26'!G19+A27pcu15!G34+A28pcu16!G19+'A29'!G17+'A30'!G18+'A31'!G30+A32pcu17!G52+'A34'!G27+'6คลินิกนอกเวลา'!G55+'7'!G24+'8'!G22+'9แผนไทย'!G36+'10บริการมูลค่าเพิ่ม10.3'!G35</f>
        <v>588050</v>
      </c>
      <c r="F12" s="139">
        <f>'A14'!H55+'A15'!H23+'A16'!H35+A17pcu11!H21+'A18'!H31+A19แผนไทย!H38+A20pcu12!H53+'A21'!H42+'A22'!H25+A23pcu13!H26+'A24'!H20+A25pcu14!H21+'A26'!H19+A27pcu15!H34+A28pcu16!H19+'A29'!H17+'A30'!H18+'A31'!H30+A32pcu17!H52+'A34'!H27+'6คลินิกนอกเวลา'!H55+'7'!H24+'8'!H22+'9แผนไทย'!H36+'10บริการมูลค่าเพิ่ม10.3'!H35</f>
        <v>25000</v>
      </c>
      <c r="G12" s="139">
        <f>'A14'!I55+'A15'!I23+'A16'!I35+A17pcu11!I21+'A18'!I31+A19แผนไทย!I38+A20pcu12!I53+'A21'!I42+'A22'!I25+A23pcu13!I26+'A24'!I20+A25pcu14!I21+'A26'!I19+A27pcu15!I34+A28pcu16!I19+'A29'!I17+'A30'!I18+'A31'!I30+A32pcu17!I52+'A34'!I27+'6คลินิกนอกเวลา'!I55+'7'!I24+'8'!I22+'9แผนไทย'!I36+'10บริการมูลค่าเพิ่ม10.3'!I35</f>
        <v>0</v>
      </c>
    </row>
    <row r="13" spans="1:7" ht="29.25" customHeight="1" x14ac:dyDescent="0.35">
      <c r="A13" s="685"/>
      <c r="B13" s="686" t="s">
        <v>48</v>
      </c>
      <c r="C13" s="389">
        <f t="shared" si="0"/>
        <v>0</v>
      </c>
      <c r="D13" s="139">
        <v>0</v>
      </c>
      <c r="E13" s="139">
        <v>0</v>
      </c>
      <c r="F13" s="139">
        <v>0</v>
      </c>
      <c r="G13" s="139">
        <v>0</v>
      </c>
    </row>
    <row r="14" spans="1:7" ht="30.75" customHeight="1" x14ac:dyDescent="0.35">
      <c r="A14" s="688">
        <v>4</v>
      </c>
      <c r="B14" s="689" t="s">
        <v>262</v>
      </c>
      <c r="C14" s="412">
        <f t="shared" si="0"/>
        <v>30420</v>
      </c>
      <c r="D14" s="410">
        <v>30420</v>
      </c>
      <c r="E14" s="690">
        <v>0</v>
      </c>
      <c r="F14" s="690">
        <v>0</v>
      </c>
      <c r="G14" s="690">
        <v>0</v>
      </c>
    </row>
    <row r="15" spans="1:7" ht="35.25" customHeight="1" x14ac:dyDescent="0.25">
      <c r="A15" s="1383" t="s">
        <v>5</v>
      </c>
      <c r="B15" s="1383"/>
      <c r="C15" s="141">
        <f>SUM(C6:C14)</f>
        <v>87052697</v>
      </c>
      <c r="D15" s="141">
        <f t="shared" ref="D15:G15" si="1">SUM(D6:D14)</f>
        <v>34278332</v>
      </c>
      <c r="E15" s="141">
        <f t="shared" si="1"/>
        <v>50336106</v>
      </c>
      <c r="F15" s="141">
        <f t="shared" si="1"/>
        <v>1736279</v>
      </c>
      <c r="G15" s="141">
        <f t="shared" si="1"/>
        <v>701980</v>
      </c>
    </row>
  </sheetData>
  <mergeCells count="4">
    <mergeCell ref="A1:G1"/>
    <mergeCell ref="A2:G2"/>
    <mergeCell ref="D4:G4"/>
    <mergeCell ref="A15:B15"/>
  </mergeCells>
  <pageMargins left="1.299212598425197" right="0.31496062992125984" top="0.55118110236220474" bottom="0.15748031496062992" header="0.31496062992125984" footer="0.31496062992125984"/>
  <pageSetup paperSize="5"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zoomScale="80" zoomScaleNormal="80" workbookViewId="0">
      <selection activeCell="B12" sqref="B12"/>
    </sheetView>
  </sheetViews>
  <sheetFormatPr defaultRowHeight="20.25" x14ac:dyDescent="0.3"/>
  <cols>
    <col min="1" max="1" width="5.5703125" style="45" customWidth="1"/>
    <col min="2" max="2" width="76.7109375" style="45" customWidth="1"/>
    <col min="3" max="3" width="23.140625" style="45" customWidth="1"/>
    <col min="4" max="4" width="20.85546875" style="191" customWidth="1"/>
    <col min="5" max="5" width="21.85546875" style="191" customWidth="1"/>
    <col min="6" max="6" width="20" style="191" customWidth="1"/>
    <col min="7" max="7" width="19.28515625" style="191" bestFit="1" customWidth="1"/>
    <col min="8" max="8" width="11" style="45" customWidth="1"/>
    <col min="9" max="16384" width="9.140625" style="45"/>
  </cols>
  <sheetData>
    <row r="1" spans="1:7" s="168" customFormat="1" ht="30" customHeight="1" x14ac:dyDescent="0.35">
      <c r="A1" s="1377" t="s">
        <v>2128</v>
      </c>
      <c r="B1" s="1377"/>
      <c r="C1" s="1377"/>
      <c r="D1" s="1377"/>
      <c r="E1" s="1377"/>
      <c r="F1" s="1377"/>
      <c r="G1" s="1377"/>
    </row>
    <row r="2" spans="1:7" s="168" customFormat="1" ht="24" customHeight="1" x14ac:dyDescent="0.35">
      <c r="A2" s="1384" t="s">
        <v>49</v>
      </c>
      <c r="B2" s="1384"/>
      <c r="C2" s="1384"/>
      <c r="D2" s="190"/>
      <c r="E2" s="190"/>
      <c r="F2" s="190"/>
      <c r="G2" s="190"/>
    </row>
    <row r="3" spans="1:7" ht="10.5" customHeight="1" x14ac:dyDescent="0.35">
      <c r="A3" s="113"/>
      <c r="B3" s="96"/>
      <c r="C3" s="96"/>
    </row>
    <row r="4" spans="1:7" ht="29.25" customHeight="1" x14ac:dyDescent="0.35">
      <c r="A4" s="11"/>
      <c r="B4" s="171" t="s">
        <v>50</v>
      </c>
      <c r="C4" s="172" t="s">
        <v>17</v>
      </c>
      <c r="D4" s="1385" t="s">
        <v>14</v>
      </c>
      <c r="E4" s="1385"/>
      <c r="F4" s="1385"/>
      <c r="G4" s="1385"/>
    </row>
    <row r="5" spans="1:7" ht="24.75" customHeight="1" x14ac:dyDescent="0.35">
      <c r="A5" s="12"/>
      <c r="B5" s="173"/>
      <c r="C5" s="174" t="s">
        <v>7</v>
      </c>
      <c r="D5" s="192" t="s">
        <v>6</v>
      </c>
      <c r="E5" s="192" t="s">
        <v>38</v>
      </c>
      <c r="F5" s="392" t="s">
        <v>8</v>
      </c>
      <c r="G5" s="392" t="s">
        <v>9</v>
      </c>
    </row>
    <row r="6" spans="1:7" ht="21" x14ac:dyDescent="0.3">
      <c r="A6" s="691" t="s">
        <v>61</v>
      </c>
      <c r="B6" s="121" t="s">
        <v>62</v>
      </c>
      <c r="C6" s="633">
        <f>D6+E6+F6+G6</f>
        <v>479550</v>
      </c>
      <c r="D6" s="692">
        <f>A1pcu!F61</f>
        <v>0</v>
      </c>
      <c r="E6" s="692">
        <f>A1pcu!G61</f>
        <v>342950</v>
      </c>
      <c r="F6" s="692">
        <f>A1pcu!H61</f>
        <v>96600</v>
      </c>
      <c r="G6" s="692">
        <f>A1pcu!I61</f>
        <v>40000</v>
      </c>
    </row>
    <row r="7" spans="1:7" ht="21" x14ac:dyDescent="0.3">
      <c r="A7" s="81" t="s">
        <v>63</v>
      </c>
      <c r="B7" s="83" t="s">
        <v>147</v>
      </c>
      <c r="C7" s="389">
        <f t="shared" ref="C7:C52" si="0">D7+E7+F7+G7</f>
        <v>264925</v>
      </c>
      <c r="D7" s="193">
        <f>A2pcu1!F47</f>
        <v>0</v>
      </c>
      <c r="E7" s="193">
        <f>A2pcu1!G47</f>
        <v>0</v>
      </c>
      <c r="F7" s="193">
        <f>A2pcu1!H47</f>
        <v>264925</v>
      </c>
      <c r="G7" s="193">
        <f>A2pcu1!I47</f>
        <v>0</v>
      </c>
    </row>
    <row r="8" spans="1:7" ht="21" x14ac:dyDescent="0.35">
      <c r="A8" s="81" t="s">
        <v>64</v>
      </c>
      <c r="B8" s="693" t="s">
        <v>148</v>
      </c>
      <c r="C8" s="389">
        <f t="shared" si="0"/>
        <v>549844</v>
      </c>
      <c r="D8" s="193">
        <f>'A3PCU 2'!F48</f>
        <v>0</v>
      </c>
      <c r="E8" s="193">
        <f>'A3PCU 2'!G48</f>
        <v>64440</v>
      </c>
      <c r="F8" s="193">
        <f>'A3PCU 2'!H48</f>
        <v>485404</v>
      </c>
      <c r="G8" s="193">
        <f>'A3PCU 2'!I48</f>
        <v>0</v>
      </c>
    </row>
    <row r="9" spans="1:7" ht="21" x14ac:dyDescent="0.3">
      <c r="A9" s="81" t="s">
        <v>65</v>
      </c>
      <c r="B9" s="90" t="s">
        <v>149</v>
      </c>
      <c r="C9" s="389">
        <f t="shared" si="0"/>
        <v>154330</v>
      </c>
      <c r="D9" s="193">
        <f>A4pcu3!F38</f>
        <v>0</v>
      </c>
      <c r="E9" s="193">
        <f>A4pcu3!G38</f>
        <v>25000</v>
      </c>
      <c r="F9" s="193">
        <f>A4pcu3!H38</f>
        <v>77350</v>
      </c>
      <c r="G9" s="193">
        <f>A4pcu3!I38</f>
        <v>51980</v>
      </c>
    </row>
    <row r="10" spans="1:7" ht="21" x14ac:dyDescent="0.3">
      <c r="A10" s="81" t="s">
        <v>66</v>
      </c>
      <c r="B10" s="83" t="s">
        <v>67</v>
      </c>
      <c r="C10" s="389">
        <f t="shared" si="0"/>
        <v>0</v>
      </c>
      <c r="D10" s="193">
        <f>A5pcu4!F27</f>
        <v>0</v>
      </c>
      <c r="E10" s="193">
        <f>A5pcu4!G27</f>
        <v>0</v>
      </c>
      <c r="F10" s="193">
        <f>A5pcu4!H27</f>
        <v>0</v>
      </c>
      <c r="G10" s="193">
        <f>A5pcu4!I27</f>
        <v>0</v>
      </c>
    </row>
    <row r="11" spans="1:7" ht="21" x14ac:dyDescent="0.3">
      <c r="A11" s="81" t="s">
        <v>68</v>
      </c>
      <c r="B11" s="83" t="s">
        <v>69</v>
      </c>
      <c r="C11" s="389">
        <f t="shared" si="0"/>
        <v>0</v>
      </c>
      <c r="D11" s="193">
        <f>A6pcuพี่โป่ง!E20</f>
        <v>0</v>
      </c>
      <c r="E11" s="193">
        <f>A6pcuพี่โป่ง!F20</f>
        <v>0</v>
      </c>
      <c r="F11" s="193">
        <f>A6pcuพี่โป่ง!G20</f>
        <v>0</v>
      </c>
      <c r="G11" s="193">
        <f>A6pcuพี่โป่ง!H20</f>
        <v>0</v>
      </c>
    </row>
    <row r="12" spans="1:7" ht="21" x14ac:dyDescent="0.3">
      <c r="A12" s="81" t="s">
        <v>70</v>
      </c>
      <c r="B12" s="83" t="s">
        <v>71</v>
      </c>
      <c r="C12" s="389">
        <f t="shared" si="0"/>
        <v>294400</v>
      </c>
      <c r="D12" s="193">
        <f>'A7pcu 5'!F50</f>
        <v>0</v>
      </c>
      <c r="E12" s="193">
        <f>'A7pcu 5'!G50</f>
        <v>291400</v>
      </c>
      <c r="F12" s="193">
        <f>'A7pcu 5'!H50</f>
        <v>3000</v>
      </c>
      <c r="G12" s="193">
        <f>'A7pcu 5'!I50</f>
        <v>0</v>
      </c>
    </row>
    <row r="13" spans="1:7" ht="21" x14ac:dyDescent="0.3">
      <c r="A13" s="93" t="s">
        <v>72</v>
      </c>
      <c r="B13" s="83" t="s">
        <v>73</v>
      </c>
      <c r="C13" s="389">
        <f t="shared" si="0"/>
        <v>395000</v>
      </c>
      <c r="D13" s="193">
        <f>A8pcu6!F51</f>
        <v>0</v>
      </c>
      <c r="E13" s="193">
        <f>A8pcu6!G51</f>
        <v>35000</v>
      </c>
      <c r="F13" s="193">
        <f>A8pcu6!H51</f>
        <v>360000</v>
      </c>
      <c r="G13" s="193">
        <f>A8pcu6!I51</f>
        <v>0</v>
      </c>
    </row>
    <row r="14" spans="1:7" ht="21" x14ac:dyDescent="0.3">
      <c r="A14" s="81" t="s">
        <v>74</v>
      </c>
      <c r="B14" s="674" t="s">
        <v>75</v>
      </c>
      <c r="C14" s="389">
        <f t="shared" si="0"/>
        <v>42250</v>
      </c>
      <c r="D14" s="193">
        <f>A9pcu7!F36</f>
        <v>0</v>
      </c>
      <c r="E14" s="193">
        <f>A9pcu7!G36</f>
        <v>16250</v>
      </c>
      <c r="F14" s="193">
        <f>A9pcu7!H36</f>
        <v>26000</v>
      </c>
      <c r="G14" s="193">
        <f>A9pcu7!I36</f>
        <v>0</v>
      </c>
    </row>
    <row r="15" spans="1:7" ht="21" x14ac:dyDescent="0.3">
      <c r="A15" s="81" t="s">
        <v>76</v>
      </c>
      <c r="B15" s="674" t="s">
        <v>77</v>
      </c>
      <c r="C15" s="389">
        <f t="shared" si="0"/>
        <v>2500</v>
      </c>
      <c r="D15" s="193">
        <f>'A10'!F32</f>
        <v>0</v>
      </c>
      <c r="E15" s="193">
        <f>'A10'!G32</f>
        <v>2500</v>
      </c>
      <c r="F15" s="193">
        <f>'A10'!H32</f>
        <v>0</v>
      </c>
      <c r="G15" s="193">
        <f>'A10'!I32</f>
        <v>0</v>
      </c>
    </row>
    <row r="16" spans="1:7" ht="21" x14ac:dyDescent="0.3">
      <c r="A16" s="81" t="s">
        <v>78</v>
      </c>
      <c r="B16" s="83" t="s">
        <v>79</v>
      </c>
      <c r="C16" s="389">
        <f t="shared" si="0"/>
        <v>45500</v>
      </c>
      <c r="D16" s="193">
        <f>'A11pcu8G&amp;C'!F33</f>
        <v>0</v>
      </c>
      <c r="E16" s="193">
        <f>'A11pcu8G&amp;C'!G33</f>
        <v>25500</v>
      </c>
      <c r="F16" s="193">
        <f>'A11pcu8G&amp;C'!H33</f>
        <v>20000</v>
      </c>
      <c r="G16" s="193">
        <f>'A11pcu8G&amp;C'!I33</f>
        <v>0</v>
      </c>
    </row>
    <row r="17" spans="1:7" ht="28.5" customHeight="1" x14ac:dyDescent="0.3">
      <c r="A17" s="81" t="s">
        <v>80</v>
      </c>
      <c r="B17" s="83" t="s">
        <v>150</v>
      </c>
      <c r="C17" s="389">
        <f t="shared" si="0"/>
        <v>0</v>
      </c>
      <c r="D17" s="193">
        <f>A12pcu9!F27</f>
        <v>0</v>
      </c>
      <c r="E17" s="193">
        <f>A12pcu9!G27</f>
        <v>0</v>
      </c>
      <c r="F17" s="193">
        <f>A12pcu9!H27</f>
        <v>0</v>
      </c>
      <c r="G17" s="193">
        <f>A12pcu9!I27</f>
        <v>0</v>
      </c>
    </row>
    <row r="18" spans="1:7" ht="21" x14ac:dyDescent="0.3">
      <c r="A18" s="81" t="s">
        <v>81</v>
      </c>
      <c r="B18" s="83" t="s">
        <v>82</v>
      </c>
      <c r="C18" s="389">
        <f t="shared" si="0"/>
        <v>0</v>
      </c>
      <c r="D18" s="193">
        <f>A13pcu10!F37</f>
        <v>0</v>
      </c>
      <c r="E18" s="193">
        <f>A13pcu10!G37</f>
        <v>0</v>
      </c>
      <c r="F18" s="193">
        <f>A13pcu10!H37</f>
        <v>0</v>
      </c>
      <c r="G18" s="193">
        <f>A13pcu10!I37</f>
        <v>0</v>
      </c>
    </row>
    <row r="19" spans="1:7" ht="21" x14ac:dyDescent="0.3">
      <c r="A19" s="81" t="s">
        <v>83</v>
      </c>
      <c r="B19" s="83" t="s">
        <v>84</v>
      </c>
      <c r="C19" s="389">
        <f t="shared" si="0"/>
        <v>186750</v>
      </c>
      <c r="D19" s="193">
        <f>'A14'!F55</f>
        <v>0</v>
      </c>
      <c r="E19" s="193">
        <f>'A14'!G55</f>
        <v>186750</v>
      </c>
      <c r="F19" s="193">
        <f>'A14'!H55</f>
        <v>0</v>
      </c>
      <c r="G19" s="193">
        <f>'A14'!I55</f>
        <v>0</v>
      </c>
    </row>
    <row r="20" spans="1:7" ht="23.25" customHeight="1" x14ac:dyDescent="0.3">
      <c r="A20" s="81" t="s">
        <v>85</v>
      </c>
      <c r="B20" s="674" t="s">
        <v>86</v>
      </c>
      <c r="C20" s="389">
        <f t="shared" si="0"/>
        <v>5000</v>
      </c>
      <c r="D20" s="193">
        <f>'A15'!F23</f>
        <v>0</v>
      </c>
      <c r="E20" s="193">
        <f>'A15'!G23</f>
        <v>5000</v>
      </c>
      <c r="F20" s="193">
        <f>'A15'!H23</f>
        <v>0</v>
      </c>
      <c r="G20" s="193">
        <f>'A15'!I23</f>
        <v>0</v>
      </c>
    </row>
    <row r="21" spans="1:7" ht="21" x14ac:dyDescent="0.3">
      <c r="A21" s="91" t="s">
        <v>87</v>
      </c>
      <c r="B21" s="674" t="s">
        <v>88</v>
      </c>
      <c r="C21" s="389">
        <f t="shared" si="0"/>
        <v>0</v>
      </c>
      <c r="D21" s="193">
        <f>'A16'!F35</f>
        <v>0</v>
      </c>
      <c r="E21" s="193">
        <f>'A16'!G35</f>
        <v>0</v>
      </c>
      <c r="F21" s="193">
        <f>'A16'!H35</f>
        <v>0</v>
      </c>
      <c r="G21" s="193">
        <f>'A16'!I35</f>
        <v>0</v>
      </c>
    </row>
    <row r="22" spans="1:7" ht="21" x14ac:dyDescent="0.3">
      <c r="A22" s="91" t="s">
        <v>89</v>
      </c>
      <c r="B22" s="674" t="s">
        <v>90</v>
      </c>
      <c r="C22" s="389">
        <f t="shared" si="0"/>
        <v>0</v>
      </c>
      <c r="D22" s="193">
        <f>A17pcu11!F21</f>
        <v>0</v>
      </c>
      <c r="E22" s="193">
        <f>A17pcu11!G21</f>
        <v>0</v>
      </c>
      <c r="F22" s="193">
        <f>A17pcu11!H21</f>
        <v>0</v>
      </c>
      <c r="G22" s="193">
        <f>A17pcu11!I21</f>
        <v>0</v>
      </c>
    </row>
    <row r="23" spans="1:7" ht="21" x14ac:dyDescent="0.3">
      <c r="A23" s="93" t="s">
        <v>91</v>
      </c>
      <c r="B23" s="674" t="s">
        <v>92</v>
      </c>
      <c r="C23" s="389">
        <f t="shared" si="0"/>
        <v>246000</v>
      </c>
      <c r="D23" s="193">
        <f>'A18'!F31</f>
        <v>0</v>
      </c>
      <c r="E23" s="193">
        <f>'A18'!G31</f>
        <v>246000</v>
      </c>
      <c r="F23" s="193">
        <f>'A18'!H31</f>
        <v>0</v>
      </c>
      <c r="G23" s="193">
        <f>'A18'!I31</f>
        <v>0</v>
      </c>
    </row>
    <row r="24" spans="1:7" ht="21" x14ac:dyDescent="0.3">
      <c r="A24" s="93" t="s">
        <v>93</v>
      </c>
      <c r="B24" s="674" t="s">
        <v>94</v>
      </c>
      <c r="C24" s="389">
        <f t="shared" si="0"/>
        <v>0</v>
      </c>
      <c r="D24" s="193">
        <f>A19แผนไทย!F38</f>
        <v>0</v>
      </c>
      <c r="E24" s="193">
        <f>A19แผนไทย!G38</f>
        <v>0</v>
      </c>
      <c r="F24" s="193">
        <f>A19แผนไทย!H38</f>
        <v>0</v>
      </c>
      <c r="G24" s="193">
        <f>A19แผนไทย!I38</f>
        <v>0</v>
      </c>
    </row>
    <row r="25" spans="1:7" ht="21" x14ac:dyDescent="0.3">
      <c r="A25" s="79" t="s">
        <v>95</v>
      </c>
      <c r="B25" s="90" t="s">
        <v>96</v>
      </c>
      <c r="C25" s="389">
        <f t="shared" si="0"/>
        <v>60000</v>
      </c>
      <c r="D25" s="193">
        <f>A20pcu12!F53</f>
        <v>0</v>
      </c>
      <c r="E25" s="193">
        <f>A20pcu12!G53</f>
        <v>60000</v>
      </c>
      <c r="F25" s="193">
        <f>A20pcu12!H53</f>
        <v>0</v>
      </c>
      <c r="G25" s="193">
        <f>A20pcu12!I53</f>
        <v>0</v>
      </c>
    </row>
    <row r="26" spans="1:7" ht="21" x14ac:dyDescent="0.3">
      <c r="A26" s="91" t="s">
        <v>97</v>
      </c>
      <c r="B26" s="674" t="s">
        <v>98</v>
      </c>
      <c r="C26" s="389">
        <f t="shared" si="0"/>
        <v>2500</v>
      </c>
      <c r="D26" s="193">
        <f>'A21'!F42</f>
        <v>0</v>
      </c>
      <c r="E26" s="193">
        <f>'A21'!G42</f>
        <v>2500</v>
      </c>
      <c r="F26" s="193">
        <f>'A21'!H42</f>
        <v>0</v>
      </c>
      <c r="G26" s="193">
        <f>'A21'!I42</f>
        <v>0</v>
      </c>
    </row>
    <row r="27" spans="1:7" ht="21" x14ac:dyDescent="0.3">
      <c r="A27" s="81" t="s">
        <v>99</v>
      </c>
      <c r="B27" s="83" t="s">
        <v>100</v>
      </c>
      <c r="C27" s="389">
        <f t="shared" si="0"/>
        <v>35000</v>
      </c>
      <c r="D27" s="193">
        <f>'A22'!F25</f>
        <v>0</v>
      </c>
      <c r="E27" s="193">
        <f>'A22'!G25</f>
        <v>35000</v>
      </c>
      <c r="F27" s="193">
        <f>'A22'!H25</f>
        <v>0</v>
      </c>
      <c r="G27" s="193">
        <f>'A22'!I25</f>
        <v>0</v>
      </c>
    </row>
    <row r="28" spans="1:7" ht="21" x14ac:dyDescent="0.3">
      <c r="A28" s="81" t="s">
        <v>101</v>
      </c>
      <c r="B28" s="83" t="s">
        <v>102</v>
      </c>
      <c r="C28" s="389">
        <f t="shared" si="0"/>
        <v>0</v>
      </c>
      <c r="D28" s="193">
        <f>A23pcu13!F26</f>
        <v>0</v>
      </c>
      <c r="E28" s="193">
        <f>A23pcu13!G26</f>
        <v>0</v>
      </c>
      <c r="F28" s="193">
        <f>A23pcu13!H26</f>
        <v>0</v>
      </c>
      <c r="G28" s="193">
        <f>A23pcu13!I26</f>
        <v>0</v>
      </c>
    </row>
    <row r="29" spans="1:7" ht="21" x14ac:dyDescent="0.3">
      <c r="A29" s="81" t="s">
        <v>103</v>
      </c>
      <c r="B29" s="83" t="s">
        <v>104</v>
      </c>
      <c r="C29" s="389">
        <f t="shared" si="0"/>
        <v>3800</v>
      </c>
      <c r="D29" s="193">
        <f>'A24'!F20</f>
        <v>0</v>
      </c>
      <c r="E29" s="193">
        <f>'A24'!G20</f>
        <v>3800</v>
      </c>
      <c r="F29" s="193">
        <f>'A24'!H20</f>
        <v>0</v>
      </c>
      <c r="G29" s="193">
        <f>'A24'!I20</f>
        <v>0</v>
      </c>
    </row>
    <row r="30" spans="1:7" ht="21" x14ac:dyDescent="0.3">
      <c r="A30" s="81" t="s">
        <v>105</v>
      </c>
      <c r="B30" s="83" t="s">
        <v>106</v>
      </c>
      <c r="C30" s="389">
        <f t="shared" si="0"/>
        <v>0</v>
      </c>
      <c r="D30" s="193">
        <f>A25pcu14!F21</f>
        <v>0</v>
      </c>
      <c r="E30" s="193">
        <f>A25pcu14!G21</f>
        <v>0</v>
      </c>
      <c r="F30" s="193">
        <f>A25pcu14!H21</f>
        <v>0</v>
      </c>
      <c r="G30" s="193">
        <f>A25pcu14!I21</f>
        <v>0</v>
      </c>
    </row>
    <row r="31" spans="1:7" ht="21" x14ac:dyDescent="0.3">
      <c r="A31" s="93" t="s">
        <v>107</v>
      </c>
      <c r="B31" s="674" t="s">
        <v>108</v>
      </c>
      <c r="C31" s="389">
        <f t="shared" si="0"/>
        <v>0</v>
      </c>
      <c r="D31" s="193">
        <f>'A26'!F19</f>
        <v>0</v>
      </c>
      <c r="E31" s="193">
        <f>'A26'!G19</f>
        <v>0</v>
      </c>
      <c r="F31" s="193">
        <f>'A26'!H19</f>
        <v>0</v>
      </c>
      <c r="G31" s="193">
        <f>'A26'!I19</f>
        <v>0</v>
      </c>
    </row>
    <row r="32" spans="1:7" ht="21" x14ac:dyDescent="0.3">
      <c r="A32" s="93" t="s">
        <v>109</v>
      </c>
      <c r="B32" s="674" t="s">
        <v>110</v>
      </c>
      <c r="C32" s="389">
        <f t="shared" si="0"/>
        <v>10000</v>
      </c>
      <c r="D32" s="193">
        <f>A27pcu15!F34</f>
        <v>0</v>
      </c>
      <c r="E32" s="193">
        <f>A27pcu15!G34</f>
        <v>10000</v>
      </c>
      <c r="F32" s="193">
        <f>A27pcu15!H34</f>
        <v>0</v>
      </c>
      <c r="G32" s="193">
        <f>A27pcu15!I34</f>
        <v>0</v>
      </c>
    </row>
    <row r="33" spans="1:7" ht="21" x14ac:dyDescent="0.3">
      <c r="A33" s="81" t="s">
        <v>111</v>
      </c>
      <c r="B33" s="90" t="s">
        <v>112</v>
      </c>
      <c r="C33" s="389">
        <f t="shared" si="0"/>
        <v>0</v>
      </c>
      <c r="D33" s="193">
        <f>A28pcu16!F19</f>
        <v>0</v>
      </c>
      <c r="E33" s="193">
        <f>A28pcu16!G19</f>
        <v>0</v>
      </c>
      <c r="F33" s="193">
        <f>A28pcu16!H19</f>
        <v>0</v>
      </c>
      <c r="G33" s="193">
        <f>A28pcu16!I19</f>
        <v>0</v>
      </c>
    </row>
    <row r="34" spans="1:7" ht="21" x14ac:dyDescent="0.3">
      <c r="A34" s="81" t="s">
        <v>113</v>
      </c>
      <c r="B34" s="90" t="s">
        <v>114</v>
      </c>
      <c r="C34" s="389">
        <f t="shared" si="0"/>
        <v>0</v>
      </c>
      <c r="D34" s="193">
        <f>'A29'!F17</f>
        <v>0</v>
      </c>
      <c r="E34" s="193">
        <f>'A29'!G17</f>
        <v>0</v>
      </c>
      <c r="F34" s="193">
        <f>'A29'!H17</f>
        <v>0</v>
      </c>
      <c r="G34" s="193">
        <f>'A29'!I17</f>
        <v>0</v>
      </c>
    </row>
    <row r="35" spans="1:7" ht="21" x14ac:dyDescent="0.3">
      <c r="A35" s="81" t="s">
        <v>115</v>
      </c>
      <c r="B35" s="90" t="s">
        <v>116</v>
      </c>
      <c r="C35" s="389">
        <f t="shared" si="0"/>
        <v>0</v>
      </c>
      <c r="D35" s="193">
        <f>'A30'!F18</f>
        <v>0</v>
      </c>
      <c r="E35" s="193">
        <f>'A30'!G18</f>
        <v>0</v>
      </c>
      <c r="F35" s="193">
        <f>'A30'!H18</f>
        <v>0</v>
      </c>
      <c r="G35" s="193">
        <f>'A30'!I18</f>
        <v>0</v>
      </c>
    </row>
    <row r="36" spans="1:7" ht="21" x14ac:dyDescent="0.3">
      <c r="A36" s="81" t="s">
        <v>117</v>
      </c>
      <c r="B36" s="90" t="s">
        <v>118</v>
      </c>
      <c r="C36" s="389">
        <f t="shared" si="0"/>
        <v>0</v>
      </c>
      <c r="D36" s="193">
        <f>'A31'!F30</f>
        <v>0</v>
      </c>
      <c r="E36" s="193">
        <f>'A31'!G30</f>
        <v>0</v>
      </c>
      <c r="F36" s="193">
        <f>'A31'!H30</f>
        <v>0</v>
      </c>
      <c r="G36" s="193">
        <f>'A31'!I30</f>
        <v>0</v>
      </c>
    </row>
    <row r="37" spans="1:7" ht="21" x14ac:dyDescent="0.3">
      <c r="A37" s="169" t="s">
        <v>119</v>
      </c>
      <c r="B37" s="83" t="s">
        <v>120</v>
      </c>
      <c r="C37" s="389">
        <f t="shared" si="0"/>
        <v>39000</v>
      </c>
      <c r="D37" s="193">
        <f>A32pcu17!F52</f>
        <v>0</v>
      </c>
      <c r="E37" s="193">
        <f>A32pcu17!G52</f>
        <v>39000</v>
      </c>
      <c r="F37" s="193">
        <f>A32pcu17!H52</f>
        <v>0</v>
      </c>
      <c r="G37" s="193">
        <f>A32pcu17!I52</f>
        <v>0</v>
      </c>
    </row>
    <row r="38" spans="1:7" ht="21" x14ac:dyDescent="0.3">
      <c r="A38" s="169" t="s">
        <v>121</v>
      </c>
      <c r="B38" s="170" t="s">
        <v>122</v>
      </c>
      <c r="C38" s="389">
        <f t="shared" si="0"/>
        <v>20000</v>
      </c>
      <c r="D38" s="193">
        <f>'A33'!F28</f>
        <v>0</v>
      </c>
      <c r="E38" s="193">
        <f>'A33'!G28</f>
        <v>20000</v>
      </c>
      <c r="F38" s="193">
        <f>'A33'!H28</f>
        <v>0</v>
      </c>
      <c r="G38" s="193">
        <f>'A33'!I28</f>
        <v>0</v>
      </c>
    </row>
    <row r="39" spans="1:7" ht="21" x14ac:dyDescent="0.3">
      <c r="A39" s="93" t="s">
        <v>123</v>
      </c>
      <c r="B39" s="674" t="s">
        <v>124</v>
      </c>
      <c r="C39" s="389">
        <f t="shared" si="0"/>
        <v>0</v>
      </c>
      <c r="D39" s="193">
        <f>'A34'!F27</f>
        <v>0</v>
      </c>
      <c r="E39" s="193">
        <f>'A34'!G27</f>
        <v>0</v>
      </c>
      <c r="F39" s="193">
        <f>'A34'!H27</f>
        <v>0</v>
      </c>
      <c r="G39" s="193">
        <f>'A34'!I27</f>
        <v>0</v>
      </c>
    </row>
    <row r="40" spans="1:7" ht="21" x14ac:dyDescent="0.3">
      <c r="A40" s="93" t="s">
        <v>125</v>
      </c>
      <c r="B40" s="674" t="s">
        <v>126</v>
      </c>
      <c r="C40" s="389">
        <f t="shared" si="0"/>
        <v>1031606</v>
      </c>
      <c r="D40" s="193">
        <f>A35กำลังคน!F59</f>
        <v>0</v>
      </c>
      <c r="E40" s="193">
        <f>A35กำลังคน!G59</f>
        <v>1031606</v>
      </c>
      <c r="F40" s="193">
        <f>A35กำลังคน!H59</f>
        <v>0</v>
      </c>
      <c r="G40" s="193">
        <f>A35กำลังคน!I59</f>
        <v>0</v>
      </c>
    </row>
    <row r="41" spans="1:7" ht="21" x14ac:dyDescent="0.3">
      <c r="A41" s="93" t="s">
        <v>127</v>
      </c>
      <c r="B41" s="694" t="s">
        <v>128</v>
      </c>
      <c r="C41" s="389">
        <f t="shared" si="0"/>
        <v>0</v>
      </c>
      <c r="D41" s="193">
        <f>'A36'!F23</f>
        <v>0</v>
      </c>
      <c r="E41" s="193">
        <f>'A36'!G23</f>
        <v>0</v>
      </c>
      <c r="F41" s="193">
        <f>'A36'!H23</f>
        <v>0</v>
      </c>
      <c r="G41" s="193">
        <f>'A36'!I23</f>
        <v>0</v>
      </c>
    </row>
    <row r="42" spans="1:7" ht="21" x14ac:dyDescent="0.3">
      <c r="A42" s="93" t="s">
        <v>129</v>
      </c>
      <c r="B42" s="170" t="s">
        <v>130</v>
      </c>
      <c r="C42" s="389">
        <f t="shared" si="0"/>
        <v>0</v>
      </c>
      <c r="D42" s="193">
        <f>A37pcu18!F22</f>
        <v>0</v>
      </c>
      <c r="E42" s="193">
        <f>A37pcu18!G22</f>
        <v>0</v>
      </c>
      <c r="F42" s="193">
        <f>A37pcu18!H22</f>
        <v>0</v>
      </c>
      <c r="G42" s="193">
        <f>A37pcu18!I22</f>
        <v>0</v>
      </c>
    </row>
    <row r="43" spans="1:7" ht="21" x14ac:dyDescent="0.3">
      <c r="A43" s="91" t="s">
        <v>131</v>
      </c>
      <c r="B43" s="674" t="s">
        <v>132</v>
      </c>
      <c r="C43" s="389">
        <f t="shared" si="0"/>
        <v>18627168</v>
      </c>
      <c r="D43" s="193">
        <f>A38ยา!F43</f>
        <v>0</v>
      </c>
      <c r="E43" s="193">
        <f>A38ยา!G43</f>
        <v>18627168</v>
      </c>
      <c r="F43" s="193">
        <f>A38ยา!H43</f>
        <v>0</v>
      </c>
      <c r="G43" s="193">
        <f>A38ยา!I43</f>
        <v>0</v>
      </c>
    </row>
    <row r="44" spans="1:7" ht="21" x14ac:dyDescent="0.3">
      <c r="A44" s="91" t="s">
        <v>133</v>
      </c>
      <c r="B44" s="674" t="s">
        <v>134</v>
      </c>
      <c r="C44" s="389">
        <f t="shared" si="0"/>
        <v>1134110</v>
      </c>
      <c r="D44" s="193">
        <f>'A39'!F73</f>
        <v>0</v>
      </c>
      <c r="E44" s="193">
        <f>'A39'!G73</f>
        <v>1134110</v>
      </c>
      <c r="F44" s="193">
        <f>'A39'!H73</f>
        <v>0</v>
      </c>
      <c r="G44" s="193">
        <f>'A39'!I73</f>
        <v>0</v>
      </c>
    </row>
    <row r="45" spans="1:7" ht="21" x14ac:dyDescent="0.3">
      <c r="A45" s="93" t="s">
        <v>135</v>
      </c>
      <c r="B45" s="674" t="s">
        <v>136</v>
      </c>
      <c r="C45" s="389">
        <f t="shared" si="0"/>
        <v>59357502</v>
      </c>
      <c r="D45" s="193">
        <f>'A40บริหาร-คอม'!F105</f>
        <v>31799552</v>
      </c>
      <c r="E45" s="193">
        <f>'A40บริหาร-คอม'!G105</f>
        <v>27557950</v>
      </c>
      <c r="F45" s="193">
        <f>'A40บริหาร-คอม'!H105</f>
        <v>0</v>
      </c>
      <c r="G45" s="193">
        <f>'A40บริหาร-คอม'!I105</f>
        <v>0</v>
      </c>
    </row>
    <row r="46" spans="1:7" ht="21" x14ac:dyDescent="0.3">
      <c r="A46" s="91" t="s">
        <v>137</v>
      </c>
      <c r="B46" s="674" t="s">
        <v>138</v>
      </c>
      <c r="C46" s="389">
        <f t="shared" si="0"/>
        <v>328854</v>
      </c>
      <c r="D46" s="193">
        <f>A41คอม!F23</f>
        <v>0</v>
      </c>
      <c r="E46" s="193">
        <f>A41คอม!G23</f>
        <v>328854</v>
      </c>
      <c r="F46" s="193">
        <f>A41คอม!H23</f>
        <v>0</v>
      </c>
      <c r="G46" s="193">
        <f>A41คอม!I23</f>
        <v>0</v>
      </c>
    </row>
    <row r="47" spans="1:7" ht="21" x14ac:dyDescent="0.3">
      <c r="A47" s="91" t="s">
        <v>139</v>
      </c>
      <c r="B47" s="674" t="s">
        <v>140</v>
      </c>
      <c r="C47" s="389">
        <f t="shared" si="0"/>
        <v>0</v>
      </c>
      <c r="D47" s="193">
        <f>A42pcu19!F23</f>
        <v>0</v>
      </c>
      <c r="E47" s="193">
        <f>A42pcu19!G23</f>
        <v>0</v>
      </c>
      <c r="F47" s="193">
        <f>A42pcu19!H23</f>
        <v>0</v>
      </c>
      <c r="G47" s="193">
        <f>A42pcu19!I23</f>
        <v>0</v>
      </c>
    </row>
    <row r="48" spans="1:7" ht="21" x14ac:dyDescent="0.3">
      <c r="A48" s="91" t="s">
        <v>141</v>
      </c>
      <c r="B48" s="674" t="s">
        <v>142</v>
      </c>
      <c r="C48" s="389">
        <f t="shared" si="0"/>
        <v>10000</v>
      </c>
      <c r="D48" s="193">
        <f>'A43'!F23</f>
        <v>0</v>
      </c>
      <c r="E48" s="193">
        <f>'A43'!G23</f>
        <v>10000</v>
      </c>
      <c r="F48" s="193">
        <f>'A43'!H23</f>
        <v>0</v>
      </c>
      <c r="G48" s="193">
        <f>'A43'!I23</f>
        <v>0</v>
      </c>
    </row>
    <row r="49" spans="1:8" ht="21" x14ac:dyDescent="0.3">
      <c r="A49" s="91" t="s">
        <v>143</v>
      </c>
      <c r="B49" s="674" t="s">
        <v>144</v>
      </c>
      <c r="C49" s="389">
        <f t="shared" si="0"/>
        <v>115000</v>
      </c>
      <c r="D49" s="193">
        <f>'A44วิจัย-นวตกรรม-CQI'!F29</f>
        <v>0</v>
      </c>
      <c r="E49" s="193">
        <f>'A44วิจัย-นวตกรรม-CQI'!G29</f>
        <v>115000</v>
      </c>
      <c r="F49" s="193">
        <f>'A44วิจัย-นวตกรรม-CQI'!H29</f>
        <v>0</v>
      </c>
      <c r="G49" s="193">
        <f>'A44วิจัย-นวตกรรม-CQI'!I29</f>
        <v>0</v>
      </c>
    </row>
    <row r="50" spans="1:8" ht="21" x14ac:dyDescent="0.3">
      <c r="A50" s="91" t="s">
        <v>145</v>
      </c>
      <c r="B50" s="674" t="s">
        <v>146</v>
      </c>
      <c r="C50" s="389">
        <f t="shared" si="0"/>
        <v>0</v>
      </c>
      <c r="D50" s="193">
        <f>'A45'!F22</f>
        <v>0</v>
      </c>
      <c r="E50" s="193">
        <f>'A45'!G22</f>
        <v>0</v>
      </c>
      <c r="F50" s="193">
        <f>'A45'!H22</f>
        <v>0</v>
      </c>
      <c r="G50" s="193">
        <f>'A45'!I22</f>
        <v>0</v>
      </c>
    </row>
    <row r="51" spans="1:8" ht="21" x14ac:dyDescent="0.3">
      <c r="A51" s="91" t="s">
        <v>151</v>
      </c>
      <c r="B51" s="674" t="s">
        <v>152</v>
      </c>
      <c r="C51" s="389">
        <f t="shared" si="0"/>
        <v>3581688</v>
      </c>
      <c r="D51" s="193">
        <f>'1PCU'!F43+'2PCU'!F30+'3PCU'!F44+'4PCU'!F32+'5G&amp;C'!F35+'6คลินิกนอกเวลา'!F55+'7'!F24+'8'!F22+'9แผนไทย'!F36+'10บริการมูลค่าเพิ่ม10.3'!F35+'11คอยบอย'!F21+'12ดิจิตอล'!F31+'13'!F25+'14'!F36</f>
        <v>2448360</v>
      </c>
      <c r="E51" s="193">
        <f>'1PCU'!G43+'2PCU'!G30+'3PCU'!G44+'4PCU'!G32+'5G&amp;C'!G35+'6คลินิกนอกเวลา'!G55+'7'!G24+'8'!G22+'9แผนไทย'!G36+'10บริการมูลค่าเพิ่ม10.3'!G35+'11คอยบอย'!G21+'12ดิจิตอล'!G31+'13'!G25+'14'!G36</f>
        <v>120328</v>
      </c>
      <c r="F51" s="193">
        <f>'1PCU'!H43+'2PCU'!H30+'3PCU'!H44+'4PCU'!H32+'5G&amp;C'!H35+'6คลินิกนอกเวลา'!H55+'7'!H24+'8'!H22+'9แผนไทย'!H36+'10บริการมูลค่าเพิ่ม10.3'!H35+'11คอยบอย'!H21+'12ดิจิตอล'!H31+'13'!H25+'14'!H36</f>
        <v>403000</v>
      </c>
      <c r="G51" s="193">
        <f>'1PCU'!I43+'2PCU'!I30+'3PCU'!I44+'4PCU'!I32+'5G&amp;C'!I35+'6คลินิกนอกเวลา'!I55+'7'!I24+'8'!I22+'9แผนไทย'!I36+'10บริการมูลค่าเพิ่ม10.3'!I35+'11คอยบอย'!I21+'12ดิจิตอล'!I31+'13'!I25+'14'!I36</f>
        <v>610000</v>
      </c>
    </row>
    <row r="52" spans="1:8" ht="21" x14ac:dyDescent="0.35">
      <c r="A52" s="695" t="s">
        <v>263</v>
      </c>
      <c r="B52" s="696" t="s">
        <v>262</v>
      </c>
      <c r="C52" s="412">
        <f t="shared" si="0"/>
        <v>30420</v>
      </c>
      <c r="D52" s="410">
        <v>30420</v>
      </c>
      <c r="E52" s="697">
        <v>0</v>
      </c>
      <c r="F52" s="697">
        <v>0</v>
      </c>
      <c r="G52" s="697">
        <v>0</v>
      </c>
    </row>
    <row r="53" spans="1:8" s="37" customFormat="1" ht="23.25" x14ac:dyDescent="0.35">
      <c r="A53" s="1386" t="s">
        <v>51</v>
      </c>
      <c r="B53" s="1386"/>
      <c r="C53" s="522">
        <f>SUM(C6:C52)</f>
        <v>87052697</v>
      </c>
      <c r="D53" s="523">
        <f t="shared" ref="D53:G53" si="1">SUM(D6:D52)</f>
        <v>34278332</v>
      </c>
      <c r="E53" s="523">
        <f t="shared" si="1"/>
        <v>50336106</v>
      </c>
      <c r="F53" s="523">
        <f t="shared" si="1"/>
        <v>1736279</v>
      </c>
      <c r="G53" s="523">
        <f t="shared" si="1"/>
        <v>701980</v>
      </c>
      <c r="H53" s="138">
        <f>D53+E53+F53+G53</f>
        <v>87052697</v>
      </c>
    </row>
  </sheetData>
  <mergeCells count="4">
    <mergeCell ref="A2:C2"/>
    <mergeCell ref="D4:G4"/>
    <mergeCell ref="A1:G1"/>
    <mergeCell ref="A53:B53"/>
  </mergeCells>
  <pageMargins left="0.9055118110236221" right="0.31496062992125984" top="0.55118110236220474" bottom="0.15748031496062992" header="0.31496062992125984" footer="0.31496062992125984"/>
  <pageSetup paperSize="5" scale="85" orientation="landscape" horizontalDpi="200" verticalDpi="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opLeftCell="A4" workbookViewId="0">
      <selection sqref="A1:C22"/>
    </sheetView>
  </sheetViews>
  <sheetFormatPr defaultRowHeight="12.75" x14ac:dyDescent="0.2"/>
  <cols>
    <col min="1" max="1" width="79" customWidth="1"/>
    <col min="2" max="2" width="54" customWidth="1"/>
    <col min="3" max="3" width="37" customWidth="1"/>
  </cols>
  <sheetData>
    <row r="1" spans="1:3" ht="21" x14ac:dyDescent="0.2">
      <c r="A1" s="1387" t="s">
        <v>3221</v>
      </c>
      <c r="B1" s="1387"/>
      <c r="C1" s="1387"/>
    </row>
    <row r="2" spans="1:3" ht="24" customHeight="1" x14ac:dyDescent="0.2">
      <c r="A2" s="1388" t="s">
        <v>20</v>
      </c>
      <c r="B2" s="1388"/>
      <c r="C2" s="1388"/>
    </row>
    <row r="3" spans="1:3" ht="48" customHeight="1" x14ac:dyDescent="0.2">
      <c r="A3" s="706" t="s">
        <v>21</v>
      </c>
      <c r="B3" s="707" t="s">
        <v>3196</v>
      </c>
      <c r="C3" s="706" t="s">
        <v>17</v>
      </c>
    </row>
    <row r="4" spans="1:3" ht="21" x14ac:dyDescent="0.35">
      <c r="A4" s="708" t="s">
        <v>3197</v>
      </c>
      <c r="B4" s="709"/>
      <c r="C4" s="710"/>
    </row>
    <row r="5" spans="1:3" ht="21" x14ac:dyDescent="0.35">
      <c r="A5" s="700" t="s">
        <v>3198</v>
      </c>
      <c r="B5" s="701" t="s">
        <v>135</v>
      </c>
      <c r="C5" s="702">
        <f>'A40บริหาร-คอม'!E115</f>
        <v>12627920</v>
      </c>
    </row>
    <row r="6" spans="1:3" ht="21" x14ac:dyDescent="0.35">
      <c r="A6" s="700" t="s">
        <v>3199</v>
      </c>
      <c r="B6" s="701" t="s">
        <v>131</v>
      </c>
      <c r="C6" s="702">
        <f>A38ยา!E57</f>
        <v>18578668</v>
      </c>
    </row>
    <row r="7" spans="1:3" ht="21" x14ac:dyDescent="0.35">
      <c r="A7" s="700" t="s">
        <v>3200</v>
      </c>
      <c r="B7" s="701" t="s">
        <v>135</v>
      </c>
      <c r="C7" s="702">
        <f>'A40บริหาร-คอม'!E123</f>
        <v>3242100</v>
      </c>
    </row>
    <row r="8" spans="1:3" ht="21" x14ac:dyDescent="0.35">
      <c r="A8" s="700" t="s">
        <v>3201</v>
      </c>
      <c r="B8" s="701" t="s">
        <v>135</v>
      </c>
      <c r="C8" s="702">
        <f>'A40บริหาร-คอม'!E146</f>
        <v>4907200</v>
      </c>
    </row>
    <row r="9" spans="1:3" ht="21" x14ac:dyDescent="0.35">
      <c r="A9" s="708" t="s">
        <v>3202</v>
      </c>
      <c r="B9" s="701"/>
      <c r="C9" s="709"/>
    </row>
    <row r="10" spans="1:3" ht="21" x14ac:dyDescent="0.35">
      <c r="A10" s="700" t="s">
        <v>3203</v>
      </c>
      <c r="B10" s="701" t="s">
        <v>3220</v>
      </c>
      <c r="C10" s="702">
        <f>'A44วิจัย-นวตกรรม-CQI'!E40+'9แผนไทย'!E46+'12ดิจิตอล'!E43</f>
        <v>430000</v>
      </c>
    </row>
    <row r="11" spans="1:3" ht="42" x14ac:dyDescent="0.35">
      <c r="A11" s="700" t="s">
        <v>3204</v>
      </c>
      <c r="B11" s="701" t="s">
        <v>3235</v>
      </c>
      <c r="C11" s="702">
        <f>A1pcu!E78+A2pcu1!E52+'A3PCU 2'!E78+A4pcu3!E44+'A7pcu 5'!E56+A8pcu6!E56+'A11pcu8G&amp;C'!E40+'A14'!E63+'A15'!E28+'A18'!E36+A20pcu12!E60+'A21'!E47+'A22'!E30+'A24'!E24+A32pcu17!E58+A35กำลังคน!E73+'A39'!E87+'A43'!E28+'1PCU'!E47+'2PCU'!E38+'3PCU'!E49+'4PCU'!E37+'7'!E29+'14'!E51</f>
        <v>1105438</v>
      </c>
    </row>
    <row r="12" spans="1:3" ht="21" x14ac:dyDescent="0.35">
      <c r="A12" s="708" t="s">
        <v>3205</v>
      </c>
      <c r="B12" s="709"/>
      <c r="C12" s="709"/>
    </row>
    <row r="13" spans="1:3" ht="21" x14ac:dyDescent="0.35">
      <c r="A13" s="700" t="s">
        <v>3206</v>
      </c>
      <c r="B13" s="701" t="s">
        <v>3223</v>
      </c>
      <c r="C13" s="590">
        <v>2559577</v>
      </c>
    </row>
    <row r="14" spans="1:3" s="45" customFormat="1" ht="21" x14ac:dyDescent="0.35">
      <c r="A14" s="711" t="s">
        <v>3207</v>
      </c>
      <c r="B14" s="701" t="s">
        <v>3224</v>
      </c>
      <c r="C14" s="590">
        <v>1032400</v>
      </c>
    </row>
    <row r="15" spans="1:3" s="45" customFormat="1" ht="21" x14ac:dyDescent="0.35">
      <c r="A15" s="711" t="s">
        <v>3208</v>
      </c>
      <c r="B15" s="701" t="s">
        <v>3225</v>
      </c>
      <c r="C15" s="590">
        <v>44750</v>
      </c>
    </row>
    <row r="16" spans="1:3" s="45" customFormat="1" ht="21" x14ac:dyDescent="0.35">
      <c r="A16" s="711" t="s">
        <v>3209</v>
      </c>
      <c r="B16" s="701" t="s">
        <v>3226</v>
      </c>
      <c r="C16" s="590">
        <v>2301810</v>
      </c>
    </row>
    <row r="17" spans="1:3" ht="21" x14ac:dyDescent="0.35">
      <c r="A17" s="712" t="s">
        <v>3210</v>
      </c>
      <c r="B17" s="713"/>
      <c r="C17" s="714">
        <v>0</v>
      </c>
    </row>
    <row r="18" spans="1:3" ht="21" x14ac:dyDescent="0.35">
      <c r="A18" s="703" t="s">
        <v>5</v>
      </c>
      <c r="B18" s="704"/>
      <c r="C18" s="705">
        <f>SUM(C5:C17)</f>
        <v>46829863</v>
      </c>
    </row>
    <row r="19" spans="1:3" x14ac:dyDescent="0.2">
      <c r="A19" s="699"/>
      <c r="B19" s="699"/>
      <c r="C19" s="699"/>
    </row>
    <row r="20" spans="1:3" ht="21" x14ac:dyDescent="0.35">
      <c r="A20" s="1389" t="s">
        <v>3211</v>
      </c>
      <c r="B20" s="1389"/>
      <c r="C20" s="699"/>
    </row>
    <row r="21" spans="1:3" ht="21" x14ac:dyDescent="0.35">
      <c r="A21" s="698" t="s">
        <v>3233</v>
      </c>
      <c r="B21" s="699"/>
      <c r="C21" s="699"/>
    </row>
    <row r="22" spans="1:3" ht="21" x14ac:dyDescent="0.35">
      <c r="A22" s="698" t="s">
        <v>3234</v>
      </c>
      <c r="B22" s="699"/>
      <c r="C22" s="699"/>
    </row>
    <row r="23" spans="1:3" ht="21" x14ac:dyDescent="0.35">
      <c r="A23" s="24" t="s">
        <v>3212</v>
      </c>
    </row>
  </sheetData>
  <mergeCells count="3">
    <mergeCell ref="A1:C1"/>
    <mergeCell ref="A2:C2"/>
    <mergeCell ref="A20:B20"/>
  </mergeCells>
  <pageMargins left="0.70866141732283472" right="0.31496062992125984" top="0.74803149606299213" bottom="0.74803149606299213" header="0.31496062992125984" footer="0.31496062992125984"/>
  <pageSetup paperSize="5"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E25"/>
  <sheetViews>
    <sheetView workbookViewId="0">
      <selection activeCell="J17" sqref="J17"/>
    </sheetView>
  </sheetViews>
  <sheetFormatPr defaultRowHeight="21" x14ac:dyDescent="0.35"/>
  <cols>
    <col min="1" max="1" width="9.140625" style="1"/>
    <col min="2" max="2" width="7" style="1" customWidth="1"/>
    <col min="3" max="16384" width="9.140625" style="1"/>
  </cols>
  <sheetData>
    <row r="7" spans="3:5" ht="30.75" x14ac:dyDescent="0.45">
      <c r="C7" s="46"/>
    </row>
    <row r="8" spans="3:5" ht="30.75" x14ac:dyDescent="0.45">
      <c r="C8" s="46"/>
    </row>
    <row r="9" spans="3:5" ht="36" x14ac:dyDescent="0.55000000000000004">
      <c r="E9" s="51" t="s">
        <v>178</v>
      </c>
    </row>
    <row r="10" spans="3:5" ht="30.75" x14ac:dyDescent="0.45">
      <c r="E10" s="46" t="s">
        <v>3240</v>
      </c>
    </row>
    <row r="25" spans="4:4" ht="33.75" x14ac:dyDescent="0.5">
      <c r="D25" s="72" t="s">
        <v>52</v>
      </c>
    </row>
  </sheetData>
  <pageMargins left="1.299212598425197" right="0.70866141732283472" top="0.74803149606299213" bottom="0.74803149606299213" header="0.31496062992125984" footer="0.31496062992125984"/>
  <pageSetup paperSize="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78"/>
  <sheetViews>
    <sheetView topLeftCell="A38" zoomScale="90" zoomScaleNormal="90" workbookViewId="0">
      <pane xSplit="5" topLeftCell="F1" activePane="topRight" state="frozen"/>
      <selection activeCell="A16" sqref="A16"/>
      <selection pane="topRight" activeCell="C50" sqref="C50"/>
    </sheetView>
  </sheetViews>
  <sheetFormatPr defaultColWidth="9.140625" defaultRowHeight="21" x14ac:dyDescent="0.35"/>
  <cols>
    <col min="1" max="1" width="5.7109375" style="1" customWidth="1"/>
    <col min="2" max="2" width="37" style="1" customWidth="1"/>
    <col min="3" max="3" width="23" style="1" customWidth="1"/>
    <col min="4" max="4" width="18.28515625" style="1" customWidth="1"/>
    <col min="5" max="5" width="17" style="1" customWidth="1"/>
    <col min="6" max="6" width="18.7109375" style="1" customWidth="1"/>
    <col min="7" max="7" width="22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 x14ac:dyDescent="0.45">
      <c r="A1" s="1378" t="s">
        <v>2129</v>
      </c>
      <c r="B1" s="1378"/>
      <c r="C1" s="1378"/>
      <c r="D1" s="1378"/>
      <c r="E1" s="1378"/>
      <c r="F1" s="1378"/>
      <c r="G1" s="1378"/>
      <c r="H1" s="1378"/>
      <c r="I1" s="1378"/>
      <c r="J1" s="1378"/>
    </row>
    <row r="2" spans="1:18" ht="12.75" customHeight="1" x14ac:dyDescent="0.35">
      <c r="A2" s="282"/>
      <c r="B2" s="282"/>
      <c r="C2" s="282"/>
      <c r="D2" s="282"/>
      <c r="E2" s="282"/>
      <c r="F2" s="282"/>
      <c r="G2" s="282"/>
      <c r="H2" s="282"/>
      <c r="I2" s="282"/>
    </row>
    <row r="3" spans="1:18" ht="21" customHeight="1" x14ac:dyDescent="0.35">
      <c r="A3" s="32"/>
      <c r="B3" s="47" t="s">
        <v>28</v>
      </c>
      <c r="C3" s="39" t="s">
        <v>2132</v>
      </c>
      <c r="D3" s="96" t="s">
        <v>31</v>
      </c>
      <c r="E3" s="4"/>
      <c r="F3" s="48" t="s">
        <v>32</v>
      </c>
      <c r="G3" s="4"/>
      <c r="H3" s="48" t="s">
        <v>29</v>
      </c>
      <c r="I3" s="36"/>
    </row>
    <row r="4" spans="1:18" ht="21" customHeight="1" x14ac:dyDescent="0.35">
      <c r="A4" s="32"/>
      <c r="B4" s="47" t="s">
        <v>53</v>
      </c>
      <c r="C4" s="39" t="s">
        <v>264</v>
      </c>
      <c r="D4" s="30"/>
      <c r="F4" s="2"/>
      <c r="G4" s="2"/>
      <c r="H4" s="2"/>
    </row>
    <row r="5" spans="1:18" ht="21" customHeight="1" x14ac:dyDescent="0.35">
      <c r="A5" s="32"/>
      <c r="B5" s="47" t="s">
        <v>265</v>
      </c>
      <c r="C5" s="39" t="s">
        <v>180</v>
      </c>
      <c r="D5" s="30"/>
      <c r="E5" s="2"/>
      <c r="F5" s="2"/>
      <c r="G5" s="2"/>
    </row>
    <row r="6" spans="1:18" ht="21" customHeight="1" x14ac:dyDescent="0.35">
      <c r="A6" s="32"/>
      <c r="B6" s="47" t="s">
        <v>21</v>
      </c>
      <c r="C6" s="49" t="s">
        <v>30</v>
      </c>
      <c r="D6" s="50" t="s">
        <v>54</v>
      </c>
      <c r="E6" s="49"/>
      <c r="F6" s="49" t="s">
        <v>2131</v>
      </c>
      <c r="G6" s="49" t="s">
        <v>56</v>
      </c>
      <c r="H6" s="49" t="s">
        <v>59</v>
      </c>
      <c r="I6" s="49" t="s">
        <v>57</v>
      </c>
      <c r="J6" s="49" t="s">
        <v>58</v>
      </c>
      <c r="K6" s="35"/>
      <c r="O6" s="30"/>
    </row>
    <row r="7" spans="1:18" ht="21" customHeight="1" x14ac:dyDescent="0.35">
      <c r="A7" s="32"/>
      <c r="B7" s="37" t="s">
        <v>36</v>
      </c>
      <c r="D7" s="1" t="s">
        <v>282</v>
      </c>
      <c r="F7" s="30"/>
      <c r="H7" s="30"/>
      <c r="J7" s="30"/>
      <c r="K7" s="30"/>
      <c r="M7" s="30"/>
      <c r="O7" s="30"/>
      <c r="P7" s="30"/>
      <c r="R7" s="30"/>
    </row>
    <row r="8" spans="1:18" ht="21" customHeight="1" x14ac:dyDescent="0.35">
      <c r="A8" s="32"/>
      <c r="B8" s="37"/>
      <c r="F8" s="30"/>
      <c r="H8" s="30"/>
      <c r="K8" s="30"/>
      <c r="M8" s="30"/>
      <c r="O8" s="30"/>
      <c r="P8" s="30"/>
      <c r="R8" s="30"/>
    </row>
    <row r="9" spans="1:18" ht="21" customHeight="1" x14ac:dyDescent="0.35">
      <c r="A9" s="32"/>
      <c r="B9" s="37" t="s">
        <v>37</v>
      </c>
      <c r="D9" s="1" t="s">
        <v>181</v>
      </c>
      <c r="E9" s="30"/>
      <c r="F9" s="2"/>
      <c r="G9" s="2"/>
      <c r="H9" s="2"/>
    </row>
    <row r="10" spans="1:18" ht="21" customHeight="1" x14ac:dyDescent="0.35">
      <c r="A10" s="32"/>
      <c r="B10" s="37" t="s">
        <v>499</v>
      </c>
      <c r="D10" s="1" t="s">
        <v>283</v>
      </c>
      <c r="E10" s="2"/>
      <c r="F10" s="2"/>
      <c r="G10" s="2"/>
      <c r="H10" s="2"/>
    </row>
    <row r="11" spans="1:18" ht="21" customHeight="1" x14ac:dyDescent="0.35">
      <c r="A11" s="32"/>
      <c r="B11" s="37" t="s">
        <v>501</v>
      </c>
      <c r="D11" s="1" t="s">
        <v>182</v>
      </c>
      <c r="E11" s="2"/>
      <c r="F11" s="2"/>
      <c r="G11" s="2"/>
      <c r="H11" s="2"/>
    </row>
    <row r="12" spans="1:18" ht="21" customHeight="1" x14ac:dyDescent="0.35">
      <c r="A12" s="32"/>
      <c r="B12" s="37"/>
      <c r="D12" s="1" t="s">
        <v>284</v>
      </c>
      <c r="E12" s="2"/>
      <c r="F12" s="2"/>
      <c r="G12" s="2"/>
      <c r="H12" s="2"/>
    </row>
    <row r="13" spans="1:18" ht="21" customHeight="1" x14ac:dyDescent="0.35">
      <c r="A13" s="1390" t="s">
        <v>0</v>
      </c>
      <c r="B13" s="1390" t="s">
        <v>33</v>
      </c>
      <c r="C13" s="283" t="s">
        <v>23</v>
      </c>
      <c r="D13" s="287" t="s">
        <v>24</v>
      </c>
      <c r="E13" s="1392" t="s">
        <v>1</v>
      </c>
      <c r="F13" s="1393"/>
      <c r="G13" s="1393"/>
      <c r="H13" s="1393"/>
      <c r="I13" s="1394"/>
      <c r="J13" s="1395" t="s">
        <v>13</v>
      </c>
    </row>
    <row r="14" spans="1:18" x14ac:dyDescent="0.35">
      <c r="A14" s="1391"/>
      <c r="B14" s="1391"/>
      <c r="C14" s="284"/>
      <c r="D14" s="288" t="s">
        <v>25</v>
      </c>
      <c r="E14" s="33" t="s">
        <v>5</v>
      </c>
      <c r="F14" s="33" t="s">
        <v>6</v>
      </c>
      <c r="G14" s="33" t="s">
        <v>179</v>
      </c>
      <c r="H14" s="134" t="s">
        <v>26</v>
      </c>
      <c r="I14" s="134" t="s">
        <v>27</v>
      </c>
      <c r="J14" s="1396"/>
    </row>
    <row r="15" spans="1:18" s="9" customFormat="1" ht="42" x14ac:dyDescent="0.2">
      <c r="A15" s="104">
        <v>1</v>
      </c>
      <c r="B15" s="74" t="s">
        <v>183</v>
      </c>
      <c r="C15" s="189" t="s">
        <v>609</v>
      </c>
      <c r="D15" s="189" t="s">
        <v>610</v>
      </c>
      <c r="E15" s="393"/>
      <c r="F15" s="137"/>
      <c r="G15" s="393"/>
      <c r="H15" s="394"/>
      <c r="I15" s="394"/>
      <c r="J15" s="389" t="s">
        <v>764</v>
      </c>
    </row>
    <row r="16" spans="1:18" s="9" customFormat="1" x14ac:dyDescent="0.35">
      <c r="A16" s="75"/>
      <c r="B16" s="381" t="s">
        <v>2165</v>
      </c>
      <c r="C16" s="301"/>
      <c r="D16" s="189" t="s">
        <v>610</v>
      </c>
      <c r="E16" s="373">
        <f>F16+G16+H16+I16</f>
        <v>0</v>
      </c>
      <c r="F16" s="394"/>
      <c r="G16" s="142"/>
      <c r="H16" s="394"/>
      <c r="I16" s="394"/>
      <c r="J16" s="389" t="s">
        <v>764</v>
      </c>
    </row>
    <row r="17" spans="1:10" ht="42" x14ac:dyDescent="0.35">
      <c r="A17" s="102"/>
      <c r="B17" s="395" t="s">
        <v>3194</v>
      </c>
      <c r="C17" s="189" t="s">
        <v>612</v>
      </c>
      <c r="D17" s="386">
        <v>22037</v>
      </c>
      <c r="E17" s="373">
        <f t="shared" ref="E17:E46" si="0">F17+G17+H17+I17</f>
        <v>40000</v>
      </c>
      <c r="F17" s="389"/>
      <c r="G17" s="389"/>
      <c r="H17" s="389"/>
      <c r="I17" s="389">
        <v>40000</v>
      </c>
      <c r="J17" s="389" t="s">
        <v>764</v>
      </c>
    </row>
    <row r="18" spans="1:10" ht="42" x14ac:dyDescent="0.35">
      <c r="A18" s="107"/>
      <c r="B18" s="396" t="s">
        <v>747</v>
      </c>
      <c r="C18" s="189" t="s">
        <v>613</v>
      </c>
      <c r="D18" s="189" t="s">
        <v>743</v>
      </c>
      <c r="E18" s="373">
        <f t="shared" si="0"/>
        <v>0</v>
      </c>
      <c r="F18" s="389"/>
      <c r="G18" s="389"/>
      <c r="H18" s="389"/>
      <c r="I18" s="389"/>
      <c r="J18" s="389" t="s">
        <v>765</v>
      </c>
    </row>
    <row r="19" spans="1:10" ht="42" x14ac:dyDescent="0.35">
      <c r="A19" s="108"/>
      <c r="B19" s="396" t="s">
        <v>748</v>
      </c>
      <c r="C19" s="301"/>
      <c r="D19" s="189" t="s">
        <v>549</v>
      </c>
      <c r="E19" s="373">
        <f t="shared" si="0"/>
        <v>0</v>
      </c>
      <c r="F19" s="394"/>
      <c r="G19" s="394"/>
      <c r="H19" s="394"/>
      <c r="I19" s="394"/>
      <c r="J19" s="389" t="s">
        <v>764</v>
      </c>
    </row>
    <row r="20" spans="1:10" s="9" customFormat="1" ht="42" x14ac:dyDescent="0.2">
      <c r="A20" s="119"/>
      <c r="B20" s="119" t="s">
        <v>1294</v>
      </c>
      <c r="C20" s="103" t="s">
        <v>1302</v>
      </c>
      <c r="D20" s="103" t="s">
        <v>1303</v>
      </c>
      <c r="E20" s="373">
        <f t="shared" si="0"/>
        <v>246650</v>
      </c>
      <c r="F20" s="112"/>
      <c r="G20" s="112">
        <v>246650</v>
      </c>
      <c r="H20" s="103"/>
      <c r="I20" s="103"/>
      <c r="J20" s="103" t="s">
        <v>1295</v>
      </c>
    </row>
    <row r="21" spans="1:10" s="9" customFormat="1" x14ac:dyDescent="0.2">
      <c r="A21" s="104"/>
      <c r="B21" s="94" t="s">
        <v>2228</v>
      </c>
      <c r="C21" s="189">
        <v>305</v>
      </c>
      <c r="D21" s="128" t="s">
        <v>2229</v>
      </c>
      <c r="E21" s="373">
        <f t="shared" si="0"/>
        <v>14500</v>
      </c>
      <c r="F21" s="103"/>
      <c r="G21" s="103"/>
      <c r="H21" s="251">
        <v>14500</v>
      </c>
      <c r="I21" s="101"/>
      <c r="J21" s="103" t="s">
        <v>2230</v>
      </c>
    </row>
    <row r="22" spans="1:10" s="9" customFormat="1" x14ac:dyDescent="0.2">
      <c r="A22" s="104"/>
      <c r="B22" s="131" t="s">
        <v>2231</v>
      </c>
      <c r="C22" s="189">
        <v>770</v>
      </c>
      <c r="D22" s="128" t="s">
        <v>2229</v>
      </c>
      <c r="E22" s="373">
        <f t="shared" si="0"/>
        <v>34500</v>
      </c>
      <c r="F22" s="103"/>
      <c r="G22" s="103"/>
      <c r="H22" s="251">
        <v>34500</v>
      </c>
      <c r="I22" s="101"/>
      <c r="J22" s="103" t="s">
        <v>2230</v>
      </c>
    </row>
    <row r="23" spans="1:10" s="9" customFormat="1" ht="27" customHeight="1" x14ac:dyDescent="0.2">
      <c r="A23" s="104"/>
      <c r="B23" s="94" t="s">
        <v>2232</v>
      </c>
      <c r="C23" s="189">
        <v>1064</v>
      </c>
      <c r="D23" s="128" t="s">
        <v>2229</v>
      </c>
      <c r="E23" s="373">
        <f t="shared" si="0"/>
        <v>0</v>
      </c>
      <c r="F23" s="103"/>
      <c r="G23" s="103"/>
      <c r="H23" s="251">
        <v>0</v>
      </c>
      <c r="I23" s="101"/>
      <c r="J23" s="103" t="s">
        <v>2230</v>
      </c>
    </row>
    <row r="24" spans="1:10" s="9" customFormat="1" x14ac:dyDescent="0.2">
      <c r="A24" s="104"/>
      <c r="B24" s="94" t="s">
        <v>2233</v>
      </c>
      <c r="C24" s="189">
        <v>2049</v>
      </c>
      <c r="D24" s="128" t="s">
        <v>2229</v>
      </c>
      <c r="E24" s="373">
        <f t="shared" si="0"/>
        <v>4500</v>
      </c>
      <c r="F24" s="103"/>
      <c r="G24" s="103"/>
      <c r="H24" s="251">
        <v>4500</v>
      </c>
      <c r="I24" s="101"/>
      <c r="J24" s="103" t="s">
        <v>2230</v>
      </c>
    </row>
    <row r="25" spans="1:10" s="9" customFormat="1" x14ac:dyDescent="0.2">
      <c r="A25" s="104"/>
      <c r="B25" s="94" t="s">
        <v>2234</v>
      </c>
      <c r="C25" s="189">
        <v>2049</v>
      </c>
      <c r="D25" s="128" t="s">
        <v>2229</v>
      </c>
      <c r="E25" s="373">
        <f t="shared" si="0"/>
        <v>0</v>
      </c>
      <c r="F25" s="103"/>
      <c r="G25" s="103"/>
      <c r="H25" s="251">
        <v>0</v>
      </c>
      <c r="I25" s="101"/>
      <c r="J25" s="103" t="s">
        <v>2230</v>
      </c>
    </row>
    <row r="26" spans="1:10" s="9" customFormat="1" x14ac:dyDescent="0.2">
      <c r="A26" s="104"/>
      <c r="B26" s="94" t="s">
        <v>2235</v>
      </c>
      <c r="C26" s="189">
        <v>294</v>
      </c>
      <c r="D26" s="128" t="s">
        <v>2229</v>
      </c>
      <c r="E26" s="373">
        <f t="shared" si="0"/>
        <v>0</v>
      </c>
      <c r="F26" s="103"/>
      <c r="G26" s="103"/>
      <c r="H26" s="251">
        <v>0</v>
      </c>
      <c r="I26" s="101"/>
      <c r="J26" s="103" t="s">
        <v>2230</v>
      </c>
    </row>
    <row r="27" spans="1:10" s="9" customFormat="1" x14ac:dyDescent="0.2">
      <c r="A27" s="104"/>
      <c r="B27" s="94" t="s">
        <v>2236</v>
      </c>
      <c r="C27" s="189">
        <v>729</v>
      </c>
      <c r="D27" s="128" t="s">
        <v>2229</v>
      </c>
      <c r="E27" s="373">
        <f t="shared" si="0"/>
        <v>23100</v>
      </c>
      <c r="F27" s="103"/>
      <c r="G27" s="103"/>
      <c r="H27" s="251">
        <v>23100</v>
      </c>
      <c r="I27" s="101"/>
      <c r="J27" s="103" t="s">
        <v>2230</v>
      </c>
    </row>
    <row r="28" spans="1:10" s="9" customFormat="1" x14ac:dyDescent="0.2">
      <c r="A28" s="104"/>
      <c r="B28" s="94" t="s">
        <v>2237</v>
      </c>
      <c r="C28" s="189">
        <v>211</v>
      </c>
      <c r="D28" s="128" t="s">
        <v>2229</v>
      </c>
      <c r="E28" s="373">
        <f t="shared" si="0"/>
        <v>0</v>
      </c>
      <c r="F28" s="103"/>
      <c r="G28" s="103"/>
      <c r="H28" s="103"/>
      <c r="I28" s="101"/>
      <c r="J28" s="103" t="s">
        <v>2230</v>
      </c>
    </row>
    <row r="29" spans="1:10" s="9" customFormat="1" ht="42" x14ac:dyDescent="0.2">
      <c r="A29" s="104"/>
      <c r="B29" s="94" t="s">
        <v>2238</v>
      </c>
      <c r="C29" s="189">
        <v>609</v>
      </c>
      <c r="D29" s="128" t="s">
        <v>2229</v>
      </c>
      <c r="E29" s="373">
        <f t="shared" si="0"/>
        <v>0</v>
      </c>
      <c r="F29" s="103"/>
      <c r="G29" s="103"/>
      <c r="H29" s="103"/>
      <c r="I29" s="101"/>
      <c r="J29" s="103" t="s">
        <v>2230</v>
      </c>
    </row>
    <row r="30" spans="1:10" s="9" customFormat="1" ht="42" x14ac:dyDescent="0.2">
      <c r="A30" s="104"/>
      <c r="B30" s="94" t="s">
        <v>2239</v>
      </c>
      <c r="C30" s="189">
        <v>77</v>
      </c>
      <c r="D30" s="128" t="s">
        <v>2229</v>
      </c>
      <c r="E30" s="373">
        <f t="shared" si="0"/>
        <v>0</v>
      </c>
      <c r="F30" s="103"/>
      <c r="G30" s="103"/>
      <c r="H30" s="103"/>
      <c r="I30" s="101"/>
      <c r="J30" s="103" t="s">
        <v>2230</v>
      </c>
    </row>
    <row r="31" spans="1:10" ht="42" x14ac:dyDescent="0.35">
      <c r="A31" s="517">
        <v>2</v>
      </c>
      <c r="B31" s="76" t="s">
        <v>184</v>
      </c>
      <c r="C31" s="388"/>
      <c r="D31" s="298"/>
      <c r="E31" s="373">
        <f t="shared" si="0"/>
        <v>0</v>
      </c>
      <c r="F31" s="112"/>
      <c r="G31" s="112"/>
      <c r="H31" s="112"/>
      <c r="I31" s="112"/>
      <c r="J31" s="112"/>
    </row>
    <row r="32" spans="1:10" ht="22.5" customHeight="1" x14ac:dyDescent="0.35">
      <c r="A32" s="108"/>
      <c r="B32" s="397" t="s">
        <v>749</v>
      </c>
      <c r="C32" s="388"/>
      <c r="D32" s="383"/>
      <c r="E32" s="373">
        <f t="shared" si="0"/>
        <v>0</v>
      </c>
      <c r="F32" s="112"/>
      <c r="G32" s="112"/>
      <c r="H32" s="112"/>
      <c r="I32" s="112"/>
      <c r="J32" s="389" t="s">
        <v>2240</v>
      </c>
    </row>
    <row r="33" spans="1:10" x14ac:dyDescent="0.35">
      <c r="A33" s="108"/>
      <c r="B33" s="398" t="s">
        <v>2164</v>
      </c>
      <c r="C33" s="388"/>
      <c r="D33" s="383"/>
      <c r="E33" s="373">
        <f>F33+G33+H33+I33</f>
        <v>1500</v>
      </c>
      <c r="F33" s="112"/>
      <c r="G33" s="112">
        <v>1500</v>
      </c>
      <c r="H33" s="112"/>
      <c r="I33" s="112"/>
      <c r="J33" s="389" t="s">
        <v>764</v>
      </c>
    </row>
    <row r="34" spans="1:10" x14ac:dyDescent="0.35">
      <c r="A34" s="108"/>
      <c r="B34" s="397" t="s">
        <v>766</v>
      </c>
      <c r="C34" s="388"/>
      <c r="D34" s="383"/>
      <c r="E34" s="373">
        <f t="shared" si="0"/>
        <v>3800</v>
      </c>
      <c r="F34" s="112"/>
      <c r="G34" s="112">
        <v>3800</v>
      </c>
      <c r="H34" s="112"/>
      <c r="I34" s="112"/>
      <c r="J34" s="389" t="s">
        <v>764</v>
      </c>
    </row>
    <row r="35" spans="1:10" x14ac:dyDescent="0.35">
      <c r="A35" s="108"/>
      <c r="B35" s="399" t="s">
        <v>614</v>
      </c>
      <c r="C35" s="388"/>
      <c r="D35" s="383"/>
      <c r="E35" s="373">
        <f t="shared" si="0"/>
        <v>0</v>
      </c>
      <c r="F35" s="112"/>
      <c r="G35" s="112"/>
      <c r="H35" s="112"/>
      <c r="I35" s="112"/>
      <c r="J35" s="389" t="s">
        <v>764</v>
      </c>
    </row>
    <row r="36" spans="1:10" s="9" customFormat="1" ht="45.75" customHeight="1" x14ac:dyDescent="0.2">
      <c r="A36" s="119"/>
      <c r="B36" s="119" t="s">
        <v>1304</v>
      </c>
      <c r="C36" s="103" t="s">
        <v>1305</v>
      </c>
      <c r="D36" s="103" t="s">
        <v>1306</v>
      </c>
      <c r="E36" s="373">
        <f t="shared" si="0"/>
        <v>0</v>
      </c>
      <c r="F36" s="103"/>
      <c r="G36" s="103"/>
      <c r="H36" s="103"/>
      <c r="I36" s="103"/>
      <c r="J36" s="103" t="s">
        <v>1295</v>
      </c>
    </row>
    <row r="37" spans="1:10" s="9" customFormat="1" ht="63" x14ac:dyDescent="0.2">
      <c r="A37" s="119"/>
      <c r="B37" s="119" t="s">
        <v>1307</v>
      </c>
      <c r="C37" s="103" t="s">
        <v>676</v>
      </c>
      <c r="D37" s="103" t="s">
        <v>567</v>
      </c>
      <c r="E37" s="373">
        <f t="shared" si="0"/>
        <v>0</v>
      </c>
      <c r="F37" s="103"/>
      <c r="G37" s="103"/>
      <c r="H37" s="103"/>
      <c r="I37" s="103"/>
      <c r="J37" s="103" t="s">
        <v>1295</v>
      </c>
    </row>
    <row r="38" spans="1:10" s="9" customFormat="1" ht="42" x14ac:dyDescent="0.2">
      <c r="A38" s="119"/>
      <c r="B38" s="119" t="s">
        <v>1308</v>
      </c>
      <c r="C38" s="103" t="s">
        <v>676</v>
      </c>
      <c r="D38" s="103" t="s">
        <v>567</v>
      </c>
      <c r="E38" s="373">
        <f t="shared" si="0"/>
        <v>0</v>
      </c>
      <c r="F38" s="103"/>
      <c r="G38" s="103"/>
      <c r="H38" s="103"/>
      <c r="I38" s="103"/>
      <c r="J38" s="103" t="s">
        <v>1295</v>
      </c>
    </row>
    <row r="39" spans="1:10" x14ac:dyDescent="0.35">
      <c r="A39" s="108">
        <v>3</v>
      </c>
      <c r="B39" s="77" t="s">
        <v>185</v>
      </c>
      <c r="C39" s="388"/>
      <c r="D39" s="298"/>
      <c r="E39" s="373">
        <f t="shared" si="0"/>
        <v>0</v>
      </c>
      <c r="F39" s="112"/>
      <c r="G39" s="112"/>
      <c r="H39" s="112"/>
      <c r="I39" s="112"/>
      <c r="J39" s="112"/>
    </row>
    <row r="40" spans="1:10" ht="63" x14ac:dyDescent="0.35">
      <c r="A40" s="108"/>
      <c r="B40" s="400" t="s">
        <v>750</v>
      </c>
      <c r="C40" s="388" t="s">
        <v>616</v>
      </c>
      <c r="D40" s="298"/>
      <c r="E40" s="373">
        <f t="shared" si="0"/>
        <v>0</v>
      </c>
      <c r="F40" s="112"/>
      <c r="G40" s="112"/>
      <c r="H40" s="112"/>
      <c r="I40" s="112"/>
      <c r="J40" s="389" t="s">
        <v>764</v>
      </c>
    </row>
    <row r="41" spans="1:10" x14ac:dyDescent="0.35">
      <c r="A41" s="108"/>
      <c r="B41" s="401" t="s">
        <v>751</v>
      </c>
      <c r="C41" s="388"/>
      <c r="D41" s="298"/>
      <c r="E41" s="373">
        <f t="shared" si="0"/>
        <v>15000</v>
      </c>
      <c r="F41" s="112"/>
      <c r="G41" s="112">
        <v>15000</v>
      </c>
      <c r="H41" s="112"/>
      <c r="I41" s="112"/>
      <c r="J41" s="389" t="s">
        <v>764</v>
      </c>
    </row>
    <row r="42" spans="1:10" x14ac:dyDescent="0.35">
      <c r="A42" s="108"/>
      <c r="B42" s="402" t="s">
        <v>752</v>
      </c>
      <c r="C42" s="388"/>
      <c r="D42" s="298"/>
      <c r="E42" s="373">
        <f t="shared" si="0"/>
        <v>0</v>
      </c>
      <c r="F42" s="112"/>
      <c r="G42" s="112"/>
      <c r="H42" s="112"/>
      <c r="I42" s="112"/>
      <c r="J42" s="389" t="s">
        <v>764</v>
      </c>
    </row>
    <row r="43" spans="1:10" x14ac:dyDescent="0.35">
      <c r="A43" s="108"/>
      <c r="B43" s="403" t="s">
        <v>753</v>
      </c>
      <c r="C43" s="388"/>
      <c r="D43" s="298"/>
      <c r="E43" s="373">
        <f t="shared" si="0"/>
        <v>0</v>
      </c>
      <c r="F43" s="112"/>
      <c r="G43" s="112"/>
      <c r="H43" s="112"/>
      <c r="I43" s="112"/>
      <c r="J43" s="389" t="s">
        <v>764</v>
      </c>
    </row>
    <row r="44" spans="1:10" ht="26.25" customHeight="1" x14ac:dyDescent="0.35">
      <c r="A44" s="108"/>
      <c r="B44" s="77" t="s">
        <v>754</v>
      </c>
      <c r="C44" s="388"/>
      <c r="D44" s="298"/>
      <c r="E44" s="373">
        <f t="shared" si="0"/>
        <v>15000</v>
      </c>
      <c r="F44" s="112"/>
      <c r="G44" s="112">
        <v>15000</v>
      </c>
      <c r="H44" s="112"/>
      <c r="I44" s="112"/>
      <c r="J44" s="389" t="s">
        <v>847</v>
      </c>
    </row>
    <row r="45" spans="1:10" x14ac:dyDescent="0.35">
      <c r="A45" s="108"/>
      <c r="B45" s="77" t="s">
        <v>755</v>
      </c>
      <c r="C45" s="388"/>
      <c r="D45" s="298"/>
      <c r="E45" s="373">
        <f t="shared" si="0"/>
        <v>15000</v>
      </c>
      <c r="F45" s="112"/>
      <c r="G45" s="112">
        <v>15000</v>
      </c>
      <c r="H45" s="112"/>
      <c r="I45" s="112"/>
      <c r="J45" s="389" t="s">
        <v>764</v>
      </c>
    </row>
    <row r="46" spans="1:10" s="9" customFormat="1" x14ac:dyDescent="0.2">
      <c r="A46" s="119"/>
      <c r="B46" s="119" t="s">
        <v>1309</v>
      </c>
      <c r="C46" s="103" t="s">
        <v>1310</v>
      </c>
      <c r="D46" s="103" t="s">
        <v>1311</v>
      </c>
      <c r="E46" s="373">
        <f t="shared" si="0"/>
        <v>0</v>
      </c>
      <c r="F46" s="103"/>
      <c r="G46" s="103"/>
      <c r="H46" s="103"/>
      <c r="I46" s="103"/>
      <c r="J46" s="103" t="s">
        <v>2241</v>
      </c>
    </row>
    <row r="47" spans="1:10" s="9" customFormat="1" x14ac:dyDescent="0.2">
      <c r="A47" s="119"/>
      <c r="B47" s="119" t="s">
        <v>1312</v>
      </c>
      <c r="C47" s="103" t="s">
        <v>1313</v>
      </c>
      <c r="D47" s="266" t="s">
        <v>1297</v>
      </c>
      <c r="E47" s="373">
        <f t="shared" ref="E47:E60" si="1">F47+G47+H47+I47</f>
        <v>0</v>
      </c>
      <c r="F47" s="103"/>
      <c r="G47" s="103"/>
      <c r="H47" s="103"/>
      <c r="I47" s="103"/>
      <c r="J47" s="103" t="s">
        <v>1295</v>
      </c>
    </row>
    <row r="48" spans="1:10" s="9" customFormat="1" x14ac:dyDescent="0.2">
      <c r="A48" s="119"/>
      <c r="B48" s="119" t="s">
        <v>1314</v>
      </c>
      <c r="C48" s="103" t="s">
        <v>1313</v>
      </c>
      <c r="D48" s="103" t="s">
        <v>1297</v>
      </c>
      <c r="E48" s="373">
        <f t="shared" si="1"/>
        <v>0</v>
      </c>
      <c r="F48" s="103"/>
      <c r="G48" s="103"/>
      <c r="H48" s="103"/>
      <c r="I48" s="103"/>
      <c r="J48" s="103" t="s">
        <v>1295</v>
      </c>
    </row>
    <row r="49" spans="1:10" s="9" customFormat="1" ht="42" x14ac:dyDescent="0.2">
      <c r="A49" s="119"/>
      <c r="B49" s="119" t="s">
        <v>1315</v>
      </c>
      <c r="C49" s="103" t="s">
        <v>1316</v>
      </c>
      <c r="D49" s="103" t="s">
        <v>1301</v>
      </c>
      <c r="E49" s="373">
        <f t="shared" si="1"/>
        <v>19520</v>
      </c>
      <c r="F49" s="251"/>
      <c r="G49" s="251">
        <v>19520</v>
      </c>
      <c r="H49" s="103"/>
      <c r="I49" s="103"/>
      <c r="J49" s="103" t="s">
        <v>1295</v>
      </c>
    </row>
    <row r="50" spans="1:10" s="407" customFormat="1" ht="42" x14ac:dyDescent="0.2">
      <c r="A50" s="404"/>
      <c r="B50" s="404" t="s">
        <v>1317</v>
      </c>
      <c r="C50" s="243" t="s">
        <v>1318</v>
      </c>
      <c r="D50" s="243"/>
      <c r="E50" s="405">
        <f t="shared" si="1"/>
        <v>13240</v>
      </c>
      <c r="F50" s="406"/>
      <c r="G50" s="406">
        <v>13240</v>
      </c>
      <c r="H50" s="243"/>
      <c r="I50" s="243"/>
      <c r="J50" s="243" t="s">
        <v>1295</v>
      </c>
    </row>
    <row r="51" spans="1:10" s="407" customFormat="1" ht="42" x14ac:dyDescent="0.2">
      <c r="A51" s="404"/>
      <c r="B51" s="404" t="s">
        <v>1319</v>
      </c>
      <c r="C51" s="243" t="s">
        <v>1318</v>
      </c>
      <c r="D51" s="243"/>
      <c r="E51" s="405">
        <f t="shared" si="1"/>
        <v>13240</v>
      </c>
      <c r="F51" s="406"/>
      <c r="G51" s="406">
        <v>13240</v>
      </c>
      <c r="H51" s="243"/>
      <c r="I51" s="243"/>
      <c r="J51" s="243" t="s">
        <v>1295</v>
      </c>
    </row>
    <row r="52" spans="1:10" ht="63" x14ac:dyDescent="0.35">
      <c r="A52" s="108">
        <v>4</v>
      </c>
      <c r="B52" s="78" t="s">
        <v>186</v>
      </c>
      <c r="C52" s="388"/>
      <c r="D52" s="298"/>
      <c r="E52" s="373">
        <f t="shared" si="1"/>
        <v>0</v>
      </c>
      <c r="F52" s="112"/>
      <c r="G52" s="112"/>
      <c r="H52" s="112"/>
      <c r="I52" s="112"/>
      <c r="J52" s="389"/>
    </row>
    <row r="53" spans="1:10" ht="42" x14ac:dyDescent="0.35">
      <c r="A53" s="108"/>
      <c r="B53" s="401" t="s">
        <v>767</v>
      </c>
      <c r="C53" s="388" t="s">
        <v>617</v>
      </c>
      <c r="D53" s="298"/>
      <c r="E53" s="373">
        <f t="shared" si="1"/>
        <v>0</v>
      </c>
      <c r="F53" s="112"/>
      <c r="G53" s="112"/>
      <c r="H53" s="112"/>
      <c r="I53" s="112"/>
      <c r="J53" s="389" t="s">
        <v>764</v>
      </c>
    </row>
    <row r="54" spans="1:10" ht="42" x14ac:dyDescent="0.35">
      <c r="A54" s="108"/>
      <c r="B54" s="408" t="s">
        <v>618</v>
      </c>
      <c r="C54" s="388" t="s">
        <v>619</v>
      </c>
      <c r="D54" s="409" t="s">
        <v>620</v>
      </c>
      <c r="E54" s="373">
        <f t="shared" si="1"/>
        <v>0</v>
      </c>
      <c r="F54" s="112"/>
      <c r="G54" s="112"/>
      <c r="H54" s="410"/>
      <c r="I54" s="410"/>
      <c r="J54" s="389" t="s">
        <v>764</v>
      </c>
    </row>
    <row r="55" spans="1:10" x14ac:dyDescent="0.35">
      <c r="A55" s="108"/>
      <c r="B55" s="122" t="s">
        <v>756</v>
      </c>
      <c r="C55" s="388"/>
      <c r="D55" s="384"/>
      <c r="E55" s="373">
        <f t="shared" si="1"/>
        <v>0</v>
      </c>
      <c r="F55" s="410"/>
      <c r="G55" s="410"/>
      <c r="H55" s="112"/>
      <c r="I55" s="410"/>
      <c r="J55" s="389" t="s">
        <v>764</v>
      </c>
    </row>
    <row r="56" spans="1:10" x14ac:dyDescent="0.35">
      <c r="A56" s="108"/>
      <c r="B56" s="411" t="s">
        <v>757</v>
      </c>
      <c r="C56" s="388" t="s">
        <v>621</v>
      </c>
      <c r="D56" s="385" t="s">
        <v>768</v>
      </c>
      <c r="E56" s="373">
        <f t="shared" si="1"/>
        <v>0</v>
      </c>
      <c r="F56" s="410"/>
      <c r="G56" s="410"/>
      <c r="H56" s="112"/>
      <c r="I56" s="112"/>
      <c r="J56" s="389" t="s">
        <v>764</v>
      </c>
    </row>
    <row r="57" spans="1:10" ht="42" x14ac:dyDescent="0.35">
      <c r="A57" s="108"/>
      <c r="B57" s="16" t="s">
        <v>758</v>
      </c>
      <c r="C57" s="298" t="s">
        <v>622</v>
      </c>
      <c r="D57" s="385" t="s">
        <v>768</v>
      </c>
      <c r="E57" s="373">
        <f t="shared" si="1"/>
        <v>10000</v>
      </c>
      <c r="F57" s="112"/>
      <c r="G57" s="410"/>
      <c r="H57" s="112">
        <v>10000</v>
      </c>
      <c r="I57" s="525"/>
      <c r="J57" s="412" t="s">
        <v>764</v>
      </c>
    </row>
    <row r="58" spans="1:10" x14ac:dyDescent="0.35">
      <c r="A58" s="75"/>
      <c r="B58" s="470" t="s">
        <v>2242</v>
      </c>
      <c r="C58" s="526">
        <v>8</v>
      </c>
      <c r="D58" s="128" t="s">
        <v>2229</v>
      </c>
      <c r="E58" s="373">
        <f t="shared" si="1"/>
        <v>0</v>
      </c>
      <c r="F58" s="120"/>
      <c r="G58" s="81"/>
      <c r="H58" s="120"/>
      <c r="I58" s="81"/>
      <c r="J58" s="103" t="s">
        <v>2230</v>
      </c>
    </row>
    <row r="59" spans="1:10" ht="25.15" customHeight="1" x14ac:dyDescent="0.35">
      <c r="A59" s="3"/>
      <c r="B59" s="371" t="s">
        <v>2243</v>
      </c>
      <c r="C59" s="388">
        <v>8</v>
      </c>
      <c r="D59" s="128" t="s">
        <v>2229</v>
      </c>
      <c r="E59" s="373">
        <f t="shared" si="1"/>
        <v>0</v>
      </c>
      <c r="F59" s="81"/>
      <c r="G59" s="81"/>
      <c r="H59" s="81"/>
      <c r="I59" s="81"/>
      <c r="J59" s="103" t="s">
        <v>2230</v>
      </c>
    </row>
    <row r="60" spans="1:10" ht="63.75" thickBot="1" x14ac:dyDescent="0.4">
      <c r="A60" s="111"/>
      <c r="B60" s="413" t="s">
        <v>2244</v>
      </c>
      <c r="C60" s="382" t="s">
        <v>2245</v>
      </c>
      <c r="D60" s="291" t="s">
        <v>2229</v>
      </c>
      <c r="E60" s="524">
        <f t="shared" si="1"/>
        <v>10000</v>
      </c>
      <c r="F60" s="124"/>
      <c r="G60" s="124"/>
      <c r="H60" s="124">
        <v>10000</v>
      </c>
      <c r="I60" s="124"/>
      <c r="J60" s="103" t="s">
        <v>2230</v>
      </c>
    </row>
    <row r="61" spans="1:10" x14ac:dyDescent="0.35">
      <c r="D61" s="136"/>
      <c r="E61" s="137">
        <f>SUM(E15:E60)</f>
        <v>479550</v>
      </c>
      <c r="F61" s="137">
        <f t="shared" ref="F61:I61" si="2">SUM(F15:F60)</f>
        <v>0</v>
      </c>
      <c r="G61" s="137">
        <f t="shared" si="2"/>
        <v>342950</v>
      </c>
      <c r="H61" s="137">
        <f t="shared" si="2"/>
        <v>96600</v>
      </c>
      <c r="I61" s="137">
        <f t="shared" si="2"/>
        <v>40000</v>
      </c>
      <c r="J61" s="138">
        <f>F61+G61+H61+I61</f>
        <v>479550</v>
      </c>
    </row>
    <row r="66" spans="1:10" s="519" customFormat="1" x14ac:dyDescent="0.35">
      <c r="B66" s="519" t="s">
        <v>3213</v>
      </c>
    </row>
    <row r="67" spans="1:10" x14ac:dyDescent="0.35">
      <c r="A67" s="108"/>
      <c r="B67" s="401" t="s">
        <v>751</v>
      </c>
      <c r="C67" s="388"/>
      <c r="D67" s="298"/>
      <c r="E67" s="373">
        <f t="shared" ref="E67:E77" si="3">F67+G67+H67+I67</f>
        <v>15000</v>
      </c>
      <c r="F67" s="112"/>
      <c r="G67" s="112">
        <v>15000</v>
      </c>
      <c r="H67" s="112"/>
      <c r="I67" s="112"/>
      <c r="J67" s="389" t="s">
        <v>764</v>
      </c>
    </row>
    <row r="68" spans="1:10" x14ac:dyDescent="0.35">
      <c r="A68" s="108"/>
      <c r="B68" s="402" t="s">
        <v>752</v>
      </c>
      <c r="C68" s="388"/>
      <c r="D68" s="298"/>
      <c r="E68" s="373">
        <f t="shared" si="3"/>
        <v>0</v>
      </c>
      <c r="F68" s="112"/>
      <c r="G68" s="112"/>
      <c r="H68" s="112"/>
      <c r="I68" s="112"/>
      <c r="J68" s="389" t="s">
        <v>764</v>
      </c>
    </row>
    <row r="69" spans="1:10" x14ac:dyDescent="0.35">
      <c r="A69" s="108"/>
      <c r="B69" s="403" t="s">
        <v>753</v>
      </c>
      <c r="C69" s="388"/>
      <c r="D69" s="298"/>
      <c r="E69" s="373">
        <f t="shared" si="3"/>
        <v>0</v>
      </c>
      <c r="F69" s="112"/>
      <c r="G69" s="112"/>
      <c r="H69" s="112"/>
      <c r="I69" s="112"/>
      <c r="J69" s="389" t="s">
        <v>764</v>
      </c>
    </row>
    <row r="70" spans="1:10" ht="26.25" customHeight="1" x14ac:dyDescent="0.35">
      <c r="A70" s="108"/>
      <c r="B70" s="77" t="s">
        <v>754</v>
      </c>
      <c r="C70" s="388"/>
      <c r="D70" s="298"/>
      <c r="E70" s="373">
        <f t="shared" si="3"/>
        <v>15000</v>
      </c>
      <c r="F70" s="112"/>
      <c r="G70" s="112">
        <v>15000</v>
      </c>
      <c r="H70" s="112"/>
      <c r="I70" s="112"/>
      <c r="J70" s="389" t="s">
        <v>847</v>
      </c>
    </row>
    <row r="71" spans="1:10" x14ac:dyDescent="0.35">
      <c r="A71" s="108"/>
      <c r="B71" s="77" t="s">
        <v>755</v>
      </c>
      <c r="C71" s="388"/>
      <c r="D71" s="298"/>
      <c r="E71" s="373">
        <f t="shared" si="3"/>
        <v>15000</v>
      </c>
      <c r="F71" s="112"/>
      <c r="G71" s="112">
        <v>15000</v>
      </c>
      <c r="H71" s="112"/>
      <c r="I71" s="112"/>
      <c r="J71" s="389" t="s">
        <v>764</v>
      </c>
    </row>
    <row r="72" spans="1:10" s="9" customFormat="1" x14ac:dyDescent="0.2">
      <c r="A72" s="119"/>
      <c r="B72" s="119" t="s">
        <v>1309</v>
      </c>
      <c r="C72" s="103" t="s">
        <v>1310</v>
      </c>
      <c r="D72" s="103" t="s">
        <v>1311</v>
      </c>
      <c r="E72" s="373">
        <f t="shared" si="3"/>
        <v>0</v>
      </c>
      <c r="F72" s="103"/>
      <c r="G72" s="103"/>
      <c r="H72" s="103"/>
      <c r="I72" s="103"/>
      <c r="J72" s="103" t="s">
        <v>2241</v>
      </c>
    </row>
    <row r="73" spans="1:10" s="9" customFormat="1" x14ac:dyDescent="0.2">
      <c r="A73" s="119"/>
      <c r="B73" s="119" t="s">
        <v>1312</v>
      </c>
      <c r="C73" s="103" t="s">
        <v>1313</v>
      </c>
      <c r="D73" s="266" t="s">
        <v>1297</v>
      </c>
      <c r="E73" s="373">
        <f t="shared" si="3"/>
        <v>0</v>
      </c>
      <c r="F73" s="103"/>
      <c r="G73" s="103"/>
      <c r="H73" s="103"/>
      <c r="I73" s="103"/>
      <c r="J73" s="103" t="s">
        <v>1295</v>
      </c>
    </row>
    <row r="74" spans="1:10" s="9" customFormat="1" x14ac:dyDescent="0.2">
      <c r="A74" s="119"/>
      <c r="B74" s="119" t="s">
        <v>1314</v>
      </c>
      <c r="C74" s="103" t="s">
        <v>1313</v>
      </c>
      <c r="D74" s="103" t="s">
        <v>1297</v>
      </c>
      <c r="E74" s="373">
        <f t="shared" si="3"/>
        <v>0</v>
      </c>
      <c r="F74" s="103"/>
      <c r="G74" s="103"/>
      <c r="H74" s="103"/>
      <c r="I74" s="103"/>
      <c r="J74" s="103" t="s">
        <v>1295</v>
      </c>
    </row>
    <row r="75" spans="1:10" s="9" customFormat="1" ht="42" x14ac:dyDescent="0.2">
      <c r="A75" s="119"/>
      <c r="B75" s="119" t="s">
        <v>1315</v>
      </c>
      <c r="C75" s="103" t="s">
        <v>1316</v>
      </c>
      <c r="D75" s="103" t="s">
        <v>1301</v>
      </c>
      <c r="E75" s="373">
        <f t="shared" si="3"/>
        <v>19520</v>
      </c>
      <c r="F75" s="251"/>
      <c r="G75" s="251">
        <v>19520</v>
      </c>
      <c r="H75" s="103"/>
      <c r="I75" s="103"/>
      <c r="J75" s="103" t="s">
        <v>1295</v>
      </c>
    </row>
    <row r="76" spans="1:10" s="407" customFormat="1" ht="42" x14ac:dyDescent="0.2">
      <c r="A76" s="404"/>
      <c r="B76" s="404" t="s">
        <v>1317</v>
      </c>
      <c r="C76" s="243" t="s">
        <v>1318</v>
      </c>
      <c r="D76" s="243"/>
      <c r="E76" s="405">
        <f t="shared" si="3"/>
        <v>13240</v>
      </c>
      <c r="F76" s="406"/>
      <c r="G76" s="406">
        <v>13240</v>
      </c>
      <c r="H76" s="243"/>
      <c r="I76" s="243"/>
      <c r="J76" s="243" t="s">
        <v>1295</v>
      </c>
    </row>
    <row r="77" spans="1:10" s="407" customFormat="1" ht="42" x14ac:dyDescent="0.2">
      <c r="A77" s="404"/>
      <c r="B77" s="404" t="s">
        <v>1319</v>
      </c>
      <c r="C77" s="243" t="s">
        <v>1318</v>
      </c>
      <c r="D77" s="243"/>
      <c r="E77" s="405">
        <f t="shared" si="3"/>
        <v>13240</v>
      </c>
      <c r="F77" s="406"/>
      <c r="G77" s="406">
        <v>13240</v>
      </c>
      <c r="H77" s="243"/>
      <c r="I77" s="243"/>
      <c r="J77" s="243" t="s">
        <v>1295</v>
      </c>
    </row>
    <row r="78" spans="1:10" x14ac:dyDescent="0.35">
      <c r="E78" s="518">
        <f>SUM(E67:E77)</f>
        <v>91000</v>
      </c>
    </row>
  </sheetData>
  <mergeCells count="5">
    <mergeCell ref="A13:A14"/>
    <mergeCell ref="B13:B14"/>
    <mergeCell ref="E13:I13"/>
    <mergeCell ref="J13:J14"/>
    <mergeCell ref="A1:J1"/>
  </mergeCells>
  <pageMargins left="0.74803149606299213" right="0.35433070866141736" top="0.78740157480314965" bottom="0.19685039370078741" header="0.51181102362204722" footer="0.51181102362204722"/>
  <pageSetup paperSize="5" scale="85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52"/>
  <sheetViews>
    <sheetView topLeftCell="A34" zoomScale="90" zoomScaleNormal="90" workbookViewId="0">
      <selection sqref="A1:J47"/>
    </sheetView>
  </sheetViews>
  <sheetFormatPr defaultColWidth="9.140625" defaultRowHeight="21" x14ac:dyDescent="0.35"/>
  <cols>
    <col min="1" max="1" width="5.7109375" style="1" customWidth="1"/>
    <col min="2" max="2" width="38.5703125" style="1" customWidth="1"/>
    <col min="3" max="3" width="23" style="1" customWidth="1"/>
    <col min="4" max="4" width="18.28515625" style="1" customWidth="1"/>
    <col min="5" max="5" width="17" style="1" customWidth="1"/>
    <col min="6" max="6" width="23.140625" style="1" customWidth="1"/>
    <col min="7" max="7" width="22.8554687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 x14ac:dyDescent="0.45">
      <c r="A1" s="1378" t="s">
        <v>2129</v>
      </c>
      <c r="B1" s="1378"/>
      <c r="C1" s="1378"/>
      <c r="D1" s="1378"/>
      <c r="E1" s="1378"/>
      <c r="F1" s="1378"/>
      <c r="G1" s="1378"/>
      <c r="H1" s="1378"/>
      <c r="I1" s="1378"/>
      <c r="J1" s="1378"/>
    </row>
    <row r="2" spans="1:18" ht="12.75" customHeight="1" x14ac:dyDescent="0.35">
      <c r="A2" s="282"/>
      <c r="B2" s="282"/>
      <c r="C2" s="282"/>
      <c r="D2" s="282"/>
      <c r="E2" s="282"/>
      <c r="F2" s="282"/>
      <c r="G2" s="282"/>
      <c r="H2" s="282"/>
      <c r="I2" s="282"/>
    </row>
    <row r="3" spans="1:18" ht="21" customHeight="1" x14ac:dyDescent="0.35">
      <c r="A3" s="32"/>
      <c r="B3" s="47" t="s">
        <v>28</v>
      </c>
      <c r="C3" s="39" t="s">
        <v>2132</v>
      </c>
      <c r="D3" s="96" t="s">
        <v>31</v>
      </c>
      <c r="E3" s="4"/>
      <c r="F3" s="48" t="s">
        <v>32</v>
      </c>
      <c r="G3" s="4"/>
      <c r="H3" s="48" t="s">
        <v>29</v>
      </c>
      <c r="I3" s="36"/>
    </row>
    <row r="4" spans="1:18" ht="21" customHeight="1" x14ac:dyDescent="0.35">
      <c r="A4" s="32"/>
      <c r="B4" s="47" t="s">
        <v>53</v>
      </c>
      <c r="C4" s="39" t="s">
        <v>264</v>
      </c>
      <c r="D4" s="30"/>
      <c r="F4" s="2"/>
      <c r="G4" s="2"/>
      <c r="H4" s="2"/>
    </row>
    <row r="5" spans="1:18" ht="21" customHeight="1" x14ac:dyDescent="0.35">
      <c r="A5" s="32"/>
      <c r="B5" s="47" t="s">
        <v>265</v>
      </c>
      <c r="C5" s="39" t="s">
        <v>187</v>
      </c>
      <c r="D5" s="30"/>
      <c r="E5" s="2"/>
      <c r="F5" s="2"/>
      <c r="G5" s="2"/>
    </row>
    <row r="6" spans="1:18" ht="21" customHeight="1" x14ac:dyDescent="0.35">
      <c r="A6" s="32"/>
      <c r="B6" s="47" t="s">
        <v>21</v>
      </c>
      <c r="C6" s="49" t="s">
        <v>30</v>
      </c>
      <c r="D6" s="50" t="s">
        <v>54</v>
      </c>
      <c r="E6" s="49"/>
      <c r="F6" s="49" t="s">
        <v>2131</v>
      </c>
      <c r="G6" s="49" t="s">
        <v>56</v>
      </c>
      <c r="H6" s="49" t="s">
        <v>59</v>
      </c>
      <c r="I6" s="49" t="s">
        <v>57</v>
      </c>
      <c r="J6" s="49" t="s">
        <v>58</v>
      </c>
      <c r="K6" s="35"/>
      <c r="O6" s="30"/>
    </row>
    <row r="7" spans="1:18" ht="21" customHeight="1" x14ac:dyDescent="0.35">
      <c r="A7" s="32"/>
      <c r="B7" s="37" t="s">
        <v>36</v>
      </c>
      <c r="D7" s="1" t="s">
        <v>285</v>
      </c>
      <c r="F7" s="30"/>
      <c r="H7" s="30"/>
      <c r="J7" s="30"/>
      <c r="K7" s="30"/>
      <c r="M7" s="30"/>
      <c r="O7" s="30"/>
      <c r="P7" s="30"/>
      <c r="R7" s="30"/>
    </row>
    <row r="8" spans="1:18" ht="21" customHeight="1" x14ac:dyDescent="0.35">
      <c r="A8" s="32"/>
      <c r="B8" s="37"/>
      <c r="D8" s="1" t="s">
        <v>286</v>
      </c>
      <c r="F8" s="30"/>
      <c r="H8" s="30"/>
      <c r="K8" s="30"/>
      <c r="M8" s="30"/>
      <c r="O8" s="30"/>
      <c r="P8" s="30"/>
      <c r="R8" s="30"/>
    </row>
    <row r="9" spans="1:18" ht="21" customHeight="1" x14ac:dyDescent="0.35">
      <c r="A9" s="32"/>
      <c r="B9" s="37"/>
      <c r="D9" s="1" t="s">
        <v>287</v>
      </c>
      <c r="F9" s="30"/>
      <c r="H9" s="30"/>
      <c r="K9" s="30"/>
      <c r="M9" s="30"/>
      <c r="O9" s="30"/>
      <c r="P9" s="30"/>
      <c r="R9" s="30"/>
    </row>
    <row r="10" spans="1:18" ht="21" customHeight="1" x14ac:dyDescent="0.35">
      <c r="A10" s="32"/>
      <c r="B10" s="37" t="s">
        <v>37</v>
      </c>
      <c r="D10" s="1" t="s">
        <v>288</v>
      </c>
      <c r="E10" s="30"/>
      <c r="F10" s="2"/>
      <c r="G10" s="2"/>
      <c r="H10" s="2"/>
    </row>
    <row r="11" spans="1:18" ht="21" customHeight="1" x14ac:dyDescent="0.35">
      <c r="A11" s="32"/>
      <c r="B11" s="37" t="s">
        <v>500</v>
      </c>
      <c r="D11" s="1" t="s">
        <v>191</v>
      </c>
      <c r="E11" s="2"/>
      <c r="F11" s="2"/>
      <c r="G11" s="2"/>
      <c r="H11" s="2"/>
    </row>
    <row r="12" spans="1:18" ht="21" customHeight="1" x14ac:dyDescent="0.35">
      <c r="A12" s="32"/>
      <c r="B12" s="37" t="s">
        <v>501</v>
      </c>
      <c r="D12" s="1" t="s">
        <v>192</v>
      </c>
      <c r="E12" s="2"/>
      <c r="F12" s="2"/>
      <c r="G12" s="2"/>
      <c r="H12" s="2"/>
    </row>
    <row r="13" spans="1:18" ht="21" customHeight="1" x14ac:dyDescent="0.35">
      <c r="A13" s="32"/>
      <c r="B13" s="37"/>
      <c r="D13" s="1" t="s">
        <v>193</v>
      </c>
      <c r="E13" s="2"/>
      <c r="F13" s="2"/>
      <c r="G13" s="2"/>
      <c r="H13" s="2"/>
    </row>
    <row r="14" spans="1:18" ht="21" customHeight="1" x14ac:dyDescent="0.35">
      <c r="A14" s="32"/>
      <c r="B14" s="37"/>
      <c r="D14" s="1" t="s">
        <v>289</v>
      </c>
      <c r="E14" s="2"/>
      <c r="F14" s="2"/>
      <c r="G14" s="2"/>
      <c r="H14" s="2"/>
    </row>
    <row r="15" spans="1:18" ht="21" customHeight="1" x14ac:dyDescent="0.35">
      <c r="A15" s="1390" t="s">
        <v>0</v>
      </c>
      <c r="B15" s="1390" t="s">
        <v>33</v>
      </c>
      <c r="C15" s="283" t="s">
        <v>23</v>
      </c>
      <c r="D15" s="287" t="s">
        <v>24</v>
      </c>
      <c r="E15" s="1392" t="s">
        <v>1</v>
      </c>
      <c r="F15" s="1393"/>
      <c r="G15" s="1393"/>
      <c r="H15" s="1393"/>
      <c r="I15" s="1394"/>
      <c r="J15" s="1395" t="s">
        <v>13</v>
      </c>
    </row>
    <row r="16" spans="1:18" x14ac:dyDescent="0.35">
      <c r="A16" s="1391"/>
      <c r="B16" s="1391"/>
      <c r="C16" s="284"/>
      <c r="D16" s="288" t="s">
        <v>25</v>
      </c>
      <c r="E16" s="33" t="s">
        <v>5</v>
      </c>
      <c r="F16" s="33" t="s">
        <v>6</v>
      </c>
      <c r="G16" s="33" t="s">
        <v>179</v>
      </c>
      <c r="H16" s="34" t="s">
        <v>26</v>
      </c>
      <c r="I16" s="34" t="s">
        <v>27</v>
      </c>
      <c r="J16" s="1396"/>
    </row>
    <row r="17" spans="1:10" s="9" customFormat="1" ht="42" x14ac:dyDescent="0.2">
      <c r="A17" s="527">
        <v>5</v>
      </c>
      <c r="B17" s="528" t="s">
        <v>188</v>
      </c>
      <c r="C17" s="118"/>
      <c r="D17" s="118"/>
      <c r="E17" s="529"/>
      <c r="F17" s="529"/>
      <c r="G17" s="529"/>
      <c r="H17" s="529"/>
      <c r="I17" s="529"/>
      <c r="J17" s="529"/>
    </row>
    <row r="18" spans="1:10" s="9" customFormat="1" ht="45" customHeight="1" x14ac:dyDescent="0.2">
      <c r="A18" s="79"/>
      <c r="B18" s="371" t="s">
        <v>829</v>
      </c>
      <c r="C18" s="103" t="s">
        <v>623</v>
      </c>
      <c r="D18" s="103" t="s">
        <v>624</v>
      </c>
      <c r="E18" s="251">
        <f t="shared" ref="E18:E46" si="0">F18+G18+H18+I18</f>
        <v>0</v>
      </c>
      <c r="F18" s="251"/>
      <c r="G18" s="251"/>
      <c r="H18" s="251"/>
      <c r="I18" s="251"/>
      <c r="J18" s="251" t="s">
        <v>769</v>
      </c>
    </row>
    <row r="19" spans="1:10" ht="63" x14ac:dyDescent="0.35">
      <c r="A19" s="79"/>
      <c r="B19" s="530" t="s">
        <v>770</v>
      </c>
      <c r="C19" s="103" t="s">
        <v>771</v>
      </c>
      <c r="D19" s="103" t="s">
        <v>772</v>
      </c>
      <c r="E19" s="251">
        <f t="shared" si="0"/>
        <v>0</v>
      </c>
      <c r="F19" s="251"/>
      <c r="G19" s="251"/>
      <c r="H19" s="251"/>
      <c r="I19" s="251"/>
      <c r="J19" s="251" t="s">
        <v>769</v>
      </c>
    </row>
    <row r="20" spans="1:10" ht="42" x14ac:dyDescent="0.35">
      <c r="A20" s="79"/>
      <c r="B20" s="370" t="s">
        <v>773</v>
      </c>
      <c r="C20" s="103" t="s">
        <v>625</v>
      </c>
      <c r="D20" s="266" t="s">
        <v>626</v>
      </c>
      <c r="E20" s="251">
        <f t="shared" si="0"/>
        <v>15000</v>
      </c>
      <c r="F20" s="251"/>
      <c r="G20" s="251"/>
      <c r="H20" s="251">
        <v>15000</v>
      </c>
      <c r="I20" s="251"/>
      <c r="J20" s="251" t="s">
        <v>769</v>
      </c>
    </row>
    <row r="21" spans="1:10" s="9" customFormat="1" ht="84" x14ac:dyDescent="0.2">
      <c r="A21" s="119"/>
      <c r="B21" s="119" t="s">
        <v>1320</v>
      </c>
      <c r="C21" s="103" t="s">
        <v>1321</v>
      </c>
      <c r="D21" s="103" t="s">
        <v>1306</v>
      </c>
      <c r="E21" s="251">
        <f t="shared" si="0"/>
        <v>0</v>
      </c>
      <c r="F21" s="103"/>
      <c r="G21" s="103"/>
      <c r="H21" s="103"/>
      <c r="I21" s="103"/>
      <c r="J21" s="103" t="s">
        <v>1295</v>
      </c>
    </row>
    <row r="22" spans="1:10" s="9" customFormat="1" x14ac:dyDescent="0.2">
      <c r="A22" s="79"/>
      <c r="B22" s="94" t="s">
        <v>2246</v>
      </c>
      <c r="C22" s="103" t="s">
        <v>2247</v>
      </c>
      <c r="D22" s="266">
        <v>241244</v>
      </c>
      <c r="E22" s="251">
        <f t="shared" si="0"/>
        <v>10000</v>
      </c>
      <c r="F22" s="103"/>
      <c r="G22" s="103"/>
      <c r="H22" s="251">
        <v>10000</v>
      </c>
      <c r="I22" s="104"/>
      <c r="J22" s="103" t="s">
        <v>2230</v>
      </c>
    </row>
    <row r="23" spans="1:10" s="9" customFormat="1" x14ac:dyDescent="0.2">
      <c r="A23" s="79"/>
      <c r="B23" s="119" t="s">
        <v>2248</v>
      </c>
      <c r="C23" s="103" t="s">
        <v>2249</v>
      </c>
      <c r="D23" s="266">
        <v>241214</v>
      </c>
      <c r="E23" s="251">
        <f t="shared" si="0"/>
        <v>0</v>
      </c>
      <c r="F23" s="103"/>
      <c r="G23" s="103"/>
      <c r="H23" s="251">
        <v>0</v>
      </c>
      <c r="I23" s="104"/>
      <c r="J23" s="103" t="s">
        <v>2230</v>
      </c>
    </row>
    <row r="24" spans="1:10" s="9" customFormat="1" ht="42" x14ac:dyDescent="0.2">
      <c r="A24" s="79"/>
      <c r="B24" s="371" t="s">
        <v>2250</v>
      </c>
      <c r="C24" s="103" t="s">
        <v>2251</v>
      </c>
      <c r="D24" s="266">
        <v>241214</v>
      </c>
      <c r="E24" s="251">
        <f t="shared" si="0"/>
        <v>83300</v>
      </c>
      <c r="F24" s="103"/>
      <c r="G24" s="103"/>
      <c r="H24" s="251">
        <v>83300</v>
      </c>
      <c r="I24" s="104"/>
      <c r="J24" s="103" t="s">
        <v>2230</v>
      </c>
    </row>
    <row r="25" spans="1:10" s="9" customFormat="1" ht="42" x14ac:dyDescent="0.2">
      <c r="A25" s="79"/>
      <c r="B25" s="90" t="s">
        <v>2252</v>
      </c>
      <c r="C25" s="103" t="s">
        <v>2253</v>
      </c>
      <c r="D25" s="266">
        <v>241214</v>
      </c>
      <c r="E25" s="251">
        <f t="shared" si="0"/>
        <v>107125</v>
      </c>
      <c r="F25" s="103"/>
      <c r="G25" s="103"/>
      <c r="H25" s="251">
        <v>107125</v>
      </c>
      <c r="I25" s="104"/>
      <c r="J25" s="103" t="s">
        <v>2230</v>
      </c>
    </row>
    <row r="26" spans="1:10" s="9" customFormat="1" ht="42" x14ac:dyDescent="0.2">
      <c r="A26" s="79"/>
      <c r="B26" s="119" t="s">
        <v>2254</v>
      </c>
      <c r="C26" s="103"/>
      <c r="D26" s="103"/>
      <c r="E26" s="251">
        <f t="shared" si="0"/>
        <v>0</v>
      </c>
      <c r="F26" s="103"/>
      <c r="G26" s="103"/>
      <c r="H26" s="251">
        <v>0</v>
      </c>
      <c r="I26" s="104"/>
      <c r="J26" s="103" t="s">
        <v>2230</v>
      </c>
    </row>
    <row r="27" spans="1:10" s="9" customFormat="1" x14ac:dyDescent="0.2">
      <c r="A27" s="79"/>
      <c r="B27" s="119" t="s">
        <v>2255</v>
      </c>
      <c r="C27" s="103" t="s">
        <v>2256</v>
      </c>
      <c r="D27" s="266">
        <v>241214</v>
      </c>
      <c r="E27" s="251">
        <f t="shared" si="0"/>
        <v>0</v>
      </c>
      <c r="F27" s="103"/>
      <c r="G27" s="103"/>
      <c r="H27" s="251">
        <v>0</v>
      </c>
      <c r="I27" s="104"/>
      <c r="J27" s="103" t="s">
        <v>2230</v>
      </c>
    </row>
    <row r="28" spans="1:10" ht="42" x14ac:dyDescent="0.35">
      <c r="A28" s="75">
        <v>6</v>
      </c>
      <c r="B28" s="94" t="s">
        <v>189</v>
      </c>
      <c r="C28" s="103"/>
      <c r="D28" s="103"/>
      <c r="E28" s="251">
        <f t="shared" si="0"/>
        <v>0</v>
      </c>
      <c r="F28" s="251"/>
      <c r="G28" s="251"/>
      <c r="H28" s="251"/>
      <c r="I28" s="251"/>
      <c r="J28" s="251"/>
    </row>
    <row r="29" spans="1:10" ht="27.75" customHeight="1" x14ac:dyDescent="0.35">
      <c r="A29" s="371"/>
      <c r="B29" s="531" t="s">
        <v>627</v>
      </c>
      <c r="C29" s="299" t="s">
        <v>628</v>
      </c>
      <c r="D29" s="81" t="s">
        <v>629</v>
      </c>
      <c r="E29" s="251">
        <f t="shared" si="0"/>
        <v>0</v>
      </c>
      <c r="F29" s="75"/>
      <c r="G29" s="75"/>
      <c r="H29" s="75"/>
      <c r="I29" s="75"/>
      <c r="J29" s="251" t="s">
        <v>769</v>
      </c>
    </row>
    <row r="30" spans="1:10" x14ac:dyDescent="0.35">
      <c r="A30" s="81">
        <v>7</v>
      </c>
      <c r="B30" s="532" t="s">
        <v>185</v>
      </c>
      <c r="C30" s="299"/>
      <c r="D30" s="81"/>
      <c r="E30" s="251">
        <f t="shared" si="0"/>
        <v>0</v>
      </c>
      <c r="F30" s="75"/>
      <c r="G30" s="75"/>
      <c r="H30" s="75"/>
      <c r="I30" s="75"/>
      <c r="J30" s="75"/>
    </row>
    <row r="31" spans="1:10" ht="42" x14ac:dyDescent="0.35">
      <c r="A31" s="81"/>
      <c r="B31" s="83" t="s">
        <v>845</v>
      </c>
      <c r="C31" s="299"/>
      <c r="D31" s="81"/>
      <c r="E31" s="251">
        <f t="shared" si="0"/>
        <v>15000</v>
      </c>
      <c r="F31" s="75"/>
      <c r="G31" s="75"/>
      <c r="H31" s="75">
        <v>15000</v>
      </c>
      <c r="I31" s="75"/>
      <c r="J31" s="251" t="s">
        <v>769</v>
      </c>
    </row>
    <row r="32" spans="1:10" ht="29.25" customHeight="1" x14ac:dyDescent="0.35">
      <c r="A32" s="81"/>
      <c r="B32" s="532" t="s">
        <v>630</v>
      </c>
      <c r="C32" s="533" t="s">
        <v>631</v>
      </c>
      <c r="D32" s="81"/>
      <c r="E32" s="251">
        <f t="shared" si="0"/>
        <v>0</v>
      </c>
      <c r="F32" s="75"/>
      <c r="G32" s="75"/>
      <c r="H32" s="75"/>
      <c r="I32" s="75"/>
      <c r="J32" s="251" t="s">
        <v>769</v>
      </c>
    </row>
    <row r="33" spans="1:10" ht="42" x14ac:dyDescent="0.35">
      <c r="A33" s="81"/>
      <c r="B33" s="83" t="s">
        <v>774</v>
      </c>
      <c r="C33" s="299" t="s">
        <v>632</v>
      </c>
      <c r="D33" s="81"/>
      <c r="E33" s="251">
        <f t="shared" si="0"/>
        <v>0</v>
      </c>
      <c r="F33" s="75"/>
      <c r="G33" s="75"/>
      <c r="H33" s="75"/>
      <c r="I33" s="75"/>
      <c r="J33" s="251" t="s">
        <v>769</v>
      </c>
    </row>
    <row r="34" spans="1:10" x14ac:dyDescent="0.35">
      <c r="A34" s="81"/>
      <c r="B34" s="532" t="s">
        <v>2257</v>
      </c>
      <c r="C34" s="81" t="s">
        <v>2258</v>
      </c>
      <c r="D34" s="129" t="s">
        <v>2259</v>
      </c>
      <c r="E34" s="251">
        <f t="shared" si="0"/>
        <v>4500</v>
      </c>
      <c r="F34" s="81"/>
      <c r="G34" s="81"/>
      <c r="H34" s="292">
        <v>4500</v>
      </c>
      <c r="I34" s="3"/>
      <c r="J34" s="103" t="s">
        <v>2230</v>
      </c>
    </row>
    <row r="35" spans="1:10" x14ac:dyDescent="0.35">
      <c r="A35" s="81"/>
      <c r="B35" s="532" t="s">
        <v>2260</v>
      </c>
      <c r="C35" s="81" t="s">
        <v>2261</v>
      </c>
      <c r="D35" s="81"/>
      <c r="E35" s="251">
        <f t="shared" si="0"/>
        <v>0</v>
      </c>
      <c r="F35" s="81"/>
      <c r="G35" s="81"/>
      <c r="H35" s="81">
        <v>0</v>
      </c>
      <c r="I35" s="3"/>
      <c r="J35" s="103" t="s">
        <v>2230</v>
      </c>
    </row>
    <row r="36" spans="1:10" ht="63" x14ac:dyDescent="0.35">
      <c r="A36" s="81">
        <v>8</v>
      </c>
      <c r="B36" s="90" t="s">
        <v>190</v>
      </c>
      <c r="C36" s="299"/>
      <c r="D36" s="81"/>
      <c r="E36" s="251">
        <f t="shared" si="0"/>
        <v>0</v>
      </c>
      <c r="F36" s="75"/>
      <c r="G36" s="75"/>
      <c r="H36" s="75"/>
      <c r="I36" s="75"/>
      <c r="J36" s="75"/>
    </row>
    <row r="37" spans="1:10" ht="24.75" customHeight="1" x14ac:dyDescent="0.35">
      <c r="A37" s="3"/>
      <c r="B37" s="534" t="s">
        <v>633</v>
      </c>
      <c r="C37" s="299" t="s">
        <v>634</v>
      </c>
      <c r="D37" s="446">
        <v>22282</v>
      </c>
      <c r="E37" s="251">
        <f t="shared" si="0"/>
        <v>0</v>
      </c>
      <c r="F37" s="75"/>
      <c r="G37" s="75"/>
      <c r="H37" s="75"/>
      <c r="I37" s="75"/>
      <c r="J37" s="251" t="s">
        <v>769</v>
      </c>
    </row>
    <row r="38" spans="1:10" ht="24.75" customHeight="1" x14ac:dyDescent="0.35">
      <c r="A38" s="101"/>
      <c r="B38" s="534" t="s">
        <v>775</v>
      </c>
      <c r="C38" s="299"/>
      <c r="D38" s="446">
        <v>22282</v>
      </c>
      <c r="E38" s="251">
        <f t="shared" si="0"/>
        <v>0</v>
      </c>
      <c r="F38" s="75"/>
      <c r="G38" s="75"/>
      <c r="H38" s="75"/>
      <c r="I38" s="75"/>
      <c r="J38" s="251" t="s">
        <v>769</v>
      </c>
    </row>
    <row r="39" spans="1:10" ht="24.75" customHeight="1" x14ac:dyDescent="0.35">
      <c r="A39" s="101"/>
      <c r="B39" s="535" t="s">
        <v>776</v>
      </c>
      <c r="C39" s="299"/>
      <c r="D39" s="446">
        <v>22282</v>
      </c>
      <c r="E39" s="251">
        <f t="shared" si="0"/>
        <v>0</v>
      </c>
      <c r="F39" s="75"/>
      <c r="G39" s="75"/>
      <c r="H39" s="75"/>
      <c r="I39" s="75"/>
      <c r="J39" s="251" t="s">
        <v>769</v>
      </c>
    </row>
    <row r="40" spans="1:10" ht="24.75" customHeight="1" x14ac:dyDescent="0.35">
      <c r="A40" s="101"/>
      <c r="B40" s="535" t="s">
        <v>777</v>
      </c>
      <c r="C40" s="299"/>
      <c r="D40" s="446">
        <v>22282</v>
      </c>
      <c r="E40" s="251">
        <f t="shared" si="0"/>
        <v>0</v>
      </c>
      <c r="F40" s="75"/>
      <c r="G40" s="75"/>
      <c r="H40" s="75"/>
      <c r="I40" s="75"/>
      <c r="J40" s="251" t="s">
        <v>769</v>
      </c>
    </row>
    <row r="41" spans="1:10" ht="24.75" customHeight="1" x14ac:dyDescent="0.35">
      <c r="A41" s="101"/>
      <c r="B41" s="504" t="s">
        <v>778</v>
      </c>
      <c r="C41" s="299"/>
      <c r="D41" s="446">
        <v>22282</v>
      </c>
      <c r="E41" s="251">
        <f t="shared" si="0"/>
        <v>0</v>
      </c>
      <c r="F41" s="75"/>
      <c r="G41" s="75"/>
      <c r="H41" s="75"/>
      <c r="I41" s="75"/>
      <c r="J41" s="251" t="s">
        <v>769</v>
      </c>
    </row>
    <row r="42" spans="1:10" ht="24.75" customHeight="1" x14ac:dyDescent="0.35">
      <c r="A42" s="101"/>
      <c r="B42" s="534" t="s">
        <v>779</v>
      </c>
      <c r="C42" s="299"/>
      <c r="D42" s="446">
        <v>22282</v>
      </c>
      <c r="E42" s="251">
        <f t="shared" si="0"/>
        <v>0</v>
      </c>
      <c r="F42" s="75"/>
      <c r="G42" s="75"/>
      <c r="H42" s="75"/>
      <c r="I42" s="75"/>
      <c r="J42" s="251" t="s">
        <v>769</v>
      </c>
    </row>
    <row r="43" spans="1:10" ht="24.75" customHeight="1" x14ac:dyDescent="0.35">
      <c r="A43" s="101"/>
      <c r="B43" s="535" t="s">
        <v>780</v>
      </c>
      <c r="C43" s="299"/>
      <c r="D43" s="446">
        <v>22282</v>
      </c>
      <c r="E43" s="251">
        <f t="shared" si="0"/>
        <v>0</v>
      </c>
      <c r="F43" s="75"/>
      <c r="G43" s="75"/>
      <c r="H43" s="75"/>
      <c r="I43" s="75"/>
      <c r="J43" s="251" t="s">
        <v>769</v>
      </c>
    </row>
    <row r="44" spans="1:10" ht="42" x14ac:dyDescent="0.35">
      <c r="A44" s="3"/>
      <c r="B44" s="371" t="s">
        <v>2262</v>
      </c>
      <c r="C44" s="81" t="s">
        <v>2263</v>
      </c>
      <c r="D44" s="81"/>
      <c r="E44" s="251">
        <f t="shared" si="0"/>
        <v>0</v>
      </c>
      <c r="F44" s="81"/>
      <c r="G44" s="81"/>
      <c r="H44" s="81">
        <v>0</v>
      </c>
      <c r="I44" s="3"/>
      <c r="J44" s="103" t="s">
        <v>2230</v>
      </c>
    </row>
    <row r="45" spans="1:10" ht="42" x14ac:dyDescent="0.35">
      <c r="A45" s="101"/>
      <c r="B45" s="371" t="s">
        <v>2264</v>
      </c>
      <c r="C45" s="81" t="s">
        <v>2265</v>
      </c>
      <c r="D45" s="81"/>
      <c r="E45" s="251">
        <f t="shared" si="0"/>
        <v>30000</v>
      </c>
      <c r="F45" s="81"/>
      <c r="G45" s="81"/>
      <c r="H45" s="75">
        <v>30000</v>
      </c>
      <c r="I45" s="3"/>
      <c r="J45" s="103" t="s">
        <v>2230</v>
      </c>
    </row>
    <row r="46" spans="1:10" ht="63" x14ac:dyDescent="0.35">
      <c r="A46" s="84"/>
      <c r="B46" s="536" t="s">
        <v>2266</v>
      </c>
      <c r="C46" s="124" t="s">
        <v>2267</v>
      </c>
      <c r="D46" s="124"/>
      <c r="E46" s="432">
        <f t="shared" si="0"/>
        <v>0</v>
      </c>
      <c r="F46" s="124"/>
      <c r="G46" s="124"/>
      <c r="H46" s="124">
        <v>0</v>
      </c>
      <c r="I46" s="111"/>
      <c r="J46" s="306" t="s">
        <v>2230</v>
      </c>
    </row>
    <row r="47" spans="1:10" x14ac:dyDescent="0.35">
      <c r="C47" s="183"/>
      <c r="D47" s="183"/>
      <c r="E47" s="244">
        <f>SUM(E18:E46)</f>
        <v>264925</v>
      </c>
      <c r="F47" s="244">
        <f t="shared" ref="F47:I47" si="1">SUM(F18:F46)</f>
        <v>0</v>
      </c>
      <c r="G47" s="244">
        <f t="shared" si="1"/>
        <v>0</v>
      </c>
      <c r="H47" s="244">
        <f t="shared" si="1"/>
        <v>264925</v>
      </c>
      <c r="I47" s="244">
        <f t="shared" si="1"/>
        <v>0</v>
      </c>
      <c r="J47" s="267">
        <f>F47+G47+H47+I47</f>
        <v>264925</v>
      </c>
    </row>
    <row r="51" spans="1:10" s="519" customFormat="1" x14ac:dyDescent="0.35">
      <c r="B51" s="519" t="s">
        <v>3213</v>
      </c>
    </row>
    <row r="52" spans="1:10" ht="42" x14ac:dyDescent="0.35">
      <c r="A52" s="80"/>
      <c r="B52" s="55" t="s">
        <v>845</v>
      </c>
      <c r="C52" s="414"/>
      <c r="D52" s="248"/>
      <c r="E52" s="274">
        <f t="shared" ref="E52" si="2">F52+G52+H52+I52</f>
        <v>15000</v>
      </c>
      <c r="F52" s="211"/>
      <c r="G52" s="211"/>
      <c r="H52" s="211">
        <v>15000</v>
      </c>
      <c r="I52" s="211"/>
      <c r="J52" s="274" t="s">
        <v>769</v>
      </c>
    </row>
  </sheetData>
  <mergeCells count="5">
    <mergeCell ref="A15:A16"/>
    <mergeCell ref="B15:B16"/>
    <mergeCell ref="E15:I15"/>
    <mergeCell ref="J15:J16"/>
    <mergeCell ref="A1:J1"/>
  </mergeCells>
  <pageMargins left="0.9055118110236221" right="0.31496062992125984" top="0.74803149606299213" bottom="0.74803149606299213" header="0.31496062992125984" footer="0.31496062992125984"/>
  <pageSetup paperSize="5" scale="8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78"/>
  <sheetViews>
    <sheetView topLeftCell="A40" zoomScale="90" zoomScaleNormal="90" workbookViewId="0">
      <selection activeCell="A50" sqref="A50:XFD69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6" width="23.140625" style="1" customWidth="1"/>
    <col min="7" max="7" width="22.85546875" style="1" customWidth="1"/>
    <col min="8" max="8" width="19" style="1" customWidth="1"/>
    <col min="9" max="9" width="16.42578125" style="1" customWidth="1"/>
    <col min="10" max="10" width="24.42578125" style="1" customWidth="1"/>
    <col min="11" max="16384" width="9.140625" style="1"/>
  </cols>
  <sheetData>
    <row r="1" spans="1:18" ht="28.5" x14ac:dyDescent="0.45">
      <c r="A1" s="1378" t="s">
        <v>2129</v>
      </c>
      <c r="B1" s="1378"/>
      <c r="C1" s="1378"/>
      <c r="D1" s="1378"/>
      <c r="E1" s="1378"/>
      <c r="F1" s="1378"/>
      <c r="G1" s="1378"/>
      <c r="H1" s="1378"/>
      <c r="I1" s="1378"/>
      <c r="J1" s="1378"/>
    </row>
    <row r="2" spans="1:18" ht="12.75" customHeight="1" x14ac:dyDescent="0.35">
      <c r="A2" s="282"/>
      <c r="B2" s="282"/>
      <c r="C2" s="282"/>
      <c r="D2" s="282"/>
      <c r="E2" s="282"/>
      <c r="F2" s="282"/>
      <c r="G2" s="282"/>
      <c r="H2" s="282"/>
      <c r="I2" s="282"/>
    </row>
    <row r="3" spans="1:18" ht="21" customHeight="1" x14ac:dyDescent="0.35">
      <c r="A3" s="32"/>
      <c r="B3" s="47" t="s">
        <v>28</v>
      </c>
      <c r="C3" s="39" t="s">
        <v>2132</v>
      </c>
      <c r="D3" s="96" t="s">
        <v>31</v>
      </c>
      <c r="E3" s="4"/>
      <c r="F3" s="48" t="s">
        <v>32</v>
      </c>
      <c r="G3" s="4"/>
      <c r="H3" s="48" t="s">
        <v>29</v>
      </c>
      <c r="I3" s="36"/>
    </row>
    <row r="4" spans="1:18" ht="21" customHeight="1" x14ac:dyDescent="0.35">
      <c r="A4" s="32"/>
      <c r="B4" s="47" t="s">
        <v>53</v>
      </c>
      <c r="C4" s="39" t="s">
        <v>264</v>
      </c>
      <c r="D4" s="30"/>
      <c r="F4" s="2"/>
      <c r="G4" s="2"/>
      <c r="H4" s="2"/>
    </row>
    <row r="5" spans="1:18" ht="21" customHeight="1" x14ac:dyDescent="0.35">
      <c r="A5" s="32"/>
      <c r="B5" s="47" t="s">
        <v>265</v>
      </c>
      <c r="C5" s="39" t="s">
        <v>194</v>
      </c>
      <c r="D5" s="30"/>
      <c r="E5" s="2"/>
      <c r="F5" s="2"/>
      <c r="G5" s="2"/>
    </row>
    <row r="6" spans="1:18" ht="21" customHeight="1" x14ac:dyDescent="0.35">
      <c r="A6" s="32"/>
      <c r="B6" s="47" t="s">
        <v>21</v>
      </c>
      <c r="C6" s="49" t="s">
        <v>30</v>
      </c>
      <c r="D6" s="50" t="s">
        <v>54</v>
      </c>
      <c r="E6" s="49"/>
      <c r="F6" s="49" t="s">
        <v>2133</v>
      </c>
      <c r="G6" s="49" t="s">
        <v>56</v>
      </c>
      <c r="H6" s="49" t="s">
        <v>59</v>
      </c>
      <c r="I6" s="49" t="s">
        <v>57</v>
      </c>
      <c r="J6" s="49" t="s">
        <v>58</v>
      </c>
      <c r="K6" s="35"/>
      <c r="O6" s="30"/>
    </row>
    <row r="7" spans="1:18" ht="21" customHeight="1" x14ac:dyDescent="0.35">
      <c r="A7" s="32"/>
      <c r="B7" s="37" t="s">
        <v>36</v>
      </c>
      <c r="D7" s="1" t="s">
        <v>292</v>
      </c>
      <c r="F7" s="30"/>
      <c r="H7" s="30"/>
      <c r="J7" s="30"/>
      <c r="K7" s="30"/>
      <c r="M7" s="30"/>
      <c r="O7" s="30"/>
      <c r="P7" s="30"/>
      <c r="R7" s="30"/>
    </row>
    <row r="8" spans="1:18" ht="21" customHeight="1" x14ac:dyDescent="0.35">
      <c r="A8" s="32"/>
      <c r="B8" s="37"/>
      <c r="F8" s="30"/>
      <c r="H8" s="30"/>
      <c r="K8" s="30"/>
      <c r="M8" s="30"/>
      <c r="O8" s="30"/>
      <c r="P8" s="30"/>
      <c r="R8" s="30"/>
    </row>
    <row r="9" spans="1:18" ht="21" customHeight="1" x14ac:dyDescent="0.35">
      <c r="A9" s="32"/>
      <c r="B9" s="37" t="s">
        <v>37</v>
      </c>
      <c r="D9" s="1" t="s">
        <v>196</v>
      </c>
      <c r="E9" s="30"/>
      <c r="F9" s="2"/>
      <c r="G9" s="2"/>
      <c r="H9" s="2"/>
    </row>
    <row r="10" spans="1:18" ht="21" customHeight="1" x14ac:dyDescent="0.35">
      <c r="A10" s="32"/>
      <c r="B10" s="37" t="s">
        <v>531</v>
      </c>
      <c r="E10" s="2"/>
      <c r="F10" s="2"/>
      <c r="G10" s="2"/>
      <c r="H10" s="2"/>
    </row>
    <row r="11" spans="1:18" ht="21" customHeight="1" x14ac:dyDescent="0.35">
      <c r="A11" s="1390" t="s">
        <v>0</v>
      </c>
      <c r="B11" s="1390" t="s">
        <v>33</v>
      </c>
      <c r="C11" s="283" t="s">
        <v>23</v>
      </c>
      <c r="D11" s="287" t="s">
        <v>24</v>
      </c>
      <c r="E11" s="1392" t="s">
        <v>1</v>
      </c>
      <c r="F11" s="1393"/>
      <c r="G11" s="1393"/>
      <c r="H11" s="1393"/>
      <c r="I11" s="1394"/>
      <c r="J11" s="1395" t="s">
        <v>13</v>
      </c>
    </row>
    <row r="12" spans="1:18" x14ac:dyDescent="0.35">
      <c r="A12" s="1391"/>
      <c r="B12" s="1391"/>
      <c r="C12" s="284"/>
      <c r="D12" s="288" t="s">
        <v>25</v>
      </c>
      <c r="E12" s="33" t="s">
        <v>5</v>
      </c>
      <c r="F12" s="33" t="s">
        <v>6</v>
      </c>
      <c r="G12" s="33" t="s">
        <v>179</v>
      </c>
      <c r="H12" s="34" t="s">
        <v>26</v>
      </c>
      <c r="I12" s="34" t="s">
        <v>27</v>
      </c>
      <c r="J12" s="1396"/>
    </row>
    <row r="13" spans="1:18" s="9" customFormat="1" ht="42" x14ac:dyDescent="0.2">
      <c r="A13" s="73">
        <v>9</v>
      </c>
      <c r="B13" s="537" t="s">
        <v>290</v>
      </c>
      <c r="C13" s="538"/>
      <c r="D13" s="538"/>
      <c r="E13" s="539"/>
      <c r="F13" s="539"/>
      <c r="G13" s="539"/>
      <c r="H13" s="539"/>
      <c r="I13" s="539"/>
      <c r="J13" s="539"/>
    </row>
    <row r="14" spans="1:18" s="9" customFormat="1" ht="85.5" customHeight="1" x14ac:dyDescent="0.2">
      <c r="A14" s="75"/>
      <c r="B14" s="83" t="s">
        <v>3167</v>
      </c>
      <c r="C14" s="103" t="s">
        <v>672</v>
      </c>
      <c r="D14" s="103" t="s">
        <v>673</v>
      </c>
      <c r="E14" s="294">
        <f t="shared" ref="E14:E28" si="0">F14+G14+H14+I14</f>
        <v>0</v>
      </c>
      <c r="F14" s="251"/>
      <c r="G14" s="251"/>
      <c r="H14" s="251"/>
      <c r="I14" s="442"/>
      <c r="J14" s="103" t="s">
        <v>832</v>
      </c>
    </row>
    <row r="15" spans="1:18" s="9" customFormat="1" ht="63" x14ac:dyDescent="0.2">
      <c r="A15" s="104"/>
      <c r="B15" s="119" t="s">
        <v>3168</v>
      </c>
      <c r="C15" s="186" t="s">
        <v>831</v>
      </c>
      <c r="D15" s="186" t="s">
        <v>673</v>
      </c>
      <c r="E15" s="294">
        <f t="shared" si="0"/>
        <v>0</v>
      </c>
      <c r="F15" s="101"/>
      <c r="G15" s="101"/>
      <c r="H15" s="101"/>
      <c r="I15" s="101"/>
      <c r="J15" s="103" t="s">
        <v>781</v>
      </c>
    </row>
    <row r="16" spans="1:18" s="9" customFormat="1" ht="45.75" customHeight="1" x14ac:dyDescent="0.2">
      <c r="A16" s="104"/>
      <c r="B16" s="371" t="s">
        <v>783</v>
      </c>
      <c r="C16" s="103" t="s">
        <v>636</v>
      </c>
      <c r="D16" s="103" t="s">
        <v>637</v>
      </c>
      <c r="E16" s="294">
        <f t="shared" si="0"/>
        <v>0</v>
      </c>
      <c r="F16" s="101"/>
      <c r="G16" s="101"/>
      <c r="H16" s="101"/>
      <c r="I16" s="101"/>
      <c r="J16" s="103" t="s">
        <v>782</v>
      </c>
    </row>
    <row r="17" spans="1:10" s="9" customFormat="1" ht="45.75" customHeight="1" x14ac:dyDescent="0.2">
      <c r="A17" s="104"/>
      <c r="B17" s="371" t="s">
        <v>744</v>
      </c>
      <c r="C17" s="131"/>
      <c r="D17" s="131"/>
      <c r="E17" s="294">
        <f t="shared" si="0"/>
        <v>0</v>
      </c>
      <c r="F17" s="101"/>
      <c r="G17" s="101"/>
      <c r="H17" s="101"/>
      <c r="I17" s="101"/>
      <c r="J17" s="103" t="s">
        <v>782</v>
      </c>
    </row>
    <row r="18" spans="1:10" s="9" customFormat="1" ht="45.75" customHeight="1" x14ac:dyDescent="0.2">
      <c r="A18" s="104"/>
      <c r="B18" s="90" t="s">
        <v>3169</v>
      </c>
      <c r="C18" s="103" t="s">
        <v>639</v>
      </c>
      <c r="D18" s="103" t="s">
        <v>640</v>
      </c>
      <c r="E18" s="294">
        <f t="shared" si="0"/>
        <v>5400</v>
      </c>
      <c r="F18" s="101"/>
      <c r="G18" s="101">
        <v>5400</v>
      </c>
      <c r="H18" s="103"/>
      <c r="I18" s="101"/>
      <c r="J18" s="103" t="s">
        <v>833</v>
      </c>
    </row>
    <row r="19" spans="1:10" s="9" customFormat="1" ht="21.75" customHeight="1" x14ac:dyDescent="0.2">
      <c r="A19" s="104"/>
      <c r="B19" s="540" t="s">
        <v>1286</v>
      </c>
      <c r="C19" s="101"/>
      <c r="D19" s="101"/>
      <c r="E19" s="294">
        <f t="shared" si="0"/>
        <v>0</v>
      </c>
      <c r="F19" s="101"/>
      <c r="G19" s="101"/>
      <c r="H19" s="101"/>
      <c r="I19" s="101"/>
      <c r="J19" s="103" t="s">
        <v>833</v>
      </c>
    </row>
    <row r="20" spans="1:10" s="9" customFormat="1" ht="24.75" customHeight="1" x14ac:dyDescent="0.2">
      <c r="A20" s="75"/>
      <c r="B20" s="94" t="s">
        <v>2280</v>
      </c>
      <c r="C20" s="131"/>
      <c r="D20" s="119"/>
      <c r="E20" s="294">
        <f t="shared" si="0"/>
        <v>0</v>
      </c>
      <c r="F20" s="104"/>
      <c r="G20" s="104"/>
      <c r="H20" s="104"/>
      <c r="I20" s="104"/>
      <c r="J20" s="104"/>
    </row>
    <row r="21" spans="1:10" s="9" customFormat="1" x14ac:dyDescent="0.2">
      <c r="A21" s="75"/>
      <c r="B21" s="170" t="s">
        <v>2281</v>
      </c>
      <c r="C21" s="81" t="s">
        <v>2268</v>
      </c>
      <c r="D21" s="103" t="s">
        <v>2269</v>
      </c>
      <c r="E21" s="294">
        <f t="shared" si="0"/>
        <v>124400</v>
      </c>
      <c r="F21" s="294"/>
      <c r="G21" s="294"/>
      <c r="H21" s="75">
        <v>124400</v>
      </c>
      <c r="I21" s="104"/>
      <c r="J21" s="103" t="s">
        <v>2230</v>
      </c>
    </row>
    <row r="22" spans="1:10" s="9" customFormat="1" x14ac:dyDescent="0.2">
      <c r="A22" s="75"/>
      <c r="B22" s="94" t="s">
        <v>2282</v>
      </c>
      <c r="C22" s="81" t="s">
        <v>2270</v>
      </c>
      <c r="D22" s="103" t="s">
        <v>2271</v>
      </c>
      <c r="E22" s="294">
        <f t="shared" si="0"/>
        <v>72000</v>
      </c>
      <c r="F22" s="294"/>
      <c r="G22" s="294"/>
      <c r="H22" s="75">
        <v>72000</v>
      </c>
      <c r="I22" s="104"/>
      <c r="J22" s="103" t="s">
        <v>2230</v>
      </c>
    </row>
    <row r="23" spans="1:10" s="9" customFormat="1" x14ac:dyDescent="0.2">
      <c r="A23" s="75"/>
      <c r="B23" s="94" t="s">
        <v>2283</v>
      </c>
      <c r="C23" s="81" t="s">
        <v>2272</v>
      </c>
      <c r="D23" s="103" t="s">
        <v>2271</v>
      </c>
      <c r="E23" s="294">
        <f t="shared" si="0"/>
        <v>0</v>
      </c>
      <c r="F23" s="294"/>
      <c r="G23" s="294"/>
      <c r="H23" s="75">
        <v>0</v>
      </c>
      <c r="I23" s="104"/>
      <c r="J23" s="103" t="s">
        <v>2230</v>
      </c>
    </row>
    <row r="24" spans="1:10" s="9" customFormat="1" x14ac:dyDescent="0.2">
      <c r="A24" s="75"/>
      <c r="B24" s="131" t="s">
        <v>2284</v>
      </c>
      <c r="C24" s="81" t="s">
        <v>2273</v>
      </c>
      <c r="D24" s="103" t="s">
        <v>2269</v>
      </c>
      <c r="E24" s="294">
        <f t="shared" si="0"/>
        <v>60000</v>
      </c>
      <c r="F24" s="294"/>
      <c r="G24" s="294"/>
      <c r="H24" s="75">
        <v>60000</v>
      </c>
      <c r="I24" s="104"/>
      <c r="J24" s="103" t="s">
        <v>2230</v>
      </c>
    </row>
    <row r="25" spans="1:10" s="9" customFormat="1" x14ac:dyDescent="0.2">
      <c r="A25" s="75"/>
      <c r="B25" s="131" t="s">
        <v>2285</v>
      </c>
      <c r="C25" s="81" t="s">
        <v>2274</v>
      </c>
      <c r="D25" s="103" t="s">
        <v>2269</v>
      </c>
      <c r="E25" s="294">
        <f t="shared" si="0"/>
        <v>0</v>
      </c>
      <c r="F25" s="294"/>
      <c r="G25" s="294"/>
      <c r="H25" s="75">
        <v>0</v>
      </c>
      <c r="I25" s="104"/>
      <c r="J25" s="103" t="s">
        <v>2230</v>
      </c>
    </row>
    <row r="26" spans="1:10" s="9" customFormat="1" x14ac:dyDescent="0.2">
      <c r="A26" s="75"/>
      <c r="B26" s="131" t="s">
        <v>2286</v>
      </c>
      <c r="C26" s="81" t="s">
        <v>2275</v>
      </c>
      <c r="D26" s="103" t="s">
        <v>2269</v>
      </c>
      <c r="E26" s="294">
        <f t="shared" si="0"/>
        <v>0</v>
      </c>
      <c r="F26" s="294"/>
      <c r="G26" s="294"/>
      <c r="H26" s="75">
        <v>0</v>
      </c>
      <c r="I26" s="104"/>
      <c r="J26" s="103" t="s">
        <v>2230</v>
      </c>
    </row>
    <row r="27" spans="1:10" s="9" customFormat="1" ht="42" x14ac:dyDescent="0.2">
      <c r="A27" s="75"/>
      <c r="B27" s="90" t="s">
        <v>2287</v>
      </c>
      <c r="C27" s="81" t="s">
        <v>2277</v>
      </c>
      <c r="D27" s="103"/>
      <c r="E27" s="294">
        <f t="shared" si="0"/>
        <v>4500</v>
      </c>
      <c r="F27" s="294"/>
      <c r="G27" s="294"/>
      <c r="H27" s="75">
        <v>4500</v>
      </c>
      <c r="I27" s="104"/>
      <c r="J27" s="103" t="s">
        <v>2230</v>
      </c>
    </row>
    <row r="28" spans="1:10" s="9" customFormat="1" x14ac:dyDescent="0.2">
      <c r="A28" s="75"/>
      <c r="B28" s="131" t="s">
        <v>2288</v>
      </c>
      <c r="C28" s="81" t="s">
        <v>2278</v>
      </c>
      <c r="D28" s="103" t="s">
        <v>2279</v>
      </c>
      <c r="E28" s="294">
        <f t="shared" si="0"/>
        <v>150004</v>
      </c>
      <c r="F28" s="294"/>
      <c r="G28" s="294"/>
      <c r="H28" s="75">
        <v>150004</v>
      </c>
      <c r="I28" s="104"/>
      <c r="J28" s="103" t="s">
        <v>2230</v>
      </c>
    </row>
    <row r="29" spans="1:10" ht="42" x14ac:dyDescent="0.35">
      <c r="A29" s="75">
        <v>10</v>
      </c>
      <c r="B29" s="94" t="s">
        <v>291</v>
      </c>
      <c r="C29" s="299"/>
      <c r="D29" s="541"/>
      <c r="E29" s="294">
        <f t="shared" ref="E29:E47" si="1">F29+G29+H29+I29</f>
        <v>0</v>
      </c>
      <c r="F29" s="75"/>
      <c r="G29" s="75"/>
      <c r="H29" s="75"/>
      <c r="I29" s="75"/>
      <c r="J29" s="188"/>
    </row>
    <row r="30" spans="1:10" s="9" customFormat="1" ht="42" x14ac:dyDescent="0.2">
      <c r="A30" s="14"/>
      <c r="B30" s="94" t="s">
        <v>784</v>
      </c>
      <c r="C30" s="103" t="s">
        <v>642</v>
      </c>
      <c r="D30" s="103" t="s">
        <v>643</v>
      </c>
      <c r="E30" s="294">
        <f t="shared" si="1"/>
        <v>50000</v>
      </c>
      <c r="F30" s="294"/>
      <c r="G30" s="294"/>
      <c r="H30" s="308">
        <v>50000</v>
      </c>
      <c r="I30" s="294"/>
      <c r="J30" s="251" t="s">
        <v>802</v>
      </c>
    </row>
    <row r="31" spans="1:10" s="9" customFormat="1" ht="42" x14ac:dyDescent="0.2">
      <c r="A31" s="14"/>
      <c r="B31" s="371" t="s">
        <v>2166</v>
      </c>
      <c r="C31" s="103"/>
      <c r="D31" s="103" t="s">
        <v>643</v>
      </c>
      <c r="E31" s="294">
        <f t="shared" si="1"/>
        <v>0</v>
      </c>
      <c r="F31" s="294"/>
      <c r="G31" s="294"/>
      <c r="H31" s="308"/>
      <c r="I31" s="294"/>
      <c r="J31" s="251" t="s">
        <v>802</v>
      </c>
    </row>
    <row r="32" spans="1:10" ht="42" x14ac:dyDescent="0.35">
      <c r="A32" s="75"/>
      <c r="B32" s="90" t="s">
        <v>2289</v>
      </c>
      <c r="C32" s="299" t="s">
        <v>745</v>
      </c>
      <c r="D32" s="103" t="s">
        <v>643</v>
      </c>
      <c r="E32" s="294">
        <f t="shared" si="1"/>
        <v>0</v>
      </c>
      <c r="F32" s="75"/>
      <c r="G32" s="75"/>
      <c r="H32" s="75"/>
      <c r="I32" s="75"/>
      <c r="J32" s="251" t="s">
        <v>802</v>
      </c>
    </row>
    <row r="33" spans="1:10" x14ac:dyDescent="0.35">
      <c r="A33" s="75"/>
      <c r="B33" s="94" t="s">
        <v>2290</v>
      </c>
      <c r="C33" s="99" t="s">
        <v>2291</v>
      </c>
      <c r="D33" s="99" t="s">
        <v>1388</v>
      </c>
      <c r="E33" s="294">
        <f t="shared" si="1"/>
        <v>0</v>
      </c>
      <c r="F33" s="139"/>
      <c r="G33" s="139"/>
      <c r="H33" s="139"/>
      <c r="I33" s="3"/>
      <c r="J33" s="103" t="s">
        <v>2230</v>
      </c>
    </row>
    <row r="34" spans="1:10" ht="42" x14ac:dyDescent="0.35">
      <c r="A34" s="75"/>
      <c r="B34" s="94" t="s">
        <v>2292</v>
      </c>
      <c r="C34" s="99" t="s">
        <v>2291</v>
      </c>
      <c r="D34" s="99" t="s">
        <v>2293</v>
      </c>
      <c r="E34" s="294">
        <f t="shared" si="1"/>
        <v>0</v>
      </c>
      <c r="F34" s="139"/>
      <c r="G34" s="139"/>
      <c r="H34" s="139"/>
      <c r="I34" s="3"/>
      <c r="J34" s="103" t="s">
        <v>2230</v>
      </c>
    </row>
    <row r="35" spans="1:10" x14ac:dyDescent="0.35">
      <c r="A35" s="75"/>
      <c r="B35" s="94" t="s">
        <v>2294</v>
      </c>
      <c r="C35" s="99" t="s">
        <v>2291</v>
      </c>
      <c r="D35" s="99" t="s">
        <v>2271</v>
      </c>
      <c r="E35" s="294">
        <f t="shared" si="1"/>
        <v>0</v>
      </c>
      <c r="F35" s="139"/>
      <c r="G35" s="139"/>
      <c r="H35" s="139"/>
      <c r="I35" s="3"/>
      <c r="J35" s="103" t="s">
        <v>2230</v>
      </c>
    </row>
    <row r="36" spans="1:10" ht="63" x14ac:dyDescent="0.35">
      <c r="A36" s="75"/>
      <c r="B36" s="94" t="s">
        <v>2297</v>
      </c>
      <c r="C36" s="99" t="s">
        <v>2295</v>
      </c>
      <c r="D36" s="99" t="s">
        <v>2296</v>
      </c>
      <c r="E36" s="294">
        <f t="shared" si="1"/>
        <v>24500</v>
      </c>
      <c r="F36" s="139"/>
      <c r="G36" s="139"/>
      <c r="H36" s="139">
        <v>24500</v>
      </c>
      <c r="I36" s="3"/>
      <c r="J36" s="103" t="s">
        <v>2230</v>
      </c>
    </row>
    <row r="37" spans="1:10" x14ac:dyDescent="0.35">
      <c r="A37" s="75">
        <v>11</v>
      </c>
      <c r="B37" s="532" t="s">
        <v>185</v>
      </c>
      <c r="C37" s="299"/>
      <c r="D37" s="81"/>
      <c r="E37" s="294">
        <f t="shared" si="1"/>
        <v>0</v>
      </c>
      <c r="F37" s="75"/>
      <c r="G37" s="75"/>
      <c r="H37" s="75"/>
      <c r="I37" s="75"/>
      <c r="J37" s="188"/>
    </row>
    <row r="38" spans="1:10" x14ac:dyDescent="0.35">
      <c r="A38" s="101"/>
      <c r="B38" s="542" t="s">
        <v>759</v>
      </c>
      <c r="C38" s="299"/>
      <c r="D38" s="103" t="s">
        <v>643</v>
      </c>
      <c r="E38" s="294">
        <f t="shared" si="1"/>
        <v>15000</v>
      </c>
      <c r="F38" s="75"/>
      <c r="G38" s="75">
        <v>15000</v>
      </c>
      <c r="H38" s="75"/>
      <c r="I38" s="75"/>
      <c r="J38" s="251" t="s">
        <v>803</v>
      </c>
    </row>
    <row r="39" spans="1:10" x14ac:dyDescent="0.35">
      <c r="A39" s="3"/>
      <c r="B39" s="371" t="s">
        <v>848</v>
      </c>
      <c r="C39" s="299"/>
      <c r="D39" s="81"/>
      <c r="E39" s="294">
        <f t="shared" si="1"/>
        <v>25000</v>
      </c>
      <c r="F39" s="75"/>
      <c r="G39" s="75">
        <v>25000</v>
      </c>
      <c r="H39" s="75"/>
      <c r="I39" s="75"/>
      <c r="J39" s="251" t="s">
        <v>849</v>
      </c>
    </row>
    <row r="40" spans="1:10" x14ac:dyDescent="0.35">
      <c r="A40" s="75"/>
      <c r="B40" s="532" t="s">
        <v>1322</v>
      </c>
      <c r="C40" s="299"/>
      <c r="D40" s="81"/>
      <c r="E40" s="294">
        <f t="shared" si="1"/>
        <v>0</v>
      </c>
      <c r="F40" s="81"/>
      <c r="G40" s="81"/>
      <c r="H40" s="81"/>
      <c r="I40" s="81"/>
      <c r="J40" s="81"/>
    </row>
    <row r="41" spans="1:10" s="237" customFormat="1" ht="42" x14ac:dyDescent="0.35">
      <c r="A41" s="243"/>
      <c r="B41" s="543" t="s">
        <v>1323</v>
      </c>
      <c r="C41" s="450" t="s">
        <v>1324</v>
      </c>
      <c r="D41" s="476" t="s">
        <v>1298</v>
      </c>
      <c r="E41" s="544">
        <f t="shared" si="1"/>
        <v>19040</v>
      </c>
      <c r="F41" s="479"/>
      <c r="G41" s="479">
        <v>19040</v>
      </c>
      <c r="H41" s="476"/>
      <c r="I41" s="476"/>
      <c r="J41" s="476" t="s">
        <v>1295</v>
      </c>
    </row>
    <row r="42" spans="1:10" ht="42" x14ac:dyDescent="0.35">
      <c r="A42" s="103"/>
      <c r="B42" s="94" t="s">
        <v>1325</v>
      </c>
      <c r="C42" s="299" t="s">
        <v>1326</v>
      </c>
      <c r="D42" s="79" t="s">
        <v>1327</v>
      </c>
      <c r="E42" s="294">
        <f t="shared" si="1"/>
        <v>0</v>
      </c>
      <c r="F42" s="79"/>
      <c r="G42" s="79"/>
      <c r="H42" s="79"/>
      <c r="I42" s="79"/>
      <c r="J42" s="79" t="s">
        <v>1295</v>
      </c>
    </row>
    <row r="43" spans="1:10" x14ac:dyDescent="0.35">
      <c r="A43" s="103"/>
      <c r="B43" s="94" t="s">
        <v>1328</v>
      </c>
      <c r="C43" s="299" t="s">
        <v>1326</v>
      </c>
      <c r="D43" s="79" t="s">
        <v>1327</v>
      </c>
      <c r="E43" s="294">
        <f t="shared" si="1"/>
        <v>0</v>
      </c>
      <c r="F43" s="79"/>
      <c r="G43" s="79"/>
      <c r="H43" s="79"/>
      <c r="I43" s="79"/>
      <c r="J43" s="79" t="s">
        <v>1295</v>
      </c>
    </row>
    <row r="44" spans="1:10" ht="63" x14ac:dyDescent="0.35">
      <c r="A44" s="75">
        <v>12</v>
      </c>
      <c r="B44" s="90" t="s">
        <v>195</v>
      </c>
      <c r="C44" s="299"/>
      <c r="D44" s="81"/>
      <c r="E44" s="294">
        <f t="shared" si="1"/>
        <v>0</v>
      </c>
      <c r="F44" s="75"/>
      <c r="G44" s="75"/>
      <c r="H44" s="75"/>
      <c r="I44" s="75"/>
      <c r="J44" s="188"/>
    </row>
    <row r="45" spans="1:10" x14ac:dyDescent="0.35">
      <c r="A45" s="3"/>
      <c r="B45" s="371" t="s">
        <v>2298</v>
      </c>
      <c r="C45" s="99" t="s">
        <v>2299</v>
      </c>
      <c r="D45" s="99" t="s">
        <v>2300</v>
      </c>
      <c r="E45" s="294">
        <f t="shared" si="1"/>
        <v>0</v>
      </c>
      <c r="F45" s="139"/>
      <c r="G45" s="139"/>
      <c r="H45" s="139"/>
      <c r="I45" s="3"/>
      <c r="J45" s="3"/>
    </row>
    <row r="46" spans="1:10" ht="63" x14ac:dyDescent="0.35">
      <c r="A46" s="75"/>
      <c r="B46" s="90" t="s">
        <v>760</v>
      </c>
      <c r="C46" s="299" t="s">
        <v>804</v>
      </c>
      <c r="D46" s="81" t="s">
        <v>746</v>
      </c>
      <c r="E46" s="294">
        <f t="shared" si="1"/>
        <v>0</v>
      </c>
      <c r="F46" s="75"/>
      <c r="G46" s="75"/>
      <c r="H46" s="75"/>
      <c r="I46" s="75"/>
      <c r="J46" s="188"/>
    </row>
    <row r="47" spans="1:10" ht="105" x14ac:dyDescent="0.35">
      <c r="A47" s="111"/>
      <c r="B47" s="413" t="s">
        <v>564</v>
      </c>
      <c r="C47" s="431"/>
      <c r="D47" s="124"/>
      <c r="E47" s="545">
        <f t="shared" si="1"/>
        <v>0</v>
      </c>
      <c r="F47" s="247"/>
      <c r="G47" s="247"/>
      <c r="H47" s="247"/>
      <c r="I47" s="247"/>
      <c r="J47" s="546" t="s">
        <v>1127</v>
      </c>
    </row>
    <row r="48" spans="1:10" x14ac:dyDescent="0.35">
      <c r="B48" s="4"/>
      <c r="C48" s="183"/>
      <c r="D48" s="183"/>
      <c r="E48" s="244">
        <f>SUM(E14:E47)</f>
        <v>549844</v>
      </c>
      <c r="F48" s="244">
        <f t="shared" ref="F48:I48" si="2">SUM(F14:F47)</f>
        <v>0</v>
      </c>
      <c r="G48" s="244">
        <f t="shared" si="2"/>
        <v>64440</v>
      </c>
      <c r="H48" s="244">
        <f t="shared" si="2"/>
        <v>485404</v>
      </c>
      <c r="I48" s="244">
        <f t="shared" si="2"/>
        <v>0</v>
      </c>
      <c r="J48" s="267">
        <f>F48+G48+H48+I48</f>
        <v>549844</v>
      </c>
    </row>
    <row r="49" spans="1:10" s="519" customFormat="1" x14ac:dyDescent="0.35">
      <c r="B49" s="519" t="s">
        <v>3408</v>
      </c>
      <c r="F49" s="1272">
        <v>220500</v>
      </c>
    </row>
    <row r="50" spans="1:10" s="1280" customFormat="1" ht="42" x14ac:dyDescent="0.2">
      <c r="A50" s="1275">
        <v>9</v>
      </c>
      <c r="B50" s="1276" t="s">
        <v>290</v>
      </c>
      <c r="C50" s="1277"/>
      <c r="D50" s="1277"/>
      <c r="E50" s="1278"/>
      <c r="F50" s="1278"/>
      <c r="G50" s="1278"/>
      <c r="H50" s="1278"/>
      <c r="I50" s="1278"/>
      <c r="J50" s="1279" t="s">
        <v>3410</v>
      </c>
    </row>
    <row r="51" spans="1:10" s="1280" customFormat="1" ht="56.25" x14ac:dyDescent="0.2">
      <c r="A51" s="1281"/>
      <c r="B51" s="1282" t="s">
        <v>3411</v>
      </c>
      <c r="C51" s="1283" t="s">
        <v>3412</v>
      </c>
      <c r="D51" s="1284" t="s">
        <v>3413</v>
      </c>
      <c r="E51" s="1285"/>
      <c r="F51" s="1285"/>
      <c r="G51" s="1285"/>
      <c r="H51" s="1285"/>
      <c r="I51" s="1285"/>
      <c r="J51" s="1284" t="s">
        <v>3410</v>
      </c>
    </row>
    <row r="52" spans="1:10" s="1280" customFormat="1" ht="56.25" x14ac:dyDescent="0.2">
      <c r="A52" s="1281"/>
      <c r="B52" s="1282" t="s">
        <v>3414</v>
      </c>
      <c r="C52" s="1283" t="s">
        <v>3415</v>
      </c>
      <c r="D52" s="1284" t="s">
        <v>3416</v>
      </c>
      <c r="E52" s="1285"/>
      <c r="F52" s="1285"/>
      <c r="G52" s="1285"/>
      <c r="H52" s="1285"/>
      <c r="I52" s="1285"/>
      <c r="J52" s="1284" t="s">
        <v>3410</v>
      </c>
    </row>
    <row r="53" spans="1:10" s="185" customFormat="1" ht="42" x14ac:dyDescent="0.35">
      <c r="A53" s="1286">
        <v>10</v>
      </c>
      <c r="B53" s="1287" t="s">
        <v>291</v>
      </c>
      <c r="C53" s="1288"/>
      <c r="D53" s="1289"/>
      <c r="E53" s="1290"/>
      <c r="F53" s="1290"/>
      <c r="G53" s="1290"/>
      <c r="H53" s="1290"/>
      <c r="I53" s="1290"/>
      <c r="J53" s="1284" t="s">
        <v>3410</v>
      </c>
    </row>
    <row r="54" spans="1:10" s="185" customFormat="1" ht="63" x14ac:dyDescent="0.35">
      <c r="A54" s="1286"/>
      <c r="B54" s="1288" t="s">
        <v>3417</v>
      </c>
      <c r="C54" s="1291" t="s">
        <v>3418</v>
      </c>
      <c r="D54" s="1292" t="s">
        <v>1343</v>
      </c>
      <c r="E54" s="1290"/>
      <c r="F54" s="1290"/>
      <c r="G54" s="1290"/>
      <c r="H54" s="1290"/>
      <c r="I54" s="1290"/>
      <c r="J54" s="1284"/>
    </row>
    <row r="55" spans="1:10" s="185" customFormat="1" ht="46.5" customHeight="1" x14ac:dyDescent="0.35">
      <c r="A55" s="1286"/>
      <c r="B55" s="1293" t="s">
        <v>3419</v>
      </c>
      <c r="C55" s="1288" t="s">
        <v>3420</v>
      </c>
      <c r="D55" s="1284" t="s">
        <v>3416</v>
      </c>
      <c r="E55" s="1286"/>
      <c r="F55" s="1290"/>
      <c r="G55" s="1290"/>
      <c r="H55" s="1286"/>
      <c r="I55" s="1290"/>
      <c r="J55" s="1284" t="s">
        <v>3410</v>
      </c>
    </row>
    <row r="56" spans="1:10" s="185" customFormat="1" ht="27" customHeight="1" x14ac:dyDescent="0.35">
      <c r="A56" s="1286"/>
      <c r="B56" s="1293" t="s">
        <v>3421</v>
      </c>
      <c r="C56" s="1294" t="s">
        <v>3312</v>
      </c>
      <c r="D56" s="1284" t="s">
        <v>3422</v>
      </c>
      <c r="E56" s="1286">
        <f>F56+G56+H56+I56</f>
        <v>9000</v>
      </c>
      <c r="F56" s="1286">
        <v>9000</v>
      </c>
      <c r="G56" s="1290"/>
      <c r="H56" s="1286"/>
      <c r="I56" s="1290"/>
      <c r="J56" s="1284"/>
    </row>
    <row r="57" spans="1:10" s="185" customFormat="1" ht="26.25" customHeight="1" x14ac:dyDescent="0.35">
      <c r="A57" s="1286"/>
      <c r="B57" s="1295" t="s">
        <v>3423</v>
      </c>
      <c r="C57" s="1296" t="s">
        <v>3424</v>
      </c>
      <c r="D57" s="1284" t="s">
        <v>3422</v>
      </c>
      <c r="E57" s="1286">
        <f t="shared" ref="E57:E68" si="3">F57+G57+H57+I57</f>
        <v>26400</v>
      </c>
      <c r="F57" s="1286">
        <v>26400</v>
      </c>
      <c r="G57" s="1290"/>
      <c r="H57" s="1286"/>
      <c r="I57" s="1290"/>
      <c r="J57" s="1284"/>
    </row>
    <row r="58" spans="1:10" s="185" customFormat="1" ht="24.75" customHeight="1" x14ac:dyDescent="0.35">
      <c r="A58" s="1286"/>
      <c r="B58" s="1295" t="s">
        <v>3425</v>
      </c>
      <c r="C58" s="1296" t="s">
        <v>3426</v>
      </c>
      <c r="D58" s="1284" t="s">
        <v>3422</v>
      </c>
      <c r="E58" s="1286">
        <f t="shared" si="3"/>
        <v>44000</v>
      </c>
      <c r="F58" s="1286">
        <v>44000</v>
      </c>
      <c r="G58" s="1290"/>
      <c r="H58" s="1286"/>
      <c r="I58" s="1290"/>
      <c r="J58" s="1284"/>
    </row>
    <row r="59" spans="1:10" s="185" customFormat="1" ht="23.25" customHeight="1" x14ac:dyDescent="0.35">
      <c r="A59" s="1286"/>
      <c r="B59" s="1295" t="s">
        <v>3427</v>
      </c>
      <c r="C59" s="1296" t="s">
        <v>3424</v>
      </c>
      <c r="D59" s="1284" t="s">
        <v>3422</v>
      </c>
      <c r="E59" s="1286">
        <f t="shared" si="3"/>
        <v>96000</v>
      </c>
      <c r="F59" s="1286">
        <v>96000</v>
      </c>
      <c r="G59" s="1290"/>
      <c r="H59" s="1286"/>
      <c r="I59" s="1290"/>
      <c r="J59" s="1284"/>
    </row>
    <row r="60" spans="1:10" s="185" customFormat="1" ht="28.5" customHeight="1" x14ac:dyDescent="0.35">
      <c r="A60" s="1286"/>
      <c r="B60" s="1297" t="s">
        <v>3428</v>
      </c>
      <c r="C60" s="1296" t="s">
        <v>3429</v>
      </c>
      <c r="D60" s="1284" t="s">
        <v>3422</v>
      </c>
      <c r="E60" s="1286">
        <f t="shared" si="3"/>
        <v>20000</v>
      </c>
      <c r="F60" s="1286">
        <v>20000</v>
      </c>
      <c r="G60" s="1290"/>
      <c r="H60" s="1286"/>
      <c r="I60" s="1290"/>
      <c r="J60" s="1284"/>
    </row>
    <row r="61" spans="1:10" s="185" customFormat="1" ht="28.5" customHeight="1" x14ac:dyDescent="0.35">
      <c r="A61" s="1286"/>
      <c r="B61" s="1297" t="s">
        <v>3430</v>
      </c>
      <c r="C61" s="1296" t="s">
        <v>3431</v>
      </c>
      <c r="D61" s="1284" t="s">
        <v>646</v>
      </c>
      <c r="E61" s="1286">
        <f t="shared" si="3"/>
        <v>7500</v>
      </c>
      <c r="F61" s="1286">
        <v>7500</v>
      </c>
      <c r="G61" s="1290"/>
      <c r="H61" s="1286"/>
      <c r="I61" s="1290"/>
      <c r="J61" s="1284"/>
    </row>
    <row r="62" spans="1:10" s="185" customFormat="1" ht="42" customHeight="1" x14ac:dyDescent="0.35">
      <c r="A62" s="1286"/>
      <c r="B62" s="1298" t="s">
        <v>3432</v>
      </c>
      <c r="C62" s="1296" t="s">
        <v>3340</v>
      </c>
      <c r="D62" s="1284" t="s">
        <v>736</v>
      </c>
      <c r="E62" s="1286">
        <f t="shared" si="3"/>
        <v>5600</v>
      </c>
      <c r="F62" s="1286">
        <v>5600</v>
      </c>
      <c r="G62" s="1290"/>
      <c r="H62" s="1286"/>
      <c r="I62" s="1290"/>
      <c r="J62" s="1284"/>
    </row>
    <row r="63" spans="1:10" s="185" customFormat="1" ht="28.5" customHeight="1" x14ac:dyDescent="0.35">
      <c r="A63" s="1286"/>
      <c r="B63" s="1297" t="s">
        <v>3433</v>
      </c>
      <c r="C63" s="1296" t="s">
        <v>3434</v>
      </c>
      <c r="D63" s="1284" t="s">
        <v>3435</v>
      </c>
      <c r="E63" s="1286">
        <f t="shared" si="3"/>
        <v>6000</v>
      </c>
      <c r="F63" s="1286">
        <v>6000</v>
      </c>
      <c r="G63" s="1290"/>
      <c r="H63" s="1286"/>
      <c r="I63" s="1290"/>
      <c r="J63" s="1284"/>
    </row>
    <row r="64" spans="1:10" s="185" customFormat="1" x14ac:dyDescent="0.35">
      <c r="A64" s="1286">
        <v>11</v>
      </c>
      <c r="B64" s="1299" t="s">
        <v>185</v>
      </c>
      <c r="C64" s="1288"/>
      <c r="D64" s="1300"/>
      <c r="E64" s="1286">
        <f t="shared" si="3"/>
        <v>0</v>
      </c>
      <c r="F64" s="1290"/>
      <c r="G64" s="1290"/>
      <c r="H64" s="1290"/>
      <c r="I64" s="1290"/>
      <c r="J64" s="1284" t="s">
        <v>3410</v>
      </c>
    </row>
    <row r="65" spans="1:10" s="185" customFormat="1" ht="84" x14ac:dyDescent="0.35">
      <c r="A65" s="1285"/>
      <c r="B65" s="1293" t="s">
        <v>3436</v>
      </c>
      <c r="C65" s="1301" t="s">
        <v>1495</v>
      </c>
      <c r="D65" s="1302" t="s">
        <v>3435</v>
      </c>
      <c r="E65" s="1286">
        <f t="shared" si="3"/>
        <v>4000</v>
      </c>
      <c r="F65" s="1286">
        <v>4000</v>
      </c>
      <c r="G65" s="1290"/>
      <c r="H65" s="1290"/>
      <c r="I65" s="1290"/>
      <c r="J65" s="1284" t="s">
        <v>3410</v>
      </c>
    </row>
    <row r="66" spans="1:10" s="185" customFormat="1" ht="89.25" customHeight="1" x14ac:dyDescent="0.35">
      <c r="A66" s="1289"/>
      <c r="B66" s="1293" t="s">
        <v>3437</v>
      </c>
      <c r="C66" s="1303" t="s">
        <v>1512</v>
      </c>
      <c r="D66" s="1302" t="s">
        <v>3438</v>
      </c>
      <c r="E66" s="1286">
        <f t="shared" si="3"/>
        <v>2000</v>
      </c>
      <c r="F66" s="1286">
        <v>2000</v>
      </c>
      <c r="G66" s="1290"/>
      <c r="H66" s="1290"/>
      <c r="I66" s="1290"/>
      <c r="J66" s="1284" t="s">
        <v>3410</v>
      </c>
    </row>
    <row r="67" spans="1:10" s="185" customFormat="1" ht="63" x14ac:dyDescent="0.35">
      <c r="A67" s="1286">
        <v>12</v>
      </c>
      <c r="B67" s="1293" t="s">
        <v>195</v>
      </c>
      <c r="C67" s="1288"/>
      <c r="D67" s="1300"/>
      <c r="E67" s="1286">
        <f t="shared" si="3"/>
        <v>0</v>
      </c>
      <c r="F67" s="1290"/>
      <c r="G67" s="1290"/>
      <c r="H67" s="1290"/>
      <c r="I67" s="1290"/>
      <c r="J67" s="1284" t="s">
        <v>3410</v>
      </c>
    </row>
    <row r="68" spans="1:10" s="185" customFormat="1" ht="63" x14ac:dyDescent="0.35">
      <c r="A68" s="1284"/>
      <c r="B68" s="1288" t="s">
        <v>3417</v>
      </c>
      <c r="C68" s="1291" t="s">
        <v>3418</v>
      </c>
      <c r="D68" s="1304"/>
      <c r="E68" s="1286">
        <f t="shared" si="3"/>
        <v>0</v>
      </c>
      <c r="F68" s="1286"/>
      <c r="G68" s="1290"/>
      <c r="H68" s="1290"/>
      <c r="I68" s="1290"/>
      <c r="J68" s="1290"/>
    </row>
    <row r="69" spans="1:10" s="185" customFormat="1" x14ac:dyDescent="0.35">
      <c r="A69" s="1289"/>
      <c r="B69" s="1305"/>
      <c r="C69" s="1296"/>
      <c r="D69" s="1289"/>
      <c r="E69" s="1286">
        <f>SUM(E50:E68)</f>
        <v>220500</v>
      </c>
      <c r="F69" s="1286">
        <f>SUM(F50:F68)</f>
        <v>220500</v>
      </c>
      <c r="G69" s="1290"/>
      <c r="H69" s="1290"/>
      <c r="I69" s="1290"/>
      <c r="J69" s="1290"/>
    </row>
    <row r="70" spans="1:10" s="519" customFormat="1" x14ac:dyDescent="0.35">
      <c r="F70" s="1272"/>
    </row>
    <row r="73" spans="1:10" s="519" customFormat="1" x14ac:dyDescent="0.35">
      <c r="B73" s="519" t="s">
        <v>3213</v>
      </c>
    </row>
    <row r="74" spans="1:10" x14ac:dyDescent="0.35">
      <c r="A74" s="263"/>
      <c r="B74" s="419" t="s">
        <v>759</v>
      </c>
      <c r="C74" s="414"/>
      <c r="D74" s="273" t="s">
        <v>643</v>
      </c>
      <c r="E74" s="417">
        <f t="shared" ref="E74:E77" si="4">F74+G74+H74+I74</f>
        <v>15000</v>
      </c>
      <c r="F74" s="211"/>
      <c r="G74" s="211">
        <v>15000</v>
      </c>
      <c r="H74" s="211"/>
      <c r="I74" s="211"/>
      <c r="J74" s="274" t="s">
        <v>803</v>
      </c>
    </row>
    <row r="75" spans="1:10" x14ac:dyDescent="0.35">
      <c r="A75" s="31"/>
      <c r="B75" s="268" t="s">
        <v>848</v>
      </c>
      <c r="C75" s="414"/>
      <c r="D75" s="248"/>
      <c r="E75" s="417">
        <f t="shared" si="4"/>
        <v>25000</v>
      </c>
      <c r="F75" s="211"/>
      <c r="G75" s="211">
        <v>25000</v>
      </c>
      <c r="H75" s="211"/>
      <c r="I75" s="211"/>
      <c r="J75" s="274" t="s">
        <v>849</v>
      </c>
    </row>
    <row r="76" spans="1:10" x14ac:dyDescent="0.35">
      <c r="A76" s="211"/>
      <c r="B76" s="270" t="s">
        <v>1322</v>
      </c>
      <c r="C76" s="414"/>
      <c r="D76" s="248"/>
      <c r="E76" s="417">
        <f t="shared" si="4"/>
        <v>0</v>
      </c>
      <c r="F76" s="248"/>
      <c r="G76" s="248"/>
      <c r="H76" s="248"/>
      <c r="I76" s="248"/>
      <c r="J76" s="248"/>
    </row>
    <row r="77" spans="1:10" s="237" customFormat="1" ht="42" x14ac:dyDescent="0.35">
      <c r="A77" s="420"/>
      <c r="B77" s="421" t="s">
        <v>1323</v>
      </c>
      <c r="C77" s="422" t="s">
        <v>1324</v>
      </c>
      <c r="D77" s="423" t="s">
        <v>1298</v>
      </c>
      <c r="E77" s="424">
        <f t="shared" si="4"/>
        <v>19040</v>
      </c>
      <c r="F77" s="425"/>
      <c r="G77" s="425">
        <v>19040</v>
      </c>
      <c r="H77" s="423"/>
      <c r="I77" s="423"/>
      <c r="J77" s="423" t="s">
        <v>1295</v>
      </c>
    </row>
    <row r="78" spans="1:10" x14ac:dyDescent="0.35">
      <c r="E78" s="518">
        <f>SUM(E74:E77)</f>
        <v>59040</v>
      </c>
    </row>
  </sheetData>
  <mergeCells count="5">
    <mergeCell ref="A11:A12"/>
    <mergeCell ref="B11:B12"/>
    <mergeCell ref="E11:I11"/>
    <mergeCell ref="J11:J12"/>
    <mergeCell ref="A1:J1"/>
  </mergeCells>
  <pageMargins left="0.9055118110236221" right="0.51181102362204722" top="0.74803149606299213" bottom="0.74803149606299213" header="0.31496062992125984" footer="0.31496062992125984"/>
  <pageSetup paperSize="5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44"/>
  <sheetViews>
    <sheetView topLeftCell="A37" zoomScale="90" zoomScaleNormal="90" workbookViewId="0">
      <selection activeCell="F43" sqref="F42:F43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6" width="23.140625" style="1" customWidth="1"/>
    <col min="7" max="7" width="22.85546875" style="1" customWidth="1"/>
    <col min="8" max="8" width="19" style="1" customWidth="1"/>
    <col min="9" max="9" width="16.42578125" style="1" customWidth="1"/>
    <col min="10" max="10" width="22.7109375" style="1" customWidth="1"/>
    <col min="11" max="16384" width="9.140625" style="1"/>
  </cols>
  <sheetData>
    <row r="1" spans="1:18" ht="28.5" x14ac:dyDescent="0.45">
      <c r="A1" s="1378" t="s">
        <v>2129</v>
      </c>
      <c r="B1" s="1378"/>
      <c r="C1" s="1378"/>
      <c r="D1" s="1378"/>
      <c r="E1" s="1378"/>
      <c r="F1" s="1378"/>
      <c r="G1" s="1378"/>
      <c r="H1" s="1378"/>
      <c r="I1" s="1378"/>
      <c r="J1" s="1378"/>
    </row>
    <row r="2" spans="1:18" ht="12.75" customHeight="1" x14ac:dyDescent="0.35">
      <c r="A2" s="282"/>
      <c r="B2" s="282"/>
      <c r="C2" s="282"/>
      <c r="D2" s="282"/>
      <c r="E2" s="282"/>
      <c r="F2" s="282"/>
      <c r="G2" s="282"/>
      <c r="H2" s="282"/>
      <c r="I2" s="282"/>
    </row>
    <row r="3" spans="1:18" ht="21" customHeight="1" x14ac:dyDescent="0.35">
      <c r="A3" s="32"/>
      <c r="B3" s="47" t="s">
        <v>28</v>
      </c>
      <c r="C3" s="39" t="s">
        <v>2132</v>
      </c>
      <c r="D3" s="96" t="s">
        <v>31</v>
      </c>
      <c r="E3" s="4"/>
      <c r="F3" s="48" t="s">
        <v>32</v>
      </c>
      <c r="G3" s="4"/>
      <c r="H3" s="48" t="s">
        <v>29</v>
      </c>
      <c r="I3" s="36"/>
    </row>
    <row r="4" spans="1:18" ht="21" customHeight="1" x14ac:dyDescent="0.35">
      <c r="A4" s="32"/>
      <c r="B4" s="47" t="s">
        <v>53</v>
      </c>
      <c r="C4" s="39" t="s">
        <v>264</v>
      </c>
      <c r="D4" s="30"/>
      <c r="F4" s="2"/>
      <c r="G4" s="2"/>
      <c r="H4" s="2"/>
    </row>
    <row r="5" spans="1:18" ht="21" customHeight="1" x14ac:dyDescent="0.35">
      <c r="A5" s="32"/>
      <c r="B5" s="47" t="s">
        <v>265</v>
      </c>
      <c r="C5" s="39" t="s">
        <v>197</v>
      </c>
      <c r="D5" s="30"/>
      <c r="E5" s="2"/>
      <c r="F5" s="2"/>
      <c r="G5" s="2"/>
    </row>
    <row r="6" spans="1:18" ht="21" customHeight="1" x14ac:dyDescent="0.35">
      <c r="A6" s="32"/>
      <c r="B6" s="47" t="s">
        <v>21</v>
      </c>
      <c r="C6" s="49" t="s">
        <v>30</v>
      </c>
      <c r="D6" s="50" t="s">
        <v>54</v>
      </c>
      <c r="E6" s="49"/>
      <c r="F6" s="49" t="s">
        <v>2131</v>
      </c>
      <c r="G6" s="49" t="s">
        <v>56</v>
      </c>
      <c r="H6" s="49" t="s">
        <v>59</v>
      </c>
      <c r="I6" s="49" t="s">
        <v>57</v>
      </c>
      <c r="J6" s="49" t="s">
        <v>58</v>
      </c>
      <c r="K6" s="35"/>
      <c r="O6" s="30"/>
    </row>
    <row r="7" spans="1:18" ht="21" customHeight="1" x14ac:dyDescent="0.35">
      <c r="A7" s="32"/>
      <c r="B7" s="37" t="s">
        <v>36</v>
      </c>
      <c r="D7" s="1" t="s">
        <v>293</v>
      </c>
      <c r="F7" s="30"/>
      <c r="H7" s="30"/>
      <c r="J7" s="30"/>
      <c r="K7" s="30"/>
      <c r="M7" s="30"/>
      <c r="O7" s="30"/>
      <c r="P7" s="30"/>
      <c r="R7" s="30"/>
    </row>
    <row r="8" spans="1:18" ht="21" customHeight="1" x14ac:dyDescent="0.35">
      <c r="A8" s="32"/>
      <c r="B8" s="37"/>
      <c r="F8" s="30"/>
      <c r="H8" s="30"/>
      <c r="K8" s="30"/>
      <c r="M8" s="30"/>
      <c r="O8" s="30"/>
      <c r="P8" s="30"/>
      <c r="R8" s="30"/>
    </row>
    <row r="9" spans="1:18" ht="21" customHeight="1" x14ac:dyDescent="0.35">
      <c r="A9" s="32"/>
      <c r="B9" s="37" t="s">
        <v>37</v>
      </c>
      <c r="D9" s="1" t="s">
        <v>198</v>
      </c>
      <c r="E9" s="30"/>
      <c r="F9" s="2"/>
      <c r="G9" s="2"/>
      <c r="H9" s="2"/>
    </row>
    <row r="10" spans="1:18" ht="21" customHeight="1" x14ac:dyDescent="0.35">
      <c r="A10" s="4" t="s">
        <v>532</v>
      </c>
      <c r="D10" s="1" t="s">
        <v>294</v>
      </c>
      <c r="E10" s="2"/>
      <c r="F10" s="2"/>
      <c r="G10" s="2"/>
      <c r="H10" s="2"/>
    </row>
    <row r="11" spans="1:18" ht="21" customHeight="1" x14ac:dyDescent="0.35">
      <c r="A11" s="1390" t="s">
        <v>0</v>
      </c>
      <c r="B11" s="1390" t="s">
        <v>33</v>
      </c>
      <c r="C11" s="283" t="s">
        <v>23</v>
      </c>
      <c r="D11" s="287" t="s">
        <v>24</v>
      </c>
      <c r="E11" s="1392" t="s">
        <v>1</v>
      </c>
      <c r="F11" s="1393"/>
      <c r="G11" s="1393"/>
      <c r="H11" s="1393"/>
      <c r="I11" s="1394"/>
      <c r="J11" s="1395" t="s">
        <v>13</v>
      </c>
    </row>
    <row r="12" spans="1:18" x14ac:dyDescent="0.35">
      <c r="A12" s="1391"/>
      <c r="B12" s="1391"/>
      <c r="C12" s="284"/>
      <c r="D12" s="288" t="s">
        <v>25</v>
      </c>
      <c r="E12" s="33" t="s">
        <v>5</v>
      </c>
      <c r="F12" s="33" t="s">
        <v>6</v>
      </c>
      <c r="G12" s="33" t="s">
        <v>179</v>
      </c>
      <c r="H12" s="34" t="s">
        <v>26</v>
      </c>
      <c r="I12" s="34" t="s">
        <v>27</v>
      </c>
      <c r="J12" s="1396"/>
    </row>
    <row r="13" spans="1:18" s="9" customFormat="1" ht="42" x14ac:dyDescent="0.2">
      <c r="A13" s="527">
        <v>13</v>
      </c>
      <c r="B13" s="547" t="s">
        <v>644</v>
      </c>
      <c r="C13" s="118"/>
      <c r="D13" s="118"/>
      <c r="E13" s="529"/>
      <c r="F13" s="529"/>
      <c r="G13" s="529"/>
      <c r="H13" s="529"/>
      <c r="I13" s="529"/>
      <c r="J13" s="118"/>
    </row>
    <row r="14" spans="1:18" s="9" customFormat="1" ht="42" x14ac:dyDescent="0.2">
      <c r="A14" s="104"/>
      <c r="B14" s="375" t="s">
        <v>834</v>
      </c>
      <c r="C14" s="103" t="s">
        <v>645</v>
      </c>
      <c r="D14" s="266" t="s">
        <v>646</v>
      </c>
      <c r="E14" s="294">
        <f t="shared" ref="E14:E37" si="0">F14+G14+H14+I14</f>
        <v>0</v>
      </c>
      <c r="F14" s="251"/>
      <c r="G14" s="251"/>
      <c r="H14" s="251"/>
      <c r="I14" s="251"/>
      <c r="J14" s="103" t="s">
        <v>611</v>
      </c>
    </row>
    <row r="15" spans="1:18" ht="42" x14ac:dyDescent="0.35">
      <c r="A15" s="104"/>
      <c r="B15" s="371" t="s">
        <v>647</v>
      </c>
      <c r="C15" s="103"/>
      <c r="D15" s="103"/>
      <c r="E15" s="294">
        <f t="shared" si="0"/>
        <v>0</v>
      </c>
      <c r="F15" s="251"/>
      <c r="G15" s="251"/>
      <c r="H15" s="251"/>
      <c r="I15" s="251"/>
      <c r="J15" s="103" t="s">
        <v>611</v>
      </c>
    </row>
    <row r="16" spans="1:18" ht="42" x14ac:dyDescent="0.35">
      <c r="A16" s="104"/>
      <c r="B16" s="371" t="s">
        <v>648</v>
      </c>
      <c r="C16" s="103"/>
      <c r="D16" s="103"/>
      <c r="E16" s="294">
        <f t="shared" si="0"/>
        <v>0</v>
      </c>
      <c r="F16" s="251"/>
      <c r="G16" s="251"/>
      <c r="H16" s="251"/>
      <c r="I16" s="251"/>
      <c r="J16" s="103" t="s">
        <v>611</v>
      </c>
    </row>
    <row r="17" spans="1:10" ht="63" x14ac:dyDescent="0.35">
      <c r="A17" s="104"/>
      <c r="B17" s="445" t="s">
        <v>785</v>
      </c>
      <c r="C17" s="103" t="s">
        <v>649</v>
      </c>
      <c r="D17" s="103" t="s">
        <v>650</v>
      </c>
      <c r="E17" s="294">
        <f t="shared" si="0"/>
        <v>0</v>
      </c>
      <c r="F17" s="251"/>
      <c r="G17" s="251"/>
      <c r="H17" s="251"/>
      <c r="I17" s="251"/>
      <c r="J17" s="103" t="s">
        <v>790</v>
      </c>
    </row>
    <row r="18" spans="1:10" ht="37.5" customHeight="1" x14ac:dyDescent="0.35">
      <c r="A18" s="104"/>
      <c r="B18" s="548" t="s">
        <v>787</v>
      </c>
      <c r="C18" s="103"/>
      <c r="D18" s="103"/>
      <c r="E18" s="294">
        <f t="shared" si="0"/>
        <v>15000</v>
      </c>
      <c r="F18" s="251"/>
      <c r="G18" s="251"/>
      <c r="H18" s="251"/>
      <c r="I18" s="251">
        <v>15000</v>
      </c>
      <c r="J18" s="103" t="s">
        <v>790</v>
      </c>
    </row>
    <row r="19" spans="1:10" ht="37.5" customHeight="1" x14ac:dyDescent="0.35">
      <c r="A19" s="104"/>
      <c r="B19" s="548" t="s">
        <v>788</v>
      </c>
      <c r="C19" s="103"/>
      <c r="D19" s="103"/>
      <c r="E19" s="294">
        <f t="shared" si="0"/>
        <v>12500</v>
      </c>
      <c r="F19" s="251"/>
      <c r="G19" s="251"/>
      <c r="H19" s="251"/>
      <c r="I19" s="251">
        <v>12500</v>
      </c>
      <c r="J19" s="103" t="s">
        <v>790</v>
      </c>
    </row>
    <row r="20" spans="1:10" ht="64.5" customHeight="1" x14ac:dyDescent="0.35">
      <c r="A20" s="104"/>
      <c r="B20" s="548" t="s">
        <v>789</v>
      </c>
      <c r="C20" s="103"/>
      <c r="D20" s="103"/>
      <c r="E20" s="294">
        <f t="shared" si="0"/>
        <v>24480</v>
      </c>
      <c r="F20" s="251"/>
      <c r="G20" s="251"/>
      <c r="H20" s="251"/>
      <c r="I20" s="251">
        <v>24480</v>
      </c>
      <c r="J20" s="103" t="s">
        <v>790</v>
      </c>
    </row>
    <row r="21" spans="1:10" s="9" customFormat="1" x14ac:dyDescent="0.2">
      <c r="A21" s="79"/>
      <c r="B21" s="445" t="s">
        <v>2301</v>
      </c>
      <c r="C21" s="189" t="s">
        <v>2302</v>
      </c>
      <c r="D21" s="103" t="s">
        <v>2303</v>
      </c>
      <c r="E21" s="294">
        <f t="shared" si="0"/>
        <v>10000</v>
      </c>
      <c r="F21" s="119"/>
      <c r="G21" s="119"/>
      <c r="H21" s="75">
        <v>10000</v>
      </c>
      <c r="I21" s="104"/>
      <c r="J21" s="103" t="s">
        <v>2304</v>
      </c>
    </row>
    <row r="22" spans="1:10" s="9" customFormat="1" ht="27" customHeight="1" x14ac:dyDescent="0.2">
      <c r="A22" s="79"/>
      <c r="B22" s="445" t="s">
        <v>2305</v>
      </c>
      <c r="C22" s="189" t="s">
        <v>2306</v>
      </c>
      <c r="D22" s="103" t="s">
        <v>2303</v>
      </c>
      <c r="E22" s="294">
        <f t="shared" si="0"/>
        <v>33350</v>
      </c>
      <c r="F22" s="119"/>
      <c r="G22" s="119"/>
      <c r="H22" s="75">
        <v>33350</v>
      </c>
      <c r="I22" s="104"/>
      <c r="J22" s="103" t="s">
        <v>2304</v>
      </c>
    </row>
    <row r="23" spans="1:10" s="9" customFormat="1" ht="27" customHeight="1" x14ac:dyDescent="0.2">
      <c r="A23" s="104"/>
      <c r="B23" s="445" t="s">
        <v>2307</v>
      </c>
      <c r="C23" s="189" t="s">
        <v>2308</v>
      </c>
      <c r="D23" s="103" t="s">
        <v>2303</v>
      </c>
      <c r="E23" s="294">
        <f t="shared" si="0"/>
        <v>10000</v>
      </c>
      <c r="F23" s="119"/>
      <c r="G23" s="119"/>
      <c r="H23" s="75">
        <v>10000</v>
      </c>
      <c r="I23" s="104"/>
      <c r="J23" s="103" t="s">
        <v>2304</v>
      </c>
    </row>
    <row r="24" spans="1:10" s="9" customFormat="1" ht="27" customHeight="1" x14ac:dyDescent="0.2">
      <c r="A24" s="104"/>
      <c r="B24" s="445" t="s">
        <v>2309</v>
      </c>
      <c r="C24" s="189" t="s">
        <v>2310</v>
      </c>
      <c r="D24" s="103" t="s">
        <v>2296</v>
      </c>
      <c r="E24" s="294">
        <f t="shared" si="0"/>
        <v>12000</v>
      </c>
      <c r="F24" s="119"/>
      <c r="G24" s="119"/>
      <c r="H24" s="75">
        <v>12000</v>
      </c>
      <c r="I24" s="104"/>
      <c r="J24" s="103" t="s">
        <v>2304</v>
      </c>
    </row>
    <row r="25" spans="1:10" s="9" customFormat="1" ht="27" customHeight="1" x14ac:dyDescent="0.2">
      <c r="A25" s="104"/>
      <c r="B25" s="549" t="s">
        <v>2311</v>
      </c>
      <c r="C25" s="189" t="s">
        <v>2312</v>
      </c>
      <c r="D25" s="103" t="s">
        <v>2313</v>
      </c>
      <c r="E25" s="294">
        <f t="shared" si="0"/>
        <v>12000</v>
      </c>
      <c r="F25" s="119"/>
      <c r="G25" s="119"/>
      <c r="H25" s="251">
        <v>12000</v>
      </c>
      <c r="I25" s="104"/>
      <c r="J25" s="103" t="s">
        <v>2304</v>
      </c>
    </row>
    <row r="26" spans="1:10" ht="42" x14ac:dyDescent="0.35">
      <c r="A26" s="79">
        <v>14</v>
      </c>
      <c r="B26" s="371" t="s">
        <v>651</v>
      </c>
      <c r="C26" s="299"/>
      <c r="D26" s="81"/>
      <c r="E26" s="294">
        <f t="shared" si="0"/>
        <v>0</v>
      </c>
      <c r="F26" s="75"/>
      <c r="G26" s="75"/>
      <c r="H26" s="75"/>
      <c r="I26" s="75"/>
      <c r="J26" s="81"/>
    </row>
    <row r="27" spans="1:10" ht="48.75" customHeight="1" x14ac:dyDescent="0.35">
      <c r="A27" s="79"/>
      <c r="B27" s="371" t="s">
        <v>791</v>
      </c>
      <c r="C27" s="299" t="s">
        <v>2314</v>
      </c>
      <c r="D27" s="81" t="s">
        <v>641</v>
      </c>
      <c r="E27" s="294">
        <f t="shared" si="0"/>
        <v>0</v>
      </c>
      <c r="F27" s="75"/>
      <c r="G27" s="75"/>
      <c r="H27" s="75"/>
      <c r="I27" s="75"/>
      <c r="J27" s="81" t="s">
        <v>2315</v>
      </c>
    </row>
    <row r="28" spans="1:10" ht="63" x14ac:dyDescent="0.35">
      <c r="A28" s="79"/>
      <c r="B28" s="371" t="s">
        <v>652</v>
      </c>
      <c r="C28" s="299"/>
      <c r="D28" s="81"/>
      <c r="E28" s="294">
        <f t="shared" si="0"/>
        <v>0</v>
      </c>
      <c r="F28" s="75"/>
      <c r="G28" s="75"/>
      <c r="H28" s="75"/>
      <c r="I28" s="75"/>
      <c r="J28" s="81"/>
    </row>
    <row r="29" spans="1:10" x14ac:dyDescent="0.35">
      <c r="A29" s="79">
        <v>15</v>
      </c>
      <c r="B29" s="532" t="s">
        <v>185</v>
      </c>
      <c r="C29" s="299"/>
      <c r="D29" s="81"/>
      <c r="E29" s="294">
        <f t="shared" si="0"/>
        <v>0</v>
      </c>
      <c r="F29" s="75"/>
      <c r="G29" s="75"/>
      <c r="H29" s="75"/>
      <c r="I29" s="75"/>
      <c r="J29" s="81"/>
    </row>
    <row r="30" spans="1:10" ht="42" x14ac:dyDescent="0.35">
      <c r="A30" s="79"/>
      <c r="B30" s="475" t="s">
        <v>850</v>
      </c>
      <c r="C30" s="299"/>
      <c r="D30" s="299" t="s">
        <v>641</v>
      </c>
      <c r="E30" s="294">
        <f t="shared" si="0"/>
        <v>25000</v>
      </c>
      <c r="F30" s="75"/>
      <c r="G30" s="75">
        <v>25000</v>
      </c>
      <c r="H30" s="75"/>
      <c r="I30" s="75"/>
      <c r="J30" s="81" t="s">
        <v>611</v>
      </c>
    </row>
    <row r="31" spans="1:10" ht="25.5" customHeight="1" x14ac:dyDescent="0.35">
      <c r="A31" s="3"/>
      <c r="B31" s="475" t="s">
        <v>792</v>
      </c>
      <c r="C31" s="81" t="s">
        <v>654</v>
      </c>
      <c r="D31" s="299" t="s">
        <v>641</v>
      </c>
      <c r="E31" s="294">
        <f t="shared" si="0"/>
        <v>0</v>
      </c>
      <c r="F31" s="75"/>
      <c r="G31" s="75"/>
      <c r="H31" s="75"/>
      <c r="I31" s="75"/>
      <c r="J31" s="81"/>
    </row>
    <row r="32" spans="1:10" ht="84" x14ac:dyDescent="0.35">
      <c r="A32" s="79">
        <v>16</v>
      </c>
      <c r="B32" s="90" t="s">
        <v>655</v>
      </c>
      <c r="C32" s="299"/>
      <c r="D32" s="81"/>
      <c r="E32" s="294">
        <f t="shared" si="0"/>
        <v>0</v>
      </c>
      <c r="F32" s="75"/>
      <c r="G32" s="75"/>
      <c r="H32" s="75"/>
      <c r="I32" s="75"/>
      <c r="J32" s="81"/>
    </row>
    <row r="33" spans="1:10" x14ac:dyDescent="0.35">
      <c r="A33" s="3"/>
      <c r="B33" s="371" t="s">
        <v>2316</v>
      </c>
      <c r="C33" s="429" t="s">
        <v>2317</v>
      </c>
      <c r="D33" s="3"/>
      <c r="E33" s="294">
        <f t="shared" si="0"/>
        <v>0</v>
      </c>
      <c r="F33" s="3"/>
      <c r="G33" s="3"/>
      <c r="H33" s="3"/>
      <c r="I33" s="3"/>
      <c r="J33" s="99" t="s">
        <v>1131</v>
      </c>
    </row>
    <row r="34" spans="1:10" x14ac:dyDescent="0.35">
      <c r="A34" s="3"/>
      <c r="B34" s="371" t="s">
        <v>2318</v>
      </c>
      <c r="C34" s="429" t="s">
        <v>2319</v>
      </c>
      <c r="D34" s="3"/>
      <c r="E34" s="294">
        <f t="shared" si="0"/>
        <v>0</v>
      </c>
      <c r="F34" s="3"/>
      <c r="G34" s="3"/>
      <c r="H34" s="3"/>
      <c r="I34" s="3"/>
      <c r="J34" s="99" t="s">
        <v>1131</v>
      </c>
    </row>
    <row r="35" spans="1:10" ht="42" x14ac:dyDescent="0.35">
      <c r="A35" s="3"/>
      <c r="B35" s="371" t="s">
        <v>793</v>
      </c>
      <c r="C35" s="299" t="s">
        <v>656</v>
      </c>
      <c r="D35" s="81" t="s">
        <v>657</v>
      </c>
      <c r="E35" s="294">
        <f t="shared" si="0"/>
        <v>0</v>
      </c>
      <c r="F35" s="75"/>
      <c r="G35" s="75"/>
      <c r="H35" s="75"/>
      <c r="I35" s="75"/>
      <c r="J35" s="81"/>
    </row>
    <row r="36" spans="1:10" ht="42" x14ac:dyDescent="0.35">
      <c r="A36" s="3"/>
      <c r="B36" s="447" t="s">
        <v>653</v>
      </c>
      <c r="C36" s="81" t="s">
        <v>658</v>
      </c>
      <c r="D36" s="79" t="s">
        <v>620</v>
      </c>
      <c r="E36" s="294">
        <f t="shared" si="0"/>
        <v>0</v>
      </c>
      <c r="F36" s="75"/>
      <c r="G36" s="75"/>
      <c r="H36" s="75"/>
      <c r="I36" s="75"/>
      <c r="J36" s="81"/>
    </row>
    <row r="37" spans="1:10" ht="63" x14ac:dyDescent="0.35">
      <c r="A37" s="84"/>
      <c r="B37" s="430" t="s">
        <v>3170</v>
      </c>
      <c r="C37" s="431" t="s">
        <v>659</v>
      </c>
      <c r="D37" s="124" t="s">
        <v>657</v>
      </c>
      <c r="E37" s="545">
        <f t="shared" si="0"/>
        <v>0</v>
      </c>
      <c r="F37" s="247"/>
      <c r="G37" s="247"/>
      <c r="H37" s="247"/>
      <c r="I37" s="432"/>
      <c r="J37" s="306" t="s">
        <v>611</v>
      </c>
    </row>
    <row r="38" spans="1:10" x14ac:dyDescent="0.35">
      <c r="C38" s="183"/>
      <c r="D38" s="183"/>
      <c r="E38" s="267">
        <f>SUM(E14:E37)</f>
        <v>154330</v>
      </c>
      <c r="F38" s="267">
        <f t="shared" ref="F38:I38" si="1">SUM(F14:F37)</f>
        <v>0</v>
      </c>
      <c r="G38" s="267">
        <f t="shared" si="1"/>
        <v>25000</v>
      </c>
      <c r="H38" s="267">
        <f t="shared" si="1"/>
        <v>77350</v>
      </c>
      <c r="I38" s="267">
        <f t="shared" si="1"/>
        <v>51980</v>
      </c>
      <c r="J38" s="267">
        <f>F38+G38+H38+I38</f>
        <v>154330</v>
      </c>
    </row>
    <row r="39" spans="1:10" s="519" customFormat="1" x14ac:dyDescent="0.35">
      <c r="B39" s="519" t="s">
        <v>3408</v>
      </c>
      <c r="F39" s="1272">
        <v>150200</v>
      </c>
    </row>
    <row r="40" spans="1:10" s="185" customFormat="1" x14ac:dyDescent="0.35">
      <c r="B40" s="185" t="s">
        <v>3409</v>
      </c>
      <c r="F40" s="1273">
        <v>54800</v>
      </c>
    </row>
    <row r="41" spans="1:10" x14ac:dyDescent="0.35">
      <c r="E41" s="1274" t="s">
        <v>5</v>
      </c>
      <c r="F41" s="1273">
        <f>SUM(F39:F40)</f>
        <v>205000</v>
      </c>
    </row>
    <row r="42" spans="1:10" x14ac:dyDescent="0.35">
      <c r="F42" s="518"/>
    </row>
    <row r="43" spans="1:10" s="519" customFormat="1" x14ac:dyDescent="0.35">
      <c r="B43" s="519" t="s">
        <v>3213</v>
      </c>
    </row>
    <row r="44" spans="1:10" ht="42" x14ac:dyDescent="0.35">
      <c r="A44" s="79"/>
      <c r="B44" s="427" t="s">
        <v>850</v>
      </c>
      <c r="C44" s="299"/>
      <c r="D44" s="428" t="s">
        <v>641</v>
      </c>
      <c r="E44" s="426">
        <f t="shared" ref="E44" si="2">F44+G44+H44+I44</f>
        <v>25000</v>
      </c>
      <c r="F44" s="246"/>
      <c r="G44" s="246">
        <v>25000</v>
      </c>
      <c r="H44" s="246"/>
      <c r="I44" s="75"/>
      <c r="J44" s="264" t="s">
        <v>611</v>
      </c>
    </row>
  </sheetData>
  <mergeCells count="5">
    <mergeCell ref="A11:A12"/>
    <mergeCell ref="B11:B12"/>
    <mergeCell ref="E11:I11"/>
    <mergeCell ref="J11:J12"/>
    <mergeCell ref="A1:J1"/>
  </mergeCells>
  <pageMargins left="0.9055118110236221" right="0.51181102362204722" top="0.74803149606299213" bottom="0.74803149606299213" header="0.31496062992125984" footer="0.31496062992125984"/>
  <pageSetup paperSize="5"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31"/>
  <sheetViews>
    <sheetView zoomScale="90" zoomScaleNormal="90" workbookViewId="0">
      <selection sqref="A1:J27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6" width="23.140625" style="1" customWidth="1"/>
    <col min="7" max="7" width="22.8554687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 x14ac:dyDescent="0.45">
      <c r="A1" s="1378" t="s">
        <v>2129</v>
      </c>
      <c r="B1" s="1378"/>
      <c r="C1" s="1378"/>
      <c r="D1" s="1378"/>
      <c r="E1" s="1378"/>
      <c r="F1" s="1378"/>
      <c r="G1" s="1378"/>
      <c r="H1" s="1378"/>
      <c r="I1" s="1378"/>
      <c r="J1" s="1378"/>
    </row>
    <row r="2" spans="1:18" ht="12.75" customHeight="1" x14ac:dyDescent="0.35">
      <c r="A2" s="282"/>
      <c r="B2" s="282"/>
      <c r="C2" s="282"/>
      <c r="D2" s="282"/>
      <c r="E2" s="282"/>
      <c r="F2" s="282"/>
      <c r="G2" s="282"/>
      <c r="H2" s="282"/>
      <c r="I2" s="282"/>
    </row>
    <row r="3" spans="1:18" ht="21" customHeight="1" x14ac:dyDescent="0.35">
      <c r="A3" s="32"/>
      <c r="B3" s="47" t="s">
        <v>28</v>
      </c>
      <c r="C3" s="39" t="s">
        <v>2132</v>
      </c>
      <c r="D3" s="96" t="s">
        <v>31</v>
      </c>
      <c r="E3" s="4"/>
      <c r="F3" s="48" t="s">
        <v>32</v>
      </c>
      <c r="G3" s="4"/>
      <c r="H3" s="48" t="s">
        <v>29</v>
      </c>
      <c r="I3" s="36"/>
    </row>
    <row r="4" spans="1:18" ht="21" customHeight="1" x14ac:dyDescent="0.35">
      <c r="A4" s="32"/>
      <c r="B4" s="47" t="s">
        <v>53</v>
      </c>
      <c r="C4" s="39" t="s">
        <v>266</v>
      </c>
      <c r="D4" s="30"/>
      <c r="F4" s="2"/>
      <c r="G4" s="2"/>
      <c r="H4" s="2"/>
    </row>
    <row r="5" spans="1:18" ht="21" customHeight="1" x14ac:dyDescent="0.35">
      <c r="A5" s="32"/>
      <c r="B5" s="47" t="s">
        <v>265</v>
      </c>
      <c r="C5" s="39" t="s">
        <v>199</v>
      </c>
      <c r="D5" s="30"/>
      <c r="E5" s="2"/>
      <c r="F5" s="2"/>
      <c r="G5" s="2"/>
    </row>
    <row r="6" spans="1:18" ht="21" customHeight="1" x14ac:dyDescent="0.35">
      <c r="A6" s="32"/>
      <c r="B6" s="47" t="s">
        <v>21</v>
      </c>
      <c r="C6" s="49" t="s">
        <v>30</v>
      </c>
      <c r="D6" s="50" t="s">
        <v>2134</v>
      </c>
      <c r="E6" s="49"/>
      <c r="F6" s="49" t="s">
        <v>55</v>
      </c>
      <c r="G6" s="49" t="s">
        <v>56</v>
      </c>
      <c r="H6" s="49" t="s">
        <v>59</v>
      </c>
      <c r="I6" s="49" t="s">
        <v>57</v>
      </c>
      <c r="J6" s="49" t="s">
        <v>58</v>
      </c>
      <c r="K6" s="35"/>
      <c r="O6" s="30"/>
    </row>
    <row r="7" spans="1:18" ht="21" customHeight="1" x14ac:dyDescent="0.35">
      <c r="A7" s="32"/>
      <c r="B7" s="37" t="s">
        <v>201</v>
      </c>
      <c r="D7" s="1" t="s">
        <v>299</v>
      </c>
      <c r="F7" s="30"/>
      <c r="H7" s="30"/>
      <c r="J7" s="30"/>
      <c r="K7" s="30"/>
      <c r="M7" s="30"/>
      <c r="O7" s="30"/>
      <c r="P7" s="30"/>
      <c r="R7" s="30"/>
    </row>
    <row r="8" spans="1:18" ht="21" customHeight="1" x14ac:dyDescent="0.35">
      <c r="A8" s="32"/>
      <c r="B8" s="37"/>
      <c r="F8" s="30"/>
      <c r="H8" s="30"/>
      <c r="K8" s="30"/>
      <c r="M8" s="30"/>
      <c r="O8" s="30"/>
      <c r="P8" s="30"/>
      <c r="R8" s="30"/>
    </row>
    <row r="9" spans="1:18" ht="21" customHeight="1" x14ac:dyDescent="0.35">
      <c r="A9" s="32"/>
      <c r="B9" s="37" t="s">
        <v>200</v>
      </c>
      <c r="D9" s="1" t="s">
        <v>300</v>
      </c>
      <c r="E9" s="30"/>
      <c r="F9" s="2"/>
      <c r="G9" s="2"/>
      <c r="H9" s="2"/>
    </row>
    <row r="10" spans="1:18" ht="21" customHeight="1" x14ac:dyDescent="0.35">
      <c r="A10" s="32"/>
      <c r="B10" s="37" t="s">
        <v>502</v>
      </c>
      <c r="E10" s="2"/>
      <c r="F10" s="2"/>
      <c r="G10" s="2"/>
      <c r="H10" s="2"/>
    </row>
    <row r="11" spans="1:18" ht="21" customHeight="1" x14ac:dyDescent="0.35">
      <c r="A11" s="1390" t="s">
        <v>0</v>
      </c>
      <c r="B11" s="1390" t="s">
        <v>33</v>
      </c>
      <c r="C11" s="283" t="s">
        <v>23</v>
      </c>
      <c r="D11" s="287" t="s">
        <v>24</v>
      </c>
      <c r="E11" s="1392" t="s">
        <v>1</v>
      </c>
      <c r="F11" s="1393"/>
      <c r="G11" s="1393"/>
      <c r="H11" s="1393"/>
      <c r="I11" s="1394"/>
      <c r="J11" s="1395" t="s">
        <v>13</v>
      </c>
    </row>
    <row r="12" spans="1:18" x14ac:dyDescent="0.35">
      <c r="A12" s="1391"/>
      <c r="B12" s="1391"/>
      <c r="C12" s="284"/>
      <c r="D12" s="288" t="s">
        <v>25</v>
      </c>
      <c r="E12" s="33" t="s">
        <v>5</v>
      </c>
      <c r="F12" s="33" t="s">
        <v>6</v>
      </c>
      <c r="G12" s="33" t="s">
        <v>179</v>
      </c>
      <c r="H12" s="34" t="s">
        <v>26</v>
      </c>
      <c r="I12" s="34" t="s">
        <v>27</v>
      </c>
      <c r="J12" s="1396"/>
    </row>
    <row r="13" spans="1:18" s="9" customFormat="1" x14ac:dyDescent="0.2">
      <c r="A13" s="73">
        <v>17</v>
      </c>
      <c r="B13" s="121" t="s">
        <v>295</v>
      </c>
      <c r="C13" s="118"/>
      <c r="D13" s="118"/>
      <c r="E13" s="118"/>
      <c r="F13" s="118"/>
      <c r="G13" s="118"/>
      <c r="H13" s="118"/>
      <c r="I13" s="118"/>
      <c r="J13" s="118"/>
    </row>
    <row r="14" spans="1:18" s="9" customFormat="1" x14ac:dyDescent="0.2">
      <c r="A14" s="104"/>
      <c r="B14" s="119" t="s">
        <v>2320</v>
      </c>
      <c r="C14" s="189" t="s">
        <v>2321</v>
      </c>
      <c r="D14" s="189" t="s">
        <v>2322</v>
      </c>
      <c r="E14" s="104"/>
      <c r="F14" s="104"/>
      <c r="G14" s="104"/>
      <c r="H14" s="104"/>
      <c r="I14" s="104"/>
      <c r="J14" s="103" t="s">
        <v>2323</v>
      </c>
    </row>
    <row r="15" spans="1:18" s="9" customFormat="1" ht="42" x14ac:dyDescent="0.2">
      <c r="A15" s="75"/>
      <c r="B15" s="83" t="s">
        <v>794</v>
      </c>
      <c r="C15" s="103"/>
      <c r="D15" s="103" t="s">
        <v>660</v>
      </c>
      <c r="E15" s="251">
        <f t="shared" ref="E15:E26" si="0">F15+G15+H15+I15</f>
        <v>0</v>
      </c>
      <c r="F15" s="251"/>
      <c r="G15" s="251"/>
      <c r="H15" s="251"/>
      <c r="I15" s="251"/>
      <c r="J15" s="81" t="s">
        <v>611</v>
      </c>
    </row>
    <row r="16" spans="1:18" s="9" customFormat="1" ht="42" x14ac:dyDescent="0.2">
      <c r="A16" s="104"/>
      <c r="B16" s="119" t="s">
        <v>661</v>
      </c>
      <c r="C16" s="103"/>
      <c r="D16" s="103"/>
      <c r="E16" s="251">
        <f t="shared" si="0"/>
        <v>0</v>
      </c>
      <c r="F16" s="251"/>
      <c r="G16" s="251"/>
      <c r="H16" s="251"/>
      <c r="I16" s="251"/>
      <c r="J16" s="103" t="s">
        <v>662</v>
      </c>
    </row>
    <row r="17" spans="1:10" ht="42" x14ac:dyDescent="0.35">
      <c r="A17" s="104"/>
      <c r="B17" s="119" t="s">
        <v>663</v>
      </c>
      <c r="C17" s="103" t="s">
        <v>664</v>
      </c>
      <c r="D17" s="103" t="s">
        <v>620</v>
      </c>
      <c r="E17" s="251">
        <f t="shared" si="0"/>
        <v>0</v>
      </c>
      <c r="F17" s="251"/>
      <c r="G17" s="251"/>
      <c r="H17" s="251"/>
      <c r="I17" s="251"/>
      <c r="J17" s="81" t="s">
        <v>611</v>
      </c>
    </row>
    <row r="18" spans="1:10" ht="42" x14ac:dyDescent="0.35">
      <c r="A18" s="75">
        <v>18</v>
      </c>
      <c r="B18" s="371" t="s">
        <v>296</v>
      </c>
      <c r="C18" s="299"/>
      <c r="D18" s="81"/>
      <c r="E18" s="251">
        <f t="shared" si="0"/>
        <v>0</v>
      </c>
      <c r="F18" s="75"/>
      <c r="G18" s="75"/>
      <c r="H18" s="75"/>
      <c r="I18" s="75"/>
      <c r="J18" s="81" t="s">
        <v>611</v>
      </c>
    </row>
    <row r="19" spans="1:10" x14ac:dyDescent="0.35">
      <c r="A19" s="75"/>
      <c r="B19" s="371" t="s">
        <v>2324</v>
      </c>
      <c r="C19" s="388">
        <v>1</v>
      </c>
      <c r="D19" s="128" t="s">
        <v>2229</v>
      </c>
      <c r="E19" s="251">
        <f t="shared" si="0"/>
        <v>0</v>
      </c>
      <c r="F19" s="3"/>
      <c r="G19" s="3"/>
      <c r="H19" s="3"/>
      <c r="I19" s="3"/>
      <c r="J19" s="99" t="s">
        <v>2323</v>
      </c>
    </row>
    <row r="20" spans="1:10" x14ac:dyDescent="0.35">
      <c r="A20" s="75"/>
      <c r="B20" s="371" t="s">
        <v>2325</v>
      </c>
      <c r="C20" s="388">
        <v>1</v>
      </c>
      <c r="D20" s="128" t="s">
        <v>2229</v>
      </c>
      <c r="E20" s="251">
        <f t="shared" si="0"/>
        <v>0</v>
      </c>
      <c r="F20" s="3"/>
      <c r="G20" s="3"/>
      <c r="H20" s="3"/>
      <c r="I20" s="3"/>
      <c r="J20" s="99" t="s">
        <v>2323</v>
      </c>
    </row>
    <row r="21" spans="1:10" x14ac:dyDescent="0.35">
      <c r="A21" s="3"/>
      <c r="B21" s="371" t="s">
        <v>665</v>
      </c>
      <c r="C21" s="299"/>
      <c r="D21" s="79" t="s">
        <v>641</v>
      </c>
      <c r="E21" s="251">
        <f t="shared" si="0"/>
        <v>0</v>
      </c>
      <c r="F21" s="75"/>
      <c r="G21" s="75"/>
      <c r="H21" s="75"/>
      <c r="I21" s="75"/>
      <c r="J21" s="81" t="s">
        <v>611</v>
      </c>
    </row>
    <row r="22" spans="1:10" x14ac:dyDescent="0.35">
      <c r="A22" s="3"/>
      <c r="B22" s="371" t="s">
        <v>666</v>
      </c>
      <c r="C22" s="299"/>
      <c r="D22" s="79" t="s">
        <v>641</v>
      </c>
      <c r="E22" s="251">
        <f t="shared" si="0"/>
        <v>0</v>
      </c>
      <c r="F22" s="75"/>
      <c r="G22" s="75"/>
      <c r="H22" s="75"/>
      <c r="I22" s="75"/>
      <c r="J22" s="81" t="s">
        <v>611</v>
      </c>
    </row>
    <row r="23" spans="1:10" ht="42" x14ac:dyDescent="0.35">
      <c r="A23" s="3"/>
      <c r="B23" s="16" t="s">
        <v>667</v>
      </c>
      <c r="C23" s="81"/>
      <c r="D23" s="79" t="s">
        <v>641</v>
      </c>
      <c r="E23" s="251">
        <f t="shared" si="0"/>
        <v>0</v>
      </c>
      <c r="F23" s="75"/>
      <c r="G23" s="75"/>
      <c r="H23" s="75"/>
      <c r="I23" s="75"/>
      <c r="J23" s="81" t="s">
        <v>611</v>
      </c>
    </row>
    <row r="24" spans="1:10" x14ac:dyDescent="0.35">
      <c r="A24" s="99">
        <v>19</v>
      </c>
      <c r="B24" s="532" t="s">
        <v>297</v>
      </c>
      <c r="C24" s="299"/>
      <c r="D24" s="81" t="s">
        <v>668</v>
      </c>
      <c r="E24" s="251">
        <f t="shared" si="0"/>
        <v>0</v>
      </c>
      <c r="F24" s="75"/>
      <c r="G24" s="75"/>
      <c r="H24" s="75"/>
      <c r="I24" s="75"/>
      <c r="J24" s="81" t="s">
        <v>611</v>
      </c>
    </row>
    <row r="25" spans="1:10" ht="48" customHeight="1" x14ac:dyDescent="0.35">
      <c r="A25" s="75">
        <v>20</v>
      </c>
      <c r="B25" s="83" t="s">
        <v>298</v>
      </c>
      <c r="C25" s="299"/>
      <c r="D25" s="81"/>
      <c r="E25" s="251">
        <f t="shared" si="0"/>
        <v>0</v>
      </c>
      <c r="F25" s="75"/>
      <c r="G25" s="75"/>
      <c r="H25" s="75"/>
      <c r="I25" s="75"/>
      <c r="J25" s="81" t="s">
        <v>611</v>
      </c>
    </row>
    <row r="26" spans="1:10" x14ac:dyDescent="0.35">
      <c r="A26" s="84"/>
      <c r="B26" s="433" t="s">
        <v>669</v>
      </c>
      <c r="C26" s="431"/>
      <c r="D26" s="124" t="s">
        <v>670</v>
      </c>
      <c r="E26" s="432">
        <f t="shared" si="0"/>
        <v>0</v>
      </c>
      <c r="F26" s="247"/>
      <c r="G26" s="247"/>
      <c r="H26" s="247"/>
      <c r="I26" s="247"/>
      <c r="J26" s="124" t="s">
        <v>611</v>
      </c>
    </row>
    <row r="27" spans="1:10" x14ac:dyDescent="0.35">
      <c r="B27" s="4"/>
      <c r="C27" s="183"/>
      <c r="D27" s="183"/>
      <c r="E27" s="244">
        <f>SUM(E15:E26)</f>
        <v>0</v>
      </c>
      <c r="F27" s="244">
        <f t="shared" ref="F27:I27" si="1">SUM(F15:F26)</f>
        <v>0</v>
      </c>
      <c r="G27" s="244">
        <f t="shared" si="1"/>
        <v>0</v>
      </c>
      <c r="H27" s="244">
        <f t="shared" si="1"/>
        <v>0</v>
      </c>
      <c r="I27" s="244">
        <f t="shared" si="1"/>
        <v>0</v>
      </c>
      <c r="J27" s="267">
        <f>F27+G27+H27+I27</f>
        <v>0</v>
      </c>
    </row>
    <row r="30" spans="1:10" s="519" customFormat="1" x14ac:dyDescent="0.35">
      <c r="B30" s="519" t="s">
        <v>3213</v>
      </c>
    </row>
    <row r="31" spans="1:10" x14ac:dyDescent="0.35">
      <c r="B31" s="1" t="s">
        <v>3214</v>
      </c>
    </row>
  </sheetData>
  <mergeCells count="5">
    <mergeCell ref="A11:A12"/>
    <mergeCell ref="B11:B12"/>
    <mergeCell ref="E11:I11"/>
    <mergeCell ref="J11:J12"/>
    <mergeCell ref="A1:J1"/>
  </mergeCells>
  <pageMargins left="0.9055118110236221" right="0.51181102362204722" top="0.55118110236220474" bottom="0.35433070866141736" header="0.31496062992125984" footer="0.31496062992125984"/>
  <pageSetup paperSize="5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R24"/>
  <sheetViews>
    <sheetView topLeftCell="A4" zoomScale="90" zoomScaleNormal="90" workbookViewId="0">
      <selection sqref="A1:J20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6" width="18.140625" style="1" customWidth="1"/>
    <col min="7" max="7" width="20.4257812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 x14ac:dyDescent="0.45">
      <c r="A1" s="1378" t="s">
        <v>2129</v>
      </c>
      <c r="B1" s="1378"/>
      <c r="C1" s="1378"/>
      <c r="D1" s="1378"/>
      <c r="E1" s="1378"/>
      <c r="F1" s="1378"/>
      <c r="G1" s="1378"/>
      <c r="H1" s="1378"/>
      <c r="I1" s="1378"/>
      <c r="J1" s="1378"/>
    </row>
    <row r="2" spans="1:18" ht="12.75" customHeight="1" x14ac:dyDescent="0.35">
      <c r="A2" s="282"/>
      <c r="B2" s="282"/>
      <c r="C2" s="282"/>
      <c r="D2" s="282"/>
      <c r="E2" s="282"/>
      <c r="F2" s="282"/>
      <c r="G2" s="282"/>
      <c r="H2" s="282"/>
      <c r="I2" s="282"/>
    </row>
    <row r="3" spans="1:18" ht="21" customHeight="1" x14ac:dyDescent="0.35">
      <c r="A3" s="32"/>
      <c r="B3" s="47" t="s">
        <v>28</v>
      </c>
      <c r="C3" s="39" t="s">
        <v>2132</v>
      </c>
      <c r="D3" s="96" t="s">
        <v>31</v>
      </c>
      <c r="E3" s="4"/>
      <c r="F3" s="48" t="s">
        <v>32</v>
      </c>
      <c r="G3" s="4"/>
      <c r="H3" s="48" t="s">
        <v>29</v>
      </c>
      <c r="I3" s="36"/>
    </row>
    <row r="4" spans="1:18" ht="21" customHeight="1" x14ac:dyDescent="0.35">
      <c r="A4" s="32"/>
      <c r="B4" s="47" t="s">
        <v>53</v>
      </c>
      <c r="C4" s="39" t="s">
        <v>267</v>
      </c>
      <c r="D4" s="30"/>
      <c r="F4" s="2"/>
      <c r="G4" s="2"/>
      <c r="H4" s="2"/>
    </row>
    <row r="5" spans="1:18" ht="21" customHeight="1" x14ac:dyDescent="0.35">
      <c r="A5" s="32"/>
      <c r="B5" s="47" t="s">
        <v>265</v>
      </c>
      <c r="C5" s="39" t="s">
        <v>203</v>
      </c>
      <c r="D5" s="30"/>
      <c r="E5" s="2"/>
      <c r="F5" s="2"/>
      <c r="G5" s="2"/>
    </row>
    <row r="6" spans="1:18" ht="21" customHeight="1" x14ac:dyDescent="0.35">
      <c r="A6" s="32"/>
      <c r="B6" s="47" t="s">
        <v>21</v>
      </c>
      <c r="C6" s="49" t="s">
        <v>30</v>
      </c>
      <c r="D6" s="50" t="s">
        <v>54</v>
      </c>
      <c r="E6" s="49"/>
      <c r="F6" s="49" t="s">
        <v>55</v>
      </c>
      <c r="G6" s="49" t="s">
        <v>2135</v>
      </c>
      <c r="H6" s="49" t="s">
        <v>59</v>
      </c>
      <c r="I6" s="49" t="s">
        <v>57</v>
      </c>
      <c r="J6" s="49" t="s">
        <v>58</v>
      </c>
      <c r="K6" s="35"/>
      <c r="O6" s="30"/>
    </row>
    <row r="7" spans="1:18" ht="21" customHeight="1" x14ac:dyDescent="0.35">
      <c r="A7" s="32"/>
      <c r="B7" s="37" t="s">
        <v>36</v>
      </c>
      <c r="D7" s="1" t="s">
        <v>303</v>
      </c>
      <c r="F7" s="30"/>
      <c r="H7" s="30"/>
      <c r="J7" s="30"/>
      <c r="K7" s="30"/>
      <c r="M7" s="30"/>
      <c r="O7" s="30"/>
      <c r="P7" s="30"/>
      <c r="R7" s="30"/>
    </row>
    <row r="8" spans="1:18" ht="21" customHeight="1" x14ac:dyDescent="0.35">
      <c r="A8" s="32"/>
      <c r="B8" s="37"/>
      <c r="F8" s="30"/>
      <c r="H8" s="30"/>
      <c r="K8" s="30"/>
      <c r="M8" s="30"/>
      <c r="O8" s="30"/>
      <c r="P8" s="30"/>
      <c r="R8" s="30"/>
    </row>
    <row r="9" spans="1:18" ht="21" customHeight="1" x14ac:dyDescent="0.35">
      <c r="A9" s="32"/>
      <c r="B9" s="37" t="s">
        <v>37</v>
      </c>
      <c r="D9" s="1" t="s">
        <v>3171</v>
      </c>
      <c r="E9" s="30"/>
      <c r="F9" s="2"/>
      <c r="G9" s="2"/>
      <c r="H9" s="2"/>
    </row>
    <row r="10" spans="1:18" ht="21" customHeight="1" x14ac:dyDescent="0.35">
      <c r="A10" s="32"/>
      <c r="B10" s="37" t="s">
        <v>502</v>
      </c>
      <c r="D10" s="434" t="s">
        <v>503</v>
      </c>
      <c r="E10" s="2"/>
      <c r="F10" s="435" t="s">
        <v>3172</v>
      </c>
      <c r="G10" s="436"/>
      <c r="H10" s="436"/>
      <c r="I10" s="436"/>
      <c r="J10" s="436"/>
    </row>
    <row r="11" spans="1:18" ht="21" customHeight="1" x14ac:dyDescent="0.35">
      <c r="A11" s="1390" t="s">
        <v>0</v>
      </c>
      <c r="B11" s="1390" t="s">
        <v>33</v>
      </c>
      <c r="C11" s="283" t="s">
        <v>23</v>
      </c>
      <c r="D11" s="287" t="s">
        <v>24</v>
      </c>
      <c r="E11" s="1392" t="s">
        <v>1</v>
      </c>
      <c r="F11" s="1393"/>
      <c r="G11" s="1393"/>
      <c r="H11" s="1393"/>
      <c r="I11" s="1394"/>
      <c r="J11" s="1395" t="s">
        <v>13</v>
      </c>
    </row>
    <row r="12" spans="1:18" x14ac:dyDescent="0.35">
      <c r="A12" s="1391"/>
      <c r="B12" s="1391"/>
      <c r="C12" s="284"/>
      <c r="D12" s="288" t="s">
        <v>25</v>
      </c>
      <c r="E12" s="33" t="s">
        <v>5</v>
      </c>
      <c r="F12" s="33" t="s">
        <v>6</v>
      </c>
      <c r="G12" s="33" t="s">
        <v>179</v>
      </c>
      <c r="H12" s="34" t="s">
        <v>26</v>
      </c>
      <c r="I12" s="34" t="s">
        <v>27</v>
      </c>
      <c r="J12" s="1396"/>
    </row>
    <row r="13" spans="1:18" s="9" customFormat="1" ht="42" x14ac:dyDescent="0.2">
      <c r="A13" s="73">
        <v>21</v>
      </c>
      <c r="B13" s="121" t="s">
        <v>301</v>
      </c>
      <c r="C13" s="550"/>
      <c r="D13" s="550"/>
      <c r="E13" s="550"/>
      <c r="F13" s="550"/>
      <c r="G13" s="550"/>
      <c r="H13" s="550"/>
      <c r="I13" s="550"/>
      <c r="J13" s="550"/>
    </row>
    <row r="14" spans="1:18" s="9" customFormat="1" ht="25.5" customHeight="1" x14ac:dyDescent="0.2">
      <c r="A14" s="75"/>
      <c r="B14" s="83" t="s">
        <v>2326</v>
      </c>
      <c r="C14" s="189" t="s">
        <v>1741</v>
      </c>
      <c r="D14" s="251">
        <f t="shared" ref="D14:D19" si="0">E14+F14+G14+H14</f>
        <v>0</v>
      </c>
      <c r="E14" s="104"/>
      <c r="F14" s="104"/>
      <c r="G14" s="104"/>
      <c r="H14" s="104"/>
      <c r="I14" s="104"/>
      <c r="J14" s="103" t="s">
        <v>2330</v>
      </c>
    </row>
    <row r="15" spans="1:18" s="9" customFormat="1" x14ac:dyDescent="0.2">
      <c r="A15" s="104"/>
      <c r="B15" s="371" t="s">
        <v>2327</v>
      </c>
      <c r="C15" s="189" t="s">
        <v>2291</v>
      </c>
      <c r="D15" s="251">
        <f t="shared" si="0"/>
        <v>0</v>
      </c>
      <c r="E15" s="104"/>
      <c r="F15" s="104"/>
      <c r="G15" s="104"/>
      <c r="H15" s="104"/>
      <c r="I15" s="104"/>
      <c r="J15" s="103" t="s">
        <v>2330</v>
      </c>
    </row>
    <row r="16" spans="1:18" x14ac:dyDescent="0.35">
      <c r="A16" s="75">
        <v>22</v>
      </c>
      <c r="B16" s="83" t="s">
        <v>207</v>
      </c>
      <c r="C16" s="299"/>
      <c r="D16" s="251">
        <f t="shared" si="0"/>
        <v>0</v>
      </c>
      <c r="E16" s="75"/>
      <c r="F16" s="75"/>
      <c r="G16" s="75"/>
      <c r="H16" s="75"/>
      <c r="I16" s="81"/>
      <c r="J16" s="103" t="s">
        <v>2330</v>
      </c>
    </row>
    <row r="17" spans="1:10" ht="61.5" customHeight="1" x14ac:dyDescent="0.35">
      <c r="A17" s="3"/>
      <c r="B17" s="371" t="s">
        <v>2328</v>
      </c>
      <c r="C17" s="388" t="s">
        <v>1560</v>
      </c>
      <c r="D17" s="251">
        <f t="shared" si="0"/>
        <v>0</v>
      </c>
      <c r="E17" s="3"/>
      <c r="F17" s="3"/>
      <c r="G17" s="3"/>
      <c r="H17" s="15"/>
      <c r="I17" s="3"/>
      <c r="J17" s="3"/>
    </row>
    <row r="18" spans="1:10" x14ac:dyDescent="0.35">
      <c r="A18" s="75">
        <v>23</v>
      </c>
      <c r="B18" s="83" t="s">
        <v>302</v>
      </c>
      <c r="C18" s="299"/>
      <c r="D18" s="251">
        <f t="shared" si="0"/>
        <v>0</v>
      </c>
      <c r="E18" s="75"/>
      <c r="F18" s="75"/>
      <c r="G18" s="75"/>
      <c r="H18" s="75"/>
      <c r="I18" s="81"/>
      <c r="J18" s="103" t="s">
        <v>2330</v>
      </c>
    </row>
    <row r="19" spans="1:10" ht="42" x14ac:dyDescent="0.35">
      <c r="A19" s="111"/>
      <c r="B19" s="295" t="s">
        <v>2329</v>
      </c>
      <c r="C19" s="575" t="s">
        <v>1718</v>
      </c>
      <c r="D19" s="432">
        <f t="shared" si="0"/>
        <v>0</v>
      </c>
      <c r="E19" s="111"/>
      <c r="F19" s="111"/>
      <c r="G19" s="111"/>
      <c r="H19" s="111"/>
      <c r="I19" s="111"/>
      <c r="J19" s="306" t="s">
        <v>2330</v>
      </c>
    </row>
    <row r="20" spans="1:10" x14ac:dyDescent="0.35">
      <c r="A20" s="31"/>
      <c r="B20" s="31"/>
      <c r="C20" s="248"/>
      <c r="D20" s="211">
        <f t="shared" ref="D20:I20" si="1">SUM(D14:D19)</f>
        <v>0</v>
      </c>
      <c r="E20" s="211">
        <f t="shared" si="1"/>
        <v>0</v>
      </c>
      <c r="F20" s="211">
        <f t="shared" si="1"/>
        <v>0</v>
      </c>
      <c r="G20" s="211">
        <f t="shared" si="1"/>
        <v>0</v>
      </c>
      <c r="H20" s="211">
        <f t="shared" si="1"/>
        <v>0</v>
      </c>
      <c r="I20" s="211">
        <f t="shared" si="1"/>
        <v>0</v>
      </c>
      <c r="J20" s="234">
        <f>F20+G20+H20+I20</f>
        <v>0</v>
      </c>
    </row>
    <row r="21" spans="1:10" x14ac:dyDescent="0.35">
      <c r="B21" s="4"/>
    </row>
    <row r="23" spans="1:10" s="519" customFormat="1" x14ac:dyDescent="0.35">
      <c r="B23" s="519" t="s">
        <v>3213</v>
      </c>
    </row>
    <row r="24" spans="1:10" x14ac:dyDescent="0.35">
      <c r="B24" s="1" t="s">
        <v>3214</v>
      </c>
    </row>
  </sheetData>
  <mergeCells count="5">
    <mergeCell ref="A11:A12"/>
    <mergeCell ref="B11:B12"/>
    <mergeCell ref="E11:I11"/>
    <mergeCell ref="J11:J12"/>
    <mergeCell ref="A1:J1"/>
  </mergeCells>
  <pageMargins left="0.9055118110236221" right="0.70866141732283472" top="0.74803149606299213" bottom="0.74803149606299213" header="0.31496062992125984" footer="0.31496062992125984"/>
  <pageSetup paperSize="5" scale="8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XFD56"/>
  <sheetViews>
    <sheetView topLeftCell="A43" zoomScale="98" zoomScaleNormal="98" workbookViewId="0">
      <selection activeCell="B47" sqref="B47"/>
    </sheetView>
  </sheetViews>
  <sheetFormatPr defaultRowHeight="21" x14ac:dyDescent="0.35"/>
  <cols>
    <col min="1" max="1" width="5.7109375" style="1" customWidth="1"/>
    <col min="2" max="2" width="36.42578125" style="1" customWidth="1"/>
    <col min="3" max="3" width="23" style="1" customWidth="1"/>
    <col min="4" max="4" width="18.28515625" style="1" customWidth="1"/>
    <col min="5" max="5" width="17" style="1" customWidth="1"/>
    <col min="6" max="6" width="16.7109375" style="2" customWidth="1"/>
    <col min="7" max="7" width="20.2851562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6384" ht="28.5" x14ac:dyDescent="0.45">
      <c r="A1" s="1378" t="s">
        <v>2129</v>
      </c>
      <c r="B1" s="1378"/>
      <c r="C1" s="1378"/>
      <c r="D1" s="1378"/>
      <c r="E1" s="1378"/>
      <c r="F1" s="1378"/>
      <c r="G1" s="1378"/>
      <c r="H1" s="1378"/>
      <c r="I1" s="1378"/>
      <c r="J1" s="1378"/>
    </row>
    <row r="2" spans="1:16384" ht="12.75" customHeight="1" x14ac:dyDescent="0.35">
      <c r="A2" s="282"/>
      <c r="B2" s="282"/>
      <c r="C2" s="282"/>
      <c r="D2" s="282"/>
      <c r="E2" s="282"/>
      <c r="F2" s="97"/>
      <c r="G2" s="282"/>
      <c r="H2" s="282"/>
      <c r="I2" s="282"/>
    </row>
    <row r="3" spans="1:16384" ht="21" customHeight="1" x14ac:dyDescent="0.35">
      <c r="A3" s="32"/>
      <c r="B3" s="47" t="s">
        <v>28</v>
      </c>
      <c r="C3" s="39" t="s">
        <v>2132</v>
      </c>
      <c r="D3" s="96" t="s">
        <v>31</v>
      </c>
      <c r="E3" s="4"/>
      <c r="F3" s="113" t="s">
        <v>32</v>
      </c>
      <c r="G3" s="4"/>
      <c r="H3" s="48" t="s">
        <v>29</v>
      </c>
      <c r="I3" s="36"/>
    </row>
    <row r="4" spans="1:16384" ht="21" customHeight="1" x14ac:dyDescent="0.35">
      <c r="A4" s="32"/>
      <c r="B4" s="47" t="s">
        <v>53</v>
      </c>
      <c r="C4" s="39" t="s">
        <v>267</v>
      </c>
      <c r="D4" s="30"/>
      <c r="G4" s="2"/>
      <c r="H4" s="2"/>
    </row>
    <row r="5" spans="1:16384" ht="21" customHeight="1" x14ac:dyDescent="0.35">
      <c r="A5" s="32"/>
      <c r="B5" s="47" t="s">
        <v>265</v>
      </c>
      <c r="C5" s="39" t="s">
        <v>204</v>
      </c>
      <c r="D5" s="30"/>
      <c r="E5" s="2"/>
      <c r="G5" s="2"/>
    </row>
    <row r="6" spans="1:16384" ht="21" customHeight="1" x14ac:dyDescent="0.35">
      <c r="A6" s="32"/>
      <c r="B6" s="47" t="s">
        <v>21</v>
      </c>
      <c r="C6" s="49" t="s">
        <v>30</v>
      </c>
      <c r="D6" s="50" t="s">
        <v>54</v>
      </c>
      <c r="E6" s="49"/>
      <c r="F6" s="100" t="s">
        <v>55</v>
      </c>
      <c r="G6" s="49" t="s">
        <v>2135</v>
      </c>
      <c r="H6" s="49" t="s">
        <v>59</v>
      </c>
      <c r="I6" s="49" t="s">
        <v>57</v>
      </c>
      <c r="J6" s="49" t="s">
        <v>58</v>
      </c>
      <c r="K6" s="35"/>
      <c r="O6" s="30"/>
    </row>
    <row r="7" spans="1:16384" ht="21" customHeight="1" x14ac:dyDescent="0.35">
      <c r="A7" s="32"/>
      <c r="B7" s="37" t="s">
        <v>36</v>
      </c>
      <c r="D7" s="1" t="s">
        <v>305</v>
      </c>
      <c r="F7" s="113"/>
      <c r="H7" s="30"/>
      <c r="J7" s="30"/>
      <c r="K7" s="30"/>
      <c r="M7" s="30"/>
      <c r="O7" s="30"/>
      <c r="P7" s="30"/>
      <c r="R7" s="30"/>
    </row>
    <row r="8" spans="1:16384" ht="21" customHeight="1" x14ac:dyDescent="0.35">
      <c r="A8" s="32"/>
      <c r="B8" s="37"/>
      <c r="F8" s="113"/>
      <c r="H8" s="30"/>
      <c r="K8" s="30"/>
      <c r="M8" s="30"/>
      <c r="O8" s="30"/>
      <c r="P8" s="30"/>
      <c r="R8" s="30"/>
    </row>
    <row r="9" spans="1:16384" ht="21" customHeight="1" x14ac:dyDescent="0.35">
      <c r="A9" s="32"/>
      <c r="B9" s="37" t="s">
        <v>37</v>
      </c>
      <c r="D9" s="1" t="s">
        <v>306</v>
      </c>
      <c r="E9" s="30"/>
      <c r="G9" s="2"/>
      <c r="H9" s="2"/>
    </row>
    <row r="10" spans="1:16384" ht="21" customHeight="1" x14ac:dyDescent="0.35">
      <c r="A10" s="32"/>
      <c r="B10" s="37" t="s">
        <v>502</v>
      </c>
      <c r="E10" s="2"/>
      <c r="G10" s="2"/>
      <c r="H10" s="2"/>
    </row>
    <row r="11" spans="1:16384" ht="21" customHeight="1" x14ac:dyDescent="0.35">
      <c r="A11" s="1390" t="s">
        <v>0</v>
      </c>
      <c r="B11" s="1390" t="s">
        <v>33</v>
      </c>
      <c r="C11" s="283" t="s">
        <v>23</v>
      </c>
      <c r="D11" s="287" t="s">
        <v>24</v>
      </c>
      <c r="E11" s="1392" t="s">
        <v>1</v>
      </c>
      <c r="F11" s="1393"/>
      <c r="G11" s="1393"/>
      <c r="H11" s="1393"/>
      <c r="I11" s="1394"/>
      <c r="J11" s="1395" t="s">
        <v>13</v>
      </c>
    </row>
    <row r="12" spans="1:16384" x14ac:dyDescent="0.35">
      <c r="A12" s="1391"/>
      <c r="B12" s="1391"/>
      <c r="C12" s="284"/>
      <c r="D12" s="288" t="s">
        <v>25</v>
      </c>
      <c r="E12" s="33" t="s">
        <v>5</v>
      </c>
      <c r="F12" s="98" t="s">
        <v>6</v>
      </c>
      <c r="G12" s="33" t="s">
        <v>179</v>
      </c>
      <c r="H12" s="34" t="s">
        <v>26</v>
      </c>
      <c r="I12" s="34" t="s">
        <v>27</v>
      </c>
      <c r="J12" s="1396"/>
    </row>
    <row r="13" spans="1:16384" s="9" customFormat="1" ht="42" x14ac:dyDescent="0.2">
      <c r="A13" s="73">
        <v>24</v>
      </c>
      <c r="B13" s="121" t="s">
        <v>205</v>
      </c>
      <c r="C13" s="550"/>
      <c r="D13" s="550"/>
      <c r="E13" s="551"/>
      <c r="F13" s="551"/>
      <c r="G13" s="551"/>
      <c r="H13" s="551"/>
      <c r="I13" s="551"/>
      <c r="J13" s="550"/>
    </row>
    <row r="14" spans="1:16384" s="9" customFormat="1" ht="24.75" customHeight="1" x14ac:dyDescent="0.2">
      <c r="A14" s="14"/>
      <c r="B14" s="552" t="s">
        <v>2223</v>
      </c>
      <c r="C14" s="245" t="s">
        <v>2334</v>
      </c>
      <c r="D14" s="245" t="s">
        <v>836</v>
      </c>
      <c r="E14" s="251">
        <f t="shared" ref="E14:E49" si="0">F14+G14+H14+I14</f>
        <v>160000</v>
      </c>
      <c r="F14" s="188"/>
      <c r="G14" s="188">
        <v>160000</v>
      </c>
      <c r="H14" s="188"/>
      <c r="I14" s="188"/>
      <c r="J14" s="245" t="s">
        <v>2335</v>
      </c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  <c r="HJ14" s="110"/>
      <c r="HK14" s="110"/>
      <c r="HL14" s="110"/>
      <c r="HM14" s="110"/>
      <c r="HN14" s="110"/>
      <c r="HO14" s="110"/>
      <c r="HP14" s="110"/>
      <c r="HQ14" s="110"/>
      <c r="HR14" s="110"/>
      <c r="HS14" s="110"/>
      <c r="HT14" s="110"/>
      <c r="HU14" s="110"/>
      <c r="HV14" s="110"/>
      <c r="HW14" s="110"/>
      <c r="HX14" s="110"/>
      <c r="HY14" s="110"/>
      <c r="HZ14" s="110"/>
      <c r="IA14" s="110"/>
      <c r="IB14" s="110"/>
      <c r="IC14" s="110"/>
      <c r="ID14" s="110"/>
      <c r="IE14" s="110"/>
      <c r="IF14" s="110"/>
      <c r="IG14" s="110"/>
      <c r="IH14" s="110"/>
      <c r="II14" s="110"/>
      <c r="IJ14" s="110"/>
      <c r="IK14" s="110"/>
      <c r="IL14" s="110"/>
      <c r="IM14" s="110"/>
      <c r="IN14" s="110"/>
      <c r="IO14" s="110"/>
      <c r="IP14" s="110"/>
      <c r="IQ14" s="110"/>
      <c r="IR14" s="110"/>
      <c r="IS14" s="110"/>
      <c r="IT14" s="110"/>
      <c r="IU14" s="110"/>
      <c r="IV14" s="110"/>
      <c r="IW14" s="110"/>
      <c r="IX14" s="110"/>
      <c r="IY14" s="110"/>
      <c r="IZ14" s="110"/>
      <c r="JA14" s="110"/>
      <c r="JB14" s="110"/>
      <c r="JC14" s="110"/>
      <c r="JD14" s="110"/>
      <c r="JE14" s="110"/>
      <c r="JF14" s="110"/>
      <c r="JG14" s="110"/>
      <c r="JH14" s="110"/>
      <c r="JI14" s="110"/>
      <c r="JJ14" s="110"/>
      <c r="JK14" s="110"/>
      <c r="JL14" s="110"/>
      <c r="JM14" s="110"/>
      <c r="JN14" s="110"/>
      <c r="JO14" s="110"/>
      <c r="JP14" s="110"/>
      <c r="JQ14" s="110"/>
      <c r="JR14" s="110"/>
      <c r="JS14" s="110"/>
      <c r="JT14" s="110"/>
      <c r="JU14" s="110"/>
      <c r="JV14" s="110"/>
      <c r="JW14" s="110"/>
      <c r="JX14" s="110"/>
      <c r="JY14" s="110"/>
      <c r="JZ14" s="110"/>
      <c r="KA14" s="110"/>
      <c r="KB14" s="110"/>
      <c r="KC14" s="110"/>
      <c r="KD14" s="110"/>
      <c r="KE14" s="110"/>
      <c r="KF14" s="110"/>
      <c r="KG14" s="110"/>
      <c r="KH14" s="110"/>
      <c r="KI14" s="110"/>
      <c r="KJ14" s="110"/>
      <c r="KK14" s="110"/>
      <c r="KL14" s="110"/>
      <c r="KM14" s="110"/>
      <c r="KN14" s="110"/>
      <c r="KO14" s="110"/>
      <c r="KP14" s="110"/>
      <c r="KQ14" s="110"/>
      <c r="KR14" s="110"/>
      <c r="KS14" s="110"/>
      <c r="KT14" s="110"/>
      <c r="KU14" s="110"/>
      <c r="KV14" s="110"/>
      <c r="KW14" s="110"/>
      <c r="KX14" s="110"/>
      <c r="KY14" s="110"/>
      <c r="KZ14" s="110"/>
      <c r="LA14" s="110"/>
      <c r="LB14" s="110"/>
      <c r="LC14" s="110"/>
      <c r="LD14" s="110"/>
      <c r="LE14" s="110"/>
      <c r="LF14" s="110"/>
      <c r="LG14" s="110"/>
      <c r="LH14" s="110"/>
      <c r="LI14" s="110"/>
      <c r="LJ14" s="110"/>
      <c r="LK14" s="110"/>
      <c r="LL14" s="110"/>
      <c r="LM14" s="110"/>
      <c r="LN14" s="110"/>
      <c r="LO14" s="110"/>
      <c r="LP14" s="110"/>
      <c r="LQ14" s="110"/>
      <c r="LR14" s="110"/>
      <c r="LS14" s="110"/>
      <c r="LT14" s="110"/>
      <c r="LU14" s="110"/>
      <c r="LV14" s="110"/>
      <c r="LW14" s="110"/>
      <c r="LX14" s="110"/>
      <c r="LY14" s="110"/>
      <c r="LZ14" s="110"/>
      <c r="MA14" s="110"/>
      <c r="MB14" s="110"/>
      <c r="MC14" s="110"/>
      <c r="MD14" s="110"/>
      <c r="ME14" s="110"/>
      <c r="MF14" s="110"/>
      <c r="MG14" s="110"/>
      <c r="MH14" s="110"/>
      <c r="MI14" s="110"/>
      <c r="MJ14" s="110"/>
      <c r="MK14" s="110"/>
      <c r="ML14" s="110"/>
      <c r="MM14" s="110"/>
      <c r="MN14" s="110"/>
      <c r="MO14" s="110"/>
      <c r="MP14" s="110"/>
      <c r="MQ14" s="110"/>
      <c r="MR14" s="110"/>
      <c r="MS14" s="110"/>
      <c r="MT14" s="110"/>
      <c r="MU14" s="110"/>
      <c r="MV14" s="110"/>
      <c r="MW14" s="110"/>
      <c r="MX14" s="110"/>
      <c r="MY14" s="110"/>
      <c r="MZ14" s="110"/>
      <c r="NA14" s="110"/>
      <c r="NB14" s="110"/>
      <c r="NC14" s="110"/>
      <c r="ND14" s="110"/>
      <c r="NE14" s="110"/>
      <c r="NF14" s="110"/>
      <c r="NG14" s="110"/>
      <c r="NH14" s="110"/>
      <c r="NI14" s="110"/>
      <c r="NJ14" s="110"/>
      <c r="NK14" s="110"/>
      <c r="NL14" s="110"/>
      <c r="NM14" s="110"/>
      <c r="NN14" s="110"/>
      <c r="NO14" s="110"/>
      <c r="NP14" s="110"/>
      <c r="NQ14" s="110"/>
      <c r="NR14" s="110"/>
      <c r="NS14" s="110"/>
      <c r="NT14" s="110"/>
      <c r="NU14" s="110"/>
      <c r="NV14" s="110"/>
      <c r="NW14" s="110"/>
      <c r="NX14" s="110"/>
      <c r="NY14" s="110"/>
      <c r="NZ14" s="110"/>
      <c r="OA14" s="110"/>
      <c r="OB14" s="110"/>
      <c r="OC14" s="110"/>
      <c r="OD14" s="110"/>
      <c r="OE14" s="110"/>
      <c r="OF14" s="110"/>
      <c r="OG14" s="110"/>
      <c r="OH14" s="110"/>
      <c r="OI14" s="110"/>
      <c r="OJ14" s="110"/>
      <c r="OK14" s="110"/>
      <c r="OL14" s="110"/>
      <c r="OM14" s="110"/>
      <c r="ON14" s="110"/>
      <c r="OO14" s="110"/>
      <c r="OP14" s="110"/>
      <c r="OQ14" s="110"/>
      <c r="OR14" s="110"/>
      <c r="OS14" s="110"/>
      <c r="OT14" s="110"/>
      <c r="OU14" s="110"/>
      <c r="OV14" s="110"/>
      <c r="OW14" s="110"/>
      <c r="OX14" s="110"/>
      <c r="OY14" s="110"/>
      <c r="OZ14" s="110"/>
      <c r="PA14" s="110"/>
      <c r="PB14" s="110"/>
      <c r="PC14" s="110"/>
      <c r="PD14" s="110"/>
      <c r="PE14" s="110"/>
      <c r="PF14" s="110"/>
      <c r="PG14" s="110"/>
      <c r="PH14" s="110"/>
      <c r="PI14" s="110"/>
      <c r="PJ14" s="110"/>
      <c r="PK14" s="110"/>
      <c r="PL14" s="110"/>
      <c r="PM14" s="110"/>
      <c r="PN14" s="110"/>
      <c r="PO14" s="110"/>
      <c r="PP14" s="110"/>
      <c r="PQ14" s="110"/>
      <c r="PR14" s="110"/>
      <c r="PS14" s="110"/>
      <c r="PT14" s="110"/>
      <c r="PU14" s="110"/>
      <c r="PV14" s="110"/>
      <c r="PW14" s="110"/>
      <c r="PX14" s="110"/>
      <c r="PY14" s="110"/>
      <c r="PZ14" s="110"/>
      <c r="QA14" s="110"/>
      <c r="QB14" s="110"/>
      <c r="QC14" s="110"/>
      <c r="QD14" s="110"/>
      <c r="QE14" s="110"/>
      <c r="QF14" s="110"/>
      <c r="QG14" s="110"/>
      <c r="QH14" s="110"/>
      <c r="QI14" s="110"/>
      <c r="QJ14" s="110"/>
      <c r="QK14" s="110"/>
      <c r="QL14" s="110"/>
      <c r="QM14" s="110"/>
      <c r="QN14" s="110"/>
      <c r="QO14" s="110"/>
      <c r="QP14" s="110"/>
      <c r="QQ14" s="110"/>
      <c r="QR14" s="110"/>
      <c r="QS14" s="110"/>
      <c r="QT14" s="110"/>
      <c r="QU14" s="110"/>
      <c r="QV14" s="110"/>
      <c r="QW14" s="110"/>
      <c r="QX14" s="110"/>
      <c r="QY14" s="110"/>
      <c r="QZ14" s="110"/>
      <c r="RA14" s="110"/>
      <c r="RB14" s="110"/>
      <c r="RC14" s="110"/>
      <c r="RD14" s="110"/>
      <c r="RE14" s="110"/>
      <c r="RF14" s="110"/>
      <c r="RG14" s="110"/>
      <c r="RH14" s="110"/>
      <c r="RI14" s="110"/>
      <c r="RJ14" s="110"/>
      <c r="RK14" s="110"/>
      <c r="RL14" s="110"/>
      <c r="RM14" s="110"/>
      <c r="RN14" s="110"/>
      <c r="RO14" s="110"/>
      <c r="RP14" s="110"/>
      <c r="RQ14" s="110"/>
      <c r="RR14" s="110"/>
      <c r="RS14" s="110"/>
      <c r="RT14" s="110"/>
      <c r="RU14" s="110"/>
      <c r="RV14" s="110"/>
      <c r="RW14" s="110"/>
      <c r="RX14" s="110"/>
      <c r="RY14" s="110"/>
      <c r="RZ14" s="110"/>
      <c r="SA14" s="110"/>
      <c r="SB14" s="110"/>
      <c r="SC14" s="110"/>
      <c r="SD14" s="110"/>
      <c r="SE14" s="110"/>
      <c r="SF14" s="110"/>
      <c r="SG14" s="110"/>
      <c r="SH14" s="110"/>
      <c r="SI14" s="110"/>
      <c r="SJ14" s="110"/>
      <c r="SK14" s="110"/>
      <c r="SL14" s="110"/>
      <c r="SM14" s="110"/>
      <c r="SN14" s="110"/>
      <c r="SO14" s="110"/>
      <c r="SP14" s="110"/>
      <c r="SQ14" s="110"/>
      <c r="SR14" s="110"/>
      <c r="SS14" s="110"/>
      <c r="ST14" s="110"/>
      <c r="SU14" s="110"/>
      <c r="SV14" s="110"/>
      <c r="SW14" s="110"/>
      <c r="SX14" s="110"/>
      <c r="SY14" s="110"/>
      <c r="SZ14" s="110"/>
      <c r="TA14" s="110"/>
      <c r="TB14" s="110"/>
      <c r="TC14" s="110"/>
      <c r="TD14" s="110"/>
      <c r="TE14" s="110"/>
      <c r="TF14" s="110"/>
      <c r="TG14" s="110"/>
      <c r="TH14" s="110"/>
      <c r="TI14" s="110"/>
      <c r="TJ14" s="110"/>
      <c r="TK14" s="110"/>
      <c r="TL14" s="110"/>
      <c r="TM14" s="110"/>
      <c r="TN14" s="110"/>
      <c r="TO14" s="110"/>
      <c r="TP14" s="110"/>
      <c r="TQ14" s="110"/>
      <c r="TR14" s="110"/>
      <c r="TS14" s="110"/>
      <c r="TT14" s="110"/>
      <c r="TU14" s="110"/>
      <c r="TV14" s="110"/>
      <c r="TW14" s="110"/>
      <c r="TX14" s="110"/>
      <c r="TY14" s="110"/>
      <c r="TZ14" s="110"/>
      <c r="UA14" s="110"/>
      <c r="UB14" s="110"/>
      <c r="UC14" s="110"/>
      <c r="UD14" s="110"/>
      <c r="UE14" s="110"/>
      <c r="UF14" s="110"/>
      <c r="UG14" s="110"/>
      <c r="UH14" s="110"/>
      <c r="UI14" s="110"/>
      <c r="UJ14" s="110"/>
      <c r="UK14" s="110"/>
      <c r="UL14" s="110"/>
      <c r="UM14" s="110"/>
      <c r="UN14" s="110"/>
      <c r="UO14" s="110"/>
      <c r="UP14" s="110"/>
      <c r="UQ14" s="110"/>
      <c r="UR14" s="110"/>
      <c r="US14" s="110"/>
      <c r="UT14" s="110"/>
      <c r="UU14" s="110"/>
      <c r="UV14" s="110"/>
      <c r="UW14" s="110"/>
      <c r="UX14" s="110"/>
      <c r="UY14" s="110"/>
      <c r="UZ14" s="110"/>
      <c r="VA14" s="110"/>
      <c r="VB14" s="110"/>
      <c r="VC14" s="110"/>
      <c r="VD14" s="110"/>
      <c r="VE14" s="110"/>
      <c r="VF14" s="110"/>
      <c r="VG14" s="110"/>
      <c r="VH14" s="110"/>
      <c r="VI14" s="110"/>
      <c r="VJ14" s="110"/>
      <c r="VK14" s="110"/>
      <c r="VL14" s="110"/>
      <c r="VM14" s="110"/>
      <c r="VN14" s="110"/>
      <c r="VO14" s="110"/>
      <c r="VP14" s="110"/>
      <c r="VQ14" s="110"/>
      <c r="VR14" s="110"/>
      <c r="VS14" s="110"/>
      <c r="VT14" s="110"/>
      <c r="VU14" s="110"/>
      <c r="VV14" s="110"/>
      <c r="VW14" s="110"/>
      <c r="VX14" s="110"/>
      <c r="VY14" s="110"/>
      <c r="VZ14" s="110"/>
      <c r="WA14" s="110"/>
      <c r="WB14" s="110"/>
      <c r="WC14" s="110"/>
      <c r="WD14" s="110"/>
      <c r="WE14" s="110"/>
      <c r="WF14" s="110"/>
      <c r="WG14" s="110"/>
      <c r="WH14" s="110"/>
      <c r="WI14" s="110"/>
      <c r="WJ14" s="110"/>
      <c r="WK14" s="110"/>
      <c r="WL14" s="110"/>
      <c r="WM14" s="110"/>
      <c r="WN14" s="110"/>
      <c r="WO14" s="110"/>
      <c r="WP14" s="110"/>
      <c r="WQ14" s="110"/>
      <c r="WR14" s="110"/>
      <c r="WS14" s="110"/>
      <c r="WT14" s="110"/>
      <c r="WU14" s="110"/>
      <c r="WV14" s="110"/>
      <c r="WW14" s="110"/>
      <c r="WX14" s="110"/>
      <c r="WY14" s="110"/>
      <c r="WZ14" s="110"/>
      <c r="XA14" s="110"/>
      <c r="XB14" s="110"/>
      <c r="XC14" s="110"/>
      <c r="XD14" s="110"/>
      <c r="XE14" s="110"/>
      <c r="XF14" s="110"/>
      <c r="XG14" s="110"/>
      <c r="XH14" s="110"/>
      <c r="XI14" s="110"/>
      <c r="XJ14" s="110"/>
      <c r="XK14" s="110"/>
      <c r="XL14" s="110"/>
      <c r="XM14" s="110"/>
      <c r="XN14" s="110"/>
      <c r="XO14" s="110"/>
      <c r="XP14" s="110"/>
      <c r="XQ14" s="110"/>
      <c r="XR14" s="110"/>
      <c r="XS14" s="110"/>
      <c r="XT14" s="110"/>
      <c r="XU14" s="110"/>
      <c r="XV14" s="110"/>
      <c r="XW14" s="110"/>
      <c r="XX14" s="110"/>
      <c r="XY14" s="110"/>
      <c r="XZ14" s="110"/>
      <c r="YA14" s="110"/>
      <c r="YB14" s="110"/>
      <c r="YC14" s="110"/>
      <c r="YD14" s="110"/>
      <c r="YE14" s="110"/>
      <c r="YF14" s="110"/>
      <c r="YG14" s="110"/>
      <c r="YH14" s="110"/>
      <c r="YI14" s="110"/>
      <c r="YJ14" s="110"/>
      <c r="YK14" s="110"/>
      <c r="YL14" s="110"/>
      <c r="YM14" s="110"/>
      <c r="YN14" s="110"/>
      <c r="YO14" s="110"/>
      <c r="YP14" s="110"/>
      <c r="YQ14" s="110"/>
      <c r="YR14" s="110"/>
      <c r="YS14" s="110"/>
      <c r="YT14" s="110"/>
      <c r="YU14" s="110"/>
      <c r="YV14" s="110"/>
      <c r="YW14" s="110"/>
      <c r="YX14" s="110"/>
      <c r="YY14" s="110"/>
      <c r="YZ14" s="110"/>
      <c r="ZA14" s="110"/>
      <c r="ZB14" s="110"/>
      <c r="ZC14" s="110"/>
      <c r="ZD14" s="110"/>
      <c r="ZE14" s="110"/>
      <c r="ZF14" s="110"/>
      <c r="ZG14" s="110"/>
      <c r="ZH14" s="110"/>
      <c r="ZI14" s="110"/>
      <c r="ZJ14" s="110"/>
      <c r="ZK14" s="110"/>
      <c r="ZL14" s="110"/>
      <c r="ZM14" s="110"/>
      <c r="ZN14" s="110"/>
      <c r="ZO14" s="110"/>
      <c r="ZP14" s="110"/>
      <c r="ZQ14" s="110"/>
      <c r="ZR14" s="110"/>
      <c r="ZS14" s="110"/>
      <c r="ZT14" s="110"/>
      <c r="ZU14" s="110"/>
      <c r="ZV14" s="110"/>
      <c r="ZW14" s="110"/>
      <c r="ZX14" s="110"/>
      <c r="ZY14" s="110"/>
      <c r="ZZ14" s="110"/>
      <c r="AAA14" s="110"/>
      <c r="AAB14" s="110"/>
      <c r="AAC14" s="110"/>
      <c r="AAD14" s="110"/>
      <c r="AAE14" s="110"/>
      <c r="AAF14" s="110"/>
      <c r="AAG14" s="110"/>
      <c r="AAH14" s="110"/>
      <c r="AAI14" s="110"/>
      <c r="AAJ14" s="110"/>
      <c r="AAK14" s="110"/>
      <c r="AAL14" s="110"/>
      <c r="AAM14" s="110"/>
      <c r="AAN14" s="110"/>
      <c r="AAO14" s="110"/>
      <c r="AAP14" s="110"/>
      <c r="AAQ14" s="110"/>
      <c r="AAR14" s="110"/>
      <c r="AAS14" s="110"/>
      <c r="AAT14" s="110"/>
      <c r="AAU14" s="110"/>
      <c r="AAV14" s="110"/>
      <c r="AAW14" s="110"/>
      <c r="AAX14" s="110"/>
      <c r="AAY14" s="110"/>
      <c r="AAZ14" s="110"/>
      <c r="ABA14" s="110"/>
      <c r="ABB14" s="110"/>
      <c r="ABC14" s="110"/>
      <c r="ABD14" s="110"/>
      <c r="ABE14" s="110"/>
      <c r="ABF14" s="110"/>
      <c r="ABG14" s="110"/>
      <c r="ABH14" s="110"/>
      <c r="ABI14" s="110"/>
      <c r="ABJ14" s="110"/>
      <c r="ABK14" s="110"/>
      <c r="ABL14" s="110"/>
      <c r="ABM14" s="110"/>
      <c r="ABN14" s="110"/>
      <c r="ABO14" s="110"/>
      <c r="ABP14" s="110"/>
      <c r="ABQ14" s="110"/>
      <c r="ABR14" s="110"/>
      <c r="ABS14" s="110"/>
      <c r="ABT14" s="110"/>
      <c r="ABU14" s="110"/>
      <c r="ABV14" s="110"/>
      <c r="ABW14" s="110"/>
      <c r="ABX14" s="110"/>
      <c r="ABY14" s="110"/>
      <c r="ABZ14" s="110"/>
      <c r="ACA14" s="110"/>
      <c r="ACB14" s="110"/>
      <c r="ACC14" s="110"/>
      <c r="ACD14" s="110"/>
      <c r="ACE14" s="110"/>
      <c r="ACF14" s="110"/>
      <c r="ACG14" s="110"/>
      <c r="ACH14" s="110"/>
      <c r="ACI14" s="110"/>
      <c r="ACJ14" s="110"/>
      <c r="ACK14" s="110"/>
      <c r="ACL14" s="110"/>
      <c r="ACM14" s="110"/>
      <c r="ACN14" s="110"/>
      <c r="ACO14" s="110"/>
      <c r="ACP14" s="110"/>
      <c r="ACQ14" s="110"/>
      <c r="ACR14" s="110"/>
      <c r="ACS14" s="110"/>
      <c r="ACT14" s="110"/>
      <c r="ACU14" s="110"/>
      <c r="ACV14" s="110"/>
      <c r="ACW14" s="110"/>
      <c r="ACX14" s="110"/>
      <c r="ACY14" s="110"/>
      <c r="ACZ14" s="110"/>
      <c r="ADA14" s="110"/>
      <c r="ADB14" s="110"/>
      <c r="ADC14" s="110"/>
      <c r="ADD14" s="110"/>
      <c r="ADE14" s="110"/>
      <c r="ADF14" s="110"/>
      <c r="ADG14" s="110"/>
      <c r="ADH14" s="110"/>
      <c r="ADI14" s="110"/>
      <c r="ADJ14" s="110"/>
      <c r="ADK14" s="110"/>
      <c r="ADL14" s="110"/>
      <c r="ADM14" s="110"/>
      <c r="ADN14" s="110"/>
      <c r="ADO14" s="110"/>
      <c r="ADP14" s="110"/>
      <c r="ADQ14" s="110"/>
      <c r="ADR14" s="110"/>
      <c r="ADS14" s="110"/>
      <c r="ADT14" s="110"/>
      <c r="ADU14" s="110"/>
      <c r="ADV14" s="110"/>
      <c r="ADW14" s="110"/>
      <c r="ADX14" s="110"/>
      <c r="ADY14" s="110"/>
      <c r="ADZ14" s="110"/>
      <c r="AEA14" s="110"/>
      <c r="AEB14" s="110"/>
      <c r="AEC14" s="110"/>
      <c r="AED14" s="110"/>
      <c r="AEE14" s="110"/>
      <c r="AEF14" s="110"/>
      <c r="AEG14" s="110"/>
      <c r="AEH14" s="110"/>
      <c r="AEI14" s="110"/>
      <c r="AEJ14" s="110"/>
      <c r="AEK14" s="110"/>
      <c r="AEL14" s="110"/>
      <c r="AEM14" s="110"/>
      <c r="AEN14" s="110"/>
      <c r="AEO14" s="110"/>
      <c r="AEP14" s="110"/>
      <c r="AEQ14" s="110"/>
      <c r="AER14" s="110"/>
      <c r="AES14" s="110"/>
      <c r="AET14" s="110"/>
      <c r="AEU14" s="110"/>
      <c r="AEV14" s="110"/>
      <c r="AEW14" s="110"/>
      <c r="AEX14" s="110"/>
      <c r="AEY14" s="110"/>
      <c r="AEZ14" s="110"/>
      <c r="AFA14" s="110"/>
      <c r="AFB14" s="110"/>
      <c r="AFC14" s="110"/>
      <c r="AFD14" s="110"/>
      <c r="AFE14" s="110"/>
      <c r="AFF14" s="110"/>
      <c r="AFG14" s="110"/>
      <c r="AFH14" s="110"/>
      <c r="AFI14" s="110"/>
      <c r="AFJ14" s="110"/>
      <c r="AFK14" s="110"/>
      <c r="AFL14" s="110"/>
      <c r="AFM14" s="110"/>
      <c r="AFN14" s="110"/>
      <c r="AFO14" s="110"/>
      <c r="AFP14" s="110"/>
      <c r="AFQ14" s="110"/>
      <c r="AFR14" s="110"/>
      <c r="AFS14" s="110"/>
      <c r="AFT14" s="110"/>
      <c r="AFU14" s="110"/>
      <c r="AFV14" s="110"/>
      <c r="AFW14" s="110"/>
      <c r="AFX14" s="110"/>
      <c r="AFY14" s="110"/>
      <c r="AFZ14" s="110"/>
      <c r="AGA14" s="110"/>
      <c r="AGB14" s="110"/>
      <c r="AGC14" s="110"/>
      <c r="AGD14" s="110"/>
      <c r="AGE14" s="110"/>
      <c r="AGF14" s="110"/>
      <c r="AGG14" s="110"/>
      <c r="AGH14" s="110"/>
      <c r="AGI14" s="110"/>
      <c r="AGJ14" s="110"/>
      <c r="AGK14" s="110"/>
      <c r="AGL14" s="110"/>
      <c r="AGM14" s="110"/>
      <c r="AGN14" s="110"/>
      <c r="AGO14" s="110"/>
      <c r="AGP14" s="110"/>
      <c r="AGQ14" s="110"/>
      <c r="AGR14" s="110"/>
      <c r="AGS14" s="110"/>
      <c r="AGT14" s="110"/>
      <c r="AGU14" s="110"/>
      <c r="AGV14" s="110"/>
      <c r="AGW14" s="110"/>
      <c r="AGX14" s="110"/>
      <c r="AGY14" s="110"/>
      <c r="AGZ14" s="110"/>
      <c r="AHA14" s="110"/>
      <c r="AHB14" s="110"/>
      <c r="AHC14" s="110"/>
      <c r="AHD14" s="110"/>
      <c r="AHE14" s="110"/>
      <c r="AHF14" s="110"/>
      <c r="AHG14" s="110"/>
      <c r="AHH14" s="110"/>
      <c r="AHI14" s="110"/>
      <c r="AHJ14" s="110"/>
      <c r="AHK14" s="110"/>
      <c r="AHL14" s="110"/>
      <c r="AHM14" s="110"/>
      <c r="AHN14" s="110"/>
      <c r="AHO14" s="110"/>
      <c r="AHP14" s="110"/>
      <c r="AHQ14" s="110"/>
      <c r="AHR14" s="110"/>
      <c r="AHS14" s="110"/>
      <c r="AHT14" s="110"/>
      <c r="AHU14" s="110"/>
      <c r="AHV14" s="110"/>
      <c r="AHW14" s="110"/>
      <c r="AHX14" s="110"/>
      <c r="AHY14" s="110"/>
      <c r="AHZ14" s="110"/>
      <c r="AIA14" s="110"/>
      <c r="AIB14" s="110"/>
      <c r="AIC14" s="110"/>
      <c r="AID14" s="110"/>
      <c r="AIE14" s="110"/>
      <c r="AIF14" s="110"/>
      <c r="AIG14" s="110"/>
      <c r="AIH14" s="110"/>
      <c r="AII14" s="110"/>
      <c r="AIJ14" s="110"/>
      <c r="AIK14" s="110"/>
      <c r="AIL14" s="110"/>
      <c r="AIM14" s="110"/>
      <c r="AIN14" s="110"/>
      <c r="AIO14" s="110"/>
      <c r="AIP14" s="110"/>
      <c r="AIQ14" s="110"/>
      <c r="AIR14" s="110"/>
      <c r="AIS14" s="110"/>
      <c r="AIT14" s="110"/>
      <c r="AIU14" s="110"/>
      <c r="AIV14" s="110"/>
      <c r="AIW14" s="110"/>
      <c r="AIX14" s="110"/>
      <c r="AIY14" s="110"/>
      <c r="AIZ14" s="110"/>
      <c r="AJA14" s="110"/>
      <c r="AJB14" s="110"/>
      <c r="AJC14" s="110"/>
      <c r="AJD14" s="110"/>
      <c r="AJE14" s="110"/>
      <c r="AJF14" s="110"/>
      <c r="AJG14" s="110"/>
      <c r="AJH14" s="110"/>
      <c r="AJI14" s="110"/>
      <c r="AJJ14" s="110"/>
      <c r="AJK14" s="110"/>
      <c r="AJL14" s="110"/>
      <c r="AJM14" s="110"/>
      <c r="AJN14" s="110"/>
      <c r="AJO14" s="110"/>
      <c r="AJP14" s="110"/>
      <c r="AJQ14" s="110"/>
      <c r="AJR14" s="110"/>
      <c r="AJS14" s="110"/>
      <c r="AJT14" s="110"/>
      <c r="AJU14" s="110"/>
      <c r="AJV14" s="110"/>
      <c r="AJW14" s="110"/>
      <c r="AJX14" s="110"/>
      <c r="AJY14" s="110"/>
      <c r="AJZ14" s="110"/>
      <c r="AKA14" s="110"/>
      <c r="AKB14" s="110"/>
      <c r="AKC14" s="110"/>
      <c r="AKD14" s="110"/>
      <c r="AKE14" s="110"/>
      <c r="AKF14" s="110"/>
      <c r="AKG14" s="110"/>
      <c r="AKH14" s="110"/>
      <c r="AKI14" s="110"/>
      <c r="AKJ14" s="110"/>
      <c r="AKK14" s="110"/>
      <c r="AKL14" s="110"/>
      <c r="AKM14" s="110"/>
      <c r="AKN14" s="110"/>
      <c r="AKO14" s="110"/>
      <c r="AKP14" s="110"/>
      <c r="AKQ14" s="110"/>
      <c r="AKR14" s="110"/>
      <c r="AKS14" s="110"/>
      <c r="AKT14" s="110"/>
      <c r="AKU14" s="110"/>
      <c r="AKV14" s="110"/>
      <c r="AKW14" s="110"/>
      <c r="AKX14" s="110"/>
      <c r="AKY14" s="110"/>
      <c r="AKZ14" s="110"/>
      <c r="ALA14" s="110"/>
      <c r="ALB14" s="110"/>
      <c r="ALC14" s="110"/>
      <c r="ALD14" s="110"/>
      <c r="ALE14" s="110"/>
      <c r="ALF14" s="110"/>
      <c r="ALG14" s="110"/>
      <c r="ALH14" s="110"/>
      <c r="ALI14" s="110"/>
      <c r="ALJ14" s="110"/>
      <c r="ALK14" s="110"/>
      <c r="ALL14" s="110"/>
      <c r="ALM14" s="110"/>
      <c r="ALN14" s="110"/>
      <c r="ALO14" s="110"/>
      <c r="ALP14" s="110"/>
      <c r="ALQ14" s="110"/>
      <c r="ALR14" s="110"/>
      <c r="ALS14" s="110"/>
      <c r="ALT14" s="110"/>
      <c r="ALU14" s="110"/>
      <c r="ALV14" s="110"/>
      <c r="ALW14" s="110"/>
      <c r="ALX14" s="110"/>
      <c r="ALY14" s="110"/>
      <c r="ALZ14" s="110"/>
      <c r="AMA14" s="110"/>
      <c r="AMB14" s="110"/>
      <c r="AMC14" s="110"/>
      <c r="AMD14" s="110"/>
      <c r="AME14" s="110"/>
      <c r="AMF14" s="110"/>
      <c r="AMG14" s="110"/>
      <c r="AMH14" s="110"/>
      <c r="AMI14" s="110"/>
      <c r="AMJ14" s="110"/>
      <c r="AMK14" s="110"/>
      <c r="AML14" s="110"/>
      <c r="AMM14" s="110"/>
      <c r="AMN14" s="110"/>
      <c r="AMO14" s="110"/>
      <c r="AMP14" s="110"/>
      <c r="AMQ14" s="110"/>
      <c r="AMR14" s="110"/>
      <c r="AMS14" s="110"/>
      <c r="AMT14" s="110"/>
      <c r="AMU14" s="110"/>
      <c r="AMV14" s="110"/>
      <c r="AMW14" s="110"/>
      <c r="AMX14" s="110"/>
      <c r="AMY14" s="110"/>
      <c r="AMZ14" s="110"/>
      <c r="ANA14" s="110"/>
      <c r="ANB14" s="110"/>
      <c r="ANC14" s="110"/>
      <c r="AND14" s="110"/>
      <c r="ANE14" s="110"/>
      <c r="ANF14" s="110"/>
      <c r="ANG14" s="110"/>
      <c r="ANH14" s="110"/>
      <c r="ANI14" s="110"/>
      <c r="ANJ14" s="110"/>
      <c r="ANK14" s="110"/>
      <c r="ANL14" s="110"/>
      <c r="ANM14" s="110"/>
      <c r="ANN14" s="110"/>
      <c r="ANO14" s="110"/>
      <c r="ANP14" s="110"/>
      <c r="ANQ14" s="110"/>
      <c r="ANR14" s="110"/>
      <c r="ANS14" s="110"/>
      <c r="ANT14" s="110"/>
      <c r="ANU14" s="110"/>
      <c r="ANV14" s="110"/>
      <c r="ANW14" s="110"/>
      <c r="ANX14" s="110"/>
      <c r="ANY14" s="110"/>
      <c r="ANZ14" s="110"/>
      <c r="AOA14" s="110"/>
      <c r="AOB14" s="110"/>
      <c r="AOC14" s="110"/>
      <c r="AOD14" s="110"/>
      <c r="AOE14" s="110"/>
      <c r="AOF14" s="110"/>
      <c r="AOG14" s="110"/>
      <c r="AOH14" s="110"/>
      <c r="AOI14" s="110"/>
      <c r="AOJ14" s="110"/>
      <c r="AOK14" s="110"/>
      <c r="AOL14" s="110"/>
      <c r="AOM14" s="110"/>
      <c r="AON14" s="110"/>
      <c r="AOO14" s="110"/>
      <c r="AOP14" s="110"/>
      <c r="AOQ14" s="110"/>
      <c r="AOR14" s="110"/>
      <c r="AOS14" s="110"/>
      <c r="AOT14" s="110"/>
      <c r="AOU14" s="110"/>
      <c r="AOV14" s="110"/>
      <c r="AOW14" s="110"/>
      <c r="AOX14" s="110"/>
      <c r="AOY14" s="110"/>
      <c r="AOZ14" s="110"/>
      <c r="APA14" s="110"/>
      <c r="APB14" s="110"/>
      <c r="APC14" s="110"/>
      <c r="APD14" s="110"/>
      <c r="APE14" s="110"/>
      <c r="APF14" s="110"/>
      <c r="APG14" s="110"/>
      <c r="APH14" s="110"/>
      <c r="API14" s="110"/>
      <c r="APJ14" s="110"/>
      <c r="APK14" s="110"/>
      <c r="APL14" s="110"/>
      <c r="APM14" s="110"/>
      <c r="APN14" s="110"/>
      <c r="APO14" s="110"/>
      <c r="APP14" s="110"/>
      <c r="APQ14" s="110"/>
      <c r="APR14" s="110"/>
      <c r="APS14" s="110"/>
      <c r="APT14" s="110"/>
      <c r="APU14" s="110"/>
      <c r="APV14" s="110"/>
      <c r="APW14" s="110"/>
      <c r="APX14" s="110"/>
      <c r="APY14" s="110"/>
      <c r="APZ14" s="110"/>
      <c r="AQA14" s="110"/>
      <c r="AQB14" s="110"/>
      <c r="AQC14" s="110"/>
      <c r="AQD14" s="110"/>
      <c r="AQE14" s="110"/>
      <c r="AQF14" s="110"/>
      <c r="AQG14" s="110"/>
      <c r="AQH14" s="110"/>
      <c r="AQI14" s="110"/>
      <c r="AQJ14" s="110"/>
      <c r="AQK14" s="110"/>
      <c r="AQL14" s="110"/>
      <c r="AQM14" s="110"/>
      <c r="AQN14" s="110"/>
      <c r="AQO14" s="110"/>
      <c r="AQP14" s="110"/>
      <c r="AQQ14" s="110"/>
      <c r="AQR14" s="110"/>
      <c r="AQS14" s="110"/>
      <c r="AQT14" s="110"/>
      <c r="AQU14" s="110"/>
      <c r="AQV14" s="110"/>
      <c r="AQW14" s="110"/>
      <c r="AQX14" s="110"/>
      <c r="AQY14" s="110"/>
      <c r="AQZ14" s="110"/>
      <c r="ARA14" s="110"/>
      <c r="ARB14" s="110"/>
      <c r="ARC14" s="110"/>
      <c r="ARD14" s="110"/>
      <c r="ARE14" s="110"/>
      <c r="ARF14" s="110"/>
      <c r="ARG14" s="110"/>
      <c r="ARH14" s="110"/>
      <c r="ARI14" s="110"/>
      <c r="ARJ14" s="110"/>
      <c r="ARK14" s="110"/>
      <c r="ARL14" s="110"/>
      <c r="ARM14" s="110"/>
      <c r="ARN14" s="110"/>
      <c r="ARO14" s="110"/>
      <c r="ARP14" s="110"/>
      <c r="ARQ14" s="110"/>
      <c r="ARR14" s="110"/>
      <c r="ARS14" s="110"/>
      <c r="ART14" s="110"/>
      <c r="ARU14" s="110"/>
      <c r="ARV14" s="110"/>
      <c r="ARW14" s="110"/>
      <c r="ARX14" s="110"/>
      <c r="ARY14" s="110"/>
      <c r="ARZ14" s="110"/>
      <c r="ASA14" s="110"/>
      <c r="ASB14" s="110"/>
      <c r="ASC14" s="110"/>
      <c r="ASD14" s="110"/>
      <c r="ASE14" s="110"/>
      <c r="ASF14" s="110"/>
      <c r="ASG14" s="110"/>
      <c r="ASH14" s="110"/>
      <c r="ASI14" s="110"/>
      <c r="ASJ14" s="110"/>
      <c r="ASK14" s="110"/>
      <c r="ASL14" s="110"/>
      <c r="ASM14" s="110"/>
      <c r="ASN14" s="110"/>
      <c r="ASO14" s="110"/>
      <c r="ASP14" s="110"/>
      <c r="ASQ14" s="110"/>
      <c r="ASR14" s="110"/>
      <c r="ASS14" s="110"/>
      <c r="AST14" s="110"/>
      <c r="ASU14" s="110"/>
      <c r="ASV14" s="110"/>
      <c r="ASW14" s="110"/>
      <c r="ASX14" s="110"/>
      <c r="ASY14" s="110"/>
      <c r="ASZ14" s="110"/>
      <c r="ATA14" s="110"/>
      <c r="ATB14" s="110"/>
      <c r="ATC14" s="110"/>
      <c r="ATD14" s="110"/>
      <c r="ATE14" s="110"/>
      <c r="ATF14" s="110"/>
      <c r="ATG14" s="110"/>
      <c r="ATH14" s="110"/>
      <c r="ATI14" s="110"/>
      <c r="ATJ14" s="110"/>
      <c r="ATK14" s="110"/>
      <c r="ATL14" s="110"/>
      <c r="ATM14" s="110"/>
      <c r="ATN14" s="110"/>
      <c r="ATO14" s="110"/>
      <c r="ATP14" s="110"/>
      <c r="ATQ14" s="110"/>
      <c r="ATR14" s="110"/>
      <c r="ATS14" s="110"/>
      <c r="ATT14" s="110"/>
      <c r="ATU14" s="110"/>
      <c r="ATV14" s="110"/>
      <c r="ATW14" s="110"/>
      <c r="ATX14" s="110"/>
      <c r="ATY14" s="110"/>
      <c r="ATZ14" s="110"/>
      <c r="AUA14" s="110"/>
      <c r="AUB14" s="110"/>
      <c r="AUC14" s="110"/>
      <c r="AUD14" s="110"/>
      <c r="AUE14" s="110"/>
      <c r="AUF14" s="110"/>
      <c r="AUG14" s="110"/>
      <c r="AUH14" s="110"/>
      <c r="AUI14" s="110"/>
      <c r="AUJ14" s="110"/>
      <c r="AUK14" s="110"/>
      <c r="AUL14" s="110"/>
      <c r="AUM14" s="110"/>
      <c r="AUN14" s="110"/>
      <c r="AUO14" s="110"/>
      <c r="AUP14" s="110"/>
      <c r="AUQ14" s="110"/>
      <c r="AUR14" s="110"/>
      <c r="AUS14" s="110"/>
      <c r="AUT14" s="110"/>
      <c r="AUU14" s="110"/>
      <c r="AUV14" s="110"/>
      <c r="AUW14" s="110"/>
      <c r="AUX14" s="110"/>
      <c r="AUY14" s="110"/>
      <c r="AUZ14" s="110"/>
      <c r="AVA14" s="110"/>
      <c r="AVB14" s="110"/>
      <c r="AVC14" s="110"/>
      <c r="AVD14" s="110"/>
      <c r="AVE14" s="110"/>
      <c r="AVF14" s="110"/>
      <c r="AVG14" s="110"/>
      <c r="AVH14" s="110"/>
      <c r="AVI14" s="110"/>
      <c r="AVJ14" s="110"/>
      <c r="AVK14" s="110"/>
      <c r="AVL14" s="110"/>
      <c r="AVM14" s="110"/>
      <c r="AVN14" s="110"/>
      <c r="AVO14" s="110"/>
      <c r="AVP14" s="110"/>
      <c r="AVQ14" s="110"/>
      <c r="AVR14" s="110"/>
      <c r="AVS14" s="110"/>
      <c r="AVT14" s="110"/>
      <c r="AVU14" s="110"/>
      <c r="AVV14" s="110"/>
      <c r="AVW14" s="110"/>
      <c r="AVX14" s="110"/>
      <c r="AVY14" s="110"/>
      <c r="AVZ14" s="110"/>
      <c r="AWA14" s="110"/>
      <c r="AWB14" s="110"/>
      <c r="AWC14" s="110"/>
      <c r="AWD14" s="110"/>
      <c r="AWE14" s="110"/>
      <c r="AWF14" s="110"/>
      <c r="AWG14" s="110"/>
      <c r="AWH14" s="110"/>
      <c r="AWI14" s="110"/>
      <c r="AWJ14" s="110"/>
      <c r="AWK14" s="110"/>
      <c r="AWL14" s="110"/>
      <c r="AWM14" s="110"/>
      <c r="AWN14" s="110"/>
      <c r="AWO14" s="110"/>
      <c r="AWP14" s="110"/>
      <c r="AWQ14" s="110"/>
      <c r="AWR14" s="110"/>
      <c r="AWS14" s="110"/>
      <c r="AWT14" s="110"/>
      <c r="AWU14" s="110"/>
      <c r="AWV14" s="110"/>
      <c r="AWW14" s="110"/>
      <c r="AWX14" s="110"/>
      <c r="AWY14" s="110"/>
      <c r="AWZ14" s="110"/>
      <c r="AXA14" s="110"/>
      <c r="AXB14" s="110"/>
      <c r="AXC14" s="110"/>
      <c r="AXD14" s="110"/>
      <c r="AXE14" s="110"/>
      <c r="AXF14" s="110"/>
      <c r="AXG14" s="110"/>
      <c r="AXH14" s="110"/>
      <c r="AXI14" s="110"/>
      <c r="AXJ14" s="110"/>
      <c r="AXK14" s="110"/>
      <c r="AXL14" s="110"/>
      <c r="AXM14" s="110"/>
      <c r="AXN14" s="110"/>
      <c r="AXO14" s="110"/>
      <c r="AXP14" s="110"/>
      <c r="AXQ14" s="110"/>
      <c r="AXR14" s="110"/>
      <c r="AXS14" s="110"/>
      <c r="AXT14" s="110"/>
      <c r="AXU14" s="110"/>
      <c r="AXV14" s="110"/>
      <c r="AXW14" s="110"/>
      <c r="AXX14" s="110"/>
      <c r="AXY14" s="110"/>
      <c r="AXZ14" s="110"/>
      <c r="AYA14" s="110"/>
      <c r="AYB14" s="110"/>
      <c r="AYC14" s="110"/>
      <c r="AYD14" s="110"/>
      <c r="AYE14" s="110"/>
      <c r="AYF14" s="110"/>
      <c r="AYG14" s="110"/>
      <c r="AYH14" s="110"/>
      <c r="AYI14" s="110"/>
      <c r="AYJ14" s="110"/>
      <c r="AYK14" s="110"/>
      <c r="AYL14" s="110"/>
      <c r="AYM14" s="110"/>
      <c r="AYN14" s="110"/>
      <c r="AYO14" s="110"/>
      <c r="AYP14" s="110"/>
      <c r="AYQ14" s="110"/>
      <c r="AYR14" s="110"/>
      <c r="AYS14" s="110"/>
      <c r="AYT14" s="110"/>
      <c r="AYU14" s="110"/>
      <c r="AYV14" s="110"/>
      <c r="AYW14" s="110"/>
      <c r="AYX14" s="110"/>
      <c r="AYY14" s="110"/>
      <c r="AYZ14" s="110"/>
      <c r="AZA14" s="110"/>
      <c r="AZB14" s="110"/>
      <c r="AZC14" s="110"/>
      <c r="AZD14" s="110"/>
      <c r="AZE14" s="110"/>
      <c r="AZF14" s="110"/>
      <c r="AZG14" s="110"/>
      <c r="AZH14" s="110"/>
      <c r="AZI14" s="110"/>
      <c r="AZJ14" s="110"/>
      <c r="AZK14" s="110"/>
      <c r="AZL14" s="110"/>
      <c r="AZM14" s="110"/>
      <c r="AZN14" s="110"/>
      <c r="AZO14" s="110"/>
      <c r="AZP14" s="110"/>
      <c r="AZQ14" s="110"/>
      <c r="AZR14" s="110"/>
      <c r="AZS14" s="110"/>
      <c r="AZT14" s="110"/>
      <c r="AZU14" s="110"/>
      <c r="AZV14" s="110"/>
      <c r="AZW14" s="110"/>
      <c r="AZX14" s="110"/>
      <c r="AZY14" s="110"/>
      <c r="AZZ14" s="110"/>
      <c r="BAA14" s="110"/>
      <c r="BAB14" s="110"/>
      <c r="BAC14" s="110"/>
      <c r="BAD14" s="110"/>
      <c r="BAE14" s="110"/>
      <c r="BAF14" s="110"/>
      <c r="BAG14" s="110"/>
      <c r="BAH14" s="110"/>
      <c r="BAI14" s="110"/>
      <c r="BAJ14" s="110"/>
      <c r="BAK14" s="110"/>
      <c r="BAL14" s="110"/>
      <c r="BAM14" s="110"/>
      <c r="BAN14" s="110"/>
      <c r="BAO14" s="110"/>
      <c r="BAP14" s="110"/>
      <c r="BAQ14" s="110"/>
      <c r="BAR14" s="110"/>
      <c r="BAS14" s="110"/>
      <c r="BAT14" s="110"/>
      <c r="BAU14" s="110"/>
      <c r="BAV14" s="110"/>
      <c r="BAW14" s="110"/>
      <c r="BAX14" s="110"/>
      <c r="BAY14" s="110"/>
      <c r="BAZ14" s="110"/>
      <c r="BBA14" s="110"/>
      <c r="BBB14" s="110"/>
      <c r="BBC14" s="110"/>
      <c r="BBD14" s="110"/>
      <c r="BBE14" s="110"/>
      <c r="BBF14" s="110"/>
      <c r="BBG14" s="110"/>
      <c r="BBH14" s="110"/>
      <c r="BBI14" s="110"/>
      <c r="BBJ14" s="110"/>
      <c r="BBK14" s="110"/>
      <c r="BBL14" s="110"/>
      <c r="BBM14" s="110"/>
      <c r="BBN14" s="110"/>
      <c r="BBO14" s="110"/>
      <c r="BBP14" s="110"/>
      <c r="BBQ14" s="110"/>
      <c r="BBR14" s="110"/>
      <c r="BBS14" s="110"/>
      <c r="BBT14" s="110"/>
      <c r="BBU14" s="110"/>
      <c r="BBV14" s="110"/>
      <c r="BBW14" s="110"/>
      <c r="BBX14" s="110"/>
      <c r="BBY14" s="110"/>
      <c r="BBZ14" s="110"/>
      <c r="BCA14" s="110"/>
      <c r="BCB14" s="110"/>
      <c r="BCC14" s="110"/>
      <c r="BCD14" s="110"/>
      <c r="BCE14" s="110"/>
      <c r="BCF14" s="110"/>
      <c r="BCG14" s="110"/>
      <c r="BCH14" s="110"/>
      <c r="BCI14" s="110"/>
      <c r="BCJ14" s="110"/>
      <c r="BCK14" s="110"/>
      <c r="BCL14" s="110"/>
      <c r="BCM14" s="110"/>
      <c r="BCN14" s="110"/>
      <c r="BCO14" s="110"/>
      <c r="BCP14" s="110"/>
      <c r="BCQ14" s="110"/>
      <c r="BCR14" s="110"/>
      <c r="BCS14" s="110"/>
      <c r="BCT14" s="110"/>
      <c r="BCU14" s="110"/>
      <c r="BCV14" s="110"/>
      <c r="BCW14" s="110"/>
      <c r="BCX14" s="110"/>
      <c r="BCY14" s="110"/>
      <c r="BCZ14" s="110"/>
      <c r="BDA14" s="110"/>
      <c r="BDB14" s="110"/>
      <c r="BDC14" s="110"/>
      <c r="BDD14" s="110"/>
      <c r="BDE14" s="110"/>
      <c r="BDF14" s="110"/>
      <c r="BDG14" s="110"/>
      <c r="BDH14" s="110"/>
      <c r="BDI14" s="110"/>
      <c r="BDJ14" s="110"/>
      <c r="BDK14" s="110"/>
      <c r="BDL14" s="110"/>
      <c r="BDM14" s="110"/>
      <c r="BDN14" s="110"/>
      <c r="BDO14" s="110"/>
      <c r="BDP14" s="110"/>
      <c r="BDQ14" s="110"/>
      <c r="BDR14" s="110"/>
      <c r="BDS14" s="110"/>
      <c r="BDT14" s="110"/>
      <c r="BDU14" s="110"/>
      <c r="BDV14" s="110"/>
      <c r="BDW14" s="110"/>
      <c r="BDX14" s="110"/>
      <c r="BDY14" s="110"/>
      <c r="BDZ14" s="110"/>
      <c r="BEA14" s="110"/>
      <c r="BEB14" s="110"/>
      <c r="BEC14" s="110"/>
      <c r="BED14" s="110"/>
      <c r="BEE14" s="110"/>
      <c r="BEF14" s="110"/>
      <c r="BEG14" s="110"/>
      <c r="BEH14" s="110"/>
      <c r="BEI14" s="110"/>
      <c r="BEJ14" s="110"/>
      <c r="BEK14" s="110"/>
      <c r="BEL14" s="110"/>
      <c r="BEM14" s="110"/>
      <c r="BEN14" s="110"/>
      <c r="BEO14" s="110"/>
      <c r="BEP14" s="110"/>
      <c r="BEQ14" s="110"/>
      <c r="BER14" s="110"/>
      <c r="BES14" s="110"/>
      <c r="BET14" s="110"/>
      <c r="BEU14" s="110"/>
      <c r="BEV14" s="110"/>
      <c r="BEW14" s="110"/>
      <c r="BEX14" s="110"/>
      <c r="BEY14" s="110"/>
      <c r="BEZ14" s="110"/>
      <c r="BFA14" s="110"/>
      <c r="BFB14" s="110"/>
      <c r="BFC14" s="110"/>
      <c r="BFD14" s="110"/>
      <c r="BFE14" s="110"/>
      <c r="BFF14" s="110"/>
      <c r="BFG14" s="110"/>
      <c r="BFH14" s="110"/>
      <c r="BFI14" s="110"/>
      <c r="BFJ14" s="110"/>
      <c r="BFK14" s="110"/>
      <c r="BFL14" s="110"/>
      <c r="BFM14" s="110"/>
      <c r="BFN14" s="110"/>
      <c r="BFO14" s="110"/>
      <c r="BFP14" s="110"/>
      <c r="BFQ14" s="110"/>
      <c r="BFR14" s="110"/>
      <c r="BFS14" s="110"/>
      <c r="BFT14" s="110"/>
      <c r="BFU14" s="110"/>
      <c r="BFV14" s="110"/>
      <c r="BFW14" s="110"/>
      <c r="BFX14" s="110"/>
      <c r="BFY14" s="110"/>
      <c r="BFZ14" s="110"/>
      <c r="BGA14" s="110"/>
      <c r="BGB14" s="110"/>
      <c r="BGC14" s="110"/>
      <c r="BGD14" s="110"/>
      <c r="BGE14" s="110"/>
      <c r="BGF14" s="110"/>
      <c r="BGG14" s="110"/>
      <c r="BGH14" s="110"/>
      <c r="BGI14" s="110"/>
      <c r="BGJ14" s="110"/>
      <c r="BGK14" s="110"/>
      <c r="BGL14" s="110"/>
      <c r="BGM14" s="110"/>
      <c r="BGN14" s="110"/>
      <c r="BGO14" s="110"/>
      <c r="BGP14" s="110"/>
      <c r="BGQ14" s="110"/>
      <c r="BGR14" s="110"/>
      <c r="BGS14" s="110"/>
      <c r="BGT14" s="110"/>
      <c r="BGU14" s="110"/>
      <c r="BGV14" s="110"/>
      <c r="BGW14" s="110"/>
      <c r="BGX14" s="110"/>
      <c r="BGY14" s="110"/>
      <c r="BGZ14" s="110"/>
      <c r="BHA14" s="110"/>
      <c r="BHB14" s="110"/>
      <c r="BHC14" s="110"/>
      <c r="BHD14" s="110"/>
      <c r="BHE14" s="110"/>
      <c r="BHF14" s="110"/>
      <c r="BHG14" s="110"/>
      <c r="BHH14" s="110"/>
      <c r="BHI14" s="110"/>
      <c r="BHJ14" s="110"/>
      <c r="BHK14" s="110"/>
      <c r="BHL14" s="110"/>
      <c r="BHM14" s="110"/>
      <c r="BHN14" s="110"/>
      <c r="BHO14" s="110"/>
      <c r="BHP14" s="110"/>
      <c r="BHQ14" s="110"/>
      <c r="BHR14" s="110"/>
      <c r="BHS14" s="110"/>
      <c r="BHT14" s="110"/>
      <c r="BHU14" s="110"/>
      <c r="BHV14" s="110"/>
      <c r="BHW14" s="110"/>
      <c r="BHX14" s="110"/>
      <c r="BHY14" s="110"/>
      <c r="BHZ14" s="110"/>
      <c r="BIA14" s="110"/>
      <c r="BIB14" s="110"/>
      <c r="BIC14" s="110"/>
      <c r="BID14" s="110"/>
      <c r="BIE14" s="110"/>
      <c r="BIF14" s="110"/>
      <c r="BIG14" s="110"/>
      <c r="BIH14" s="110"/>
      <c r="BII14" s="110"/>
      <c r="BIJ14" s="110"/>
      <c r="BIK14" s="110"/>
      <c r="BIL14" s="110"/>
      <c r="BIM14" s="110"/>
      <c r="BIN14" s="110"/>
      <c r="BIO14" s="110"/>
      <c r="BIP14" s="110"/>
      <c r="BIQ14" s="110"/>
      <c r="BIR14" s="110"/>
      <c r="BIS14" s="110"/>
      <c r="BIT14" s="110"/>
      <c r="BIU14" s="110"/>
      <c r="BIV14" s="110"/>
      <c r="BIW14" s="110"/>
      <c r="BIX14" s="110"/>
      <c r="BIY14" s="110"/>
      <c r="BIZ14" s="110"/>
      <c r="BJA14" s="110"/>
      <c r="BJB14" s="110"/>
      <c r="BJC14" s="110"/>
      <c r="BJD14" s="110"/>
      <c r="BJE14" s="110"/>
      <c r="BJF14" s="110"/>
      <c r="BJG14" s="110"/>
      <c r="BJH14" s="110"/>
      <c r="BJI14" s="110"/>
      <c r="BJJ14" s="110"/>
      <c r="BJK14" s="110"/>
      <c r="BJL14" s="110"/>
      <c r="BJM14" s="110"/>
      <c r="BJN14" s="110"/>
      <c r="BJO14" s="110"/>
      <c r="BJP14" s="110"/>
      <c r="BJQ14" s="110"/>
      <c r="BJR14" s="110"/>
      <c r="BJS14" s="110"/>
      <c r="BJT14" s="110"/>
      <c r="BJU14" s="110"/>
      <c r="BJV14" s="110"/>
      <c r="BJW14" s="110"/>
      <c r="BJX14" s="110"/>
      <c r="BJY14" s="110"/>
      <c r="BJZ14" s="110"/>
      <c r="BKA14" s="110"/>
      <c r="BKB14" s="110"/>
      <c r="BKC14" s="110"/>
      <c r="BKD14" s="110"/>
      <c r="BKE14" s="110"/>
      <c r="BKF14" s="110"/>
      <c r="BKG14" s="110"/>
      <c r="BKH14" s="110"/>
      <c r="BKI14" s="110"/>
      <c r="BKJ14" s="110"/>
      <c r="BKK14" s="110"/>
      <c r="BKL14" s="110"/>
      <c r="BKM14" s="110"/>
      <c r="BKN14" s="110"/>
      <c r="BKO14" s="110"/>
      <c r="BKP14" s="110"/>
      <c r="BKQ14" s="110"/>
      <c r="BKR14" s="110"/>
      <c r="BKS14" s="110"/>
      <c r="BKT14" s="110"/>
      <c r="BKU14" s="110"/>
      <c r="BKV14" s="110"/>
      <c r="BKW14" s="110"/>
      <c r="BKX14" s="110"/>
      <c r="BKY14" s="110"/>
      <c r="BKZ14" s="110"/>
      <c r="BLA14" s="110"/>
      <c r="BLB14" s="110"/>
      <c r="BLC14" s="110"/>
      <c r="BLD14" s="110"/>
      <c r="BLE14" s="110"/>
      <c r="BLF14" s="110"/>
      <c r="BLG14" s="110"/>
      <c r="BLH14" s="110"/>
      <c r="BLI14" s="110"/>
      <c r="BLJ14" s="110"/>
      <c r="BLK14" s="110"/>
      <c r="BLL14" s="110"/>
      <c r="BLM14" s="110"/>
      <c r="BLN14" s="110"/>
      <c r="BLO14" s="110"/>
      <c r="BLP14" s="110"/>
      <c r="BLQ14" s="110"/>
      <c r="BLR14" s="110"/>
      <c r="BLS14" s="110"/>
      <c r="BLT14" s="110"/>
      <c r="BLU14" s="110"/>
      <c r="BLV14" s="110"/>
      <c r="BLW14" s="110"/>
      <c r="BLX14" s="110"/>
      <c r="BLY14" s="110"/>
      <c r="BLZ14" s="110"/>
      <c r="BMA14" s="110"/>
      <c r="BMB14" s="110"/>
      <c r="BMC14" s="110"/>
      <c r="BMD14" s="110"/>
      <c r="BME14" s="110"/>
      <c r="BMF14" s="110"/>
      <c r="BMG14" s="110"/>
      <c r="BMH14" s="110"/>
      <c r="BMI14" s="110"/>
      <c r="BMJ14" s="110"/>
      <c r="BMK14" s="110"/>
      <c r="BML14" s="110"/>
      <c r="BMM14" s="110"/>
      <c r="BMN14" s="110"/>
      <c r="BMO14" s="110"/>
      <c r="BMP14" s="110"/>
      <c r="BMQ14" s="110"/>
      <c r="BMR14" s="110"/>
      <c r="BMS14" s="110"/>
      <c r="BMT14" s="110"/>
      <c r="BMU14" s="110"/>
      <c r="BMV14" s="110"/>
      <c r="BMW14" s="110"/>
      <c r="BMX14" s="110"/>
      <c r="BMY14" s="110"/>
      <c r="BMZ14" s="110"/>
      <c r="BNA14" s="110"/>
      <c r="BNB14" s="110"/>
      <c r="BNC14" s="110"/>
      <c r="BND14" s="110"/>
      <c r="BNE14" s="110"/>
      <c r="BNF14" s="110"/>
      <c r="BNG14" s="110"/>
      <c r="BNH14" s="110"/>
      <c r="BNI14" s="110"/>
      <c r="BNJ14" s="110"/>
      <c r="BNK14" s="110"/>
      <c r="BNL14" s="110"/>
      <c r="BNM14" s="110"/>
      <c r="BNN14" s="110"/>
      <c r="BNO14" s="110"/>
      <c r="BNP14" s="110"/>
      <c r="BNQ14" s="110"/>
      <c r="BNR14" s="110"/>
      <c r="BNS14" s="110"/>
      <c r="BNT14" s="110"/>
      <c r="BNU14" s="110"/>
      <c r="BNV14" s="110"/>
      <c r="BNW14" s="110"/>
      <c r="BNX14" s="110"/>
      <c r="BNY14" s="110"/>
      <c r="BNZ14" s="110"/>
      <c r="BOA14" s="110"/>
      <c r="BOB14" s="110"/>
      <c r="BOC14" s="110"/>
      <c r="BOD14" s="110"/>
      <c r="BOE14" s="110"/>
      <c r="BOF14" s="110"/>
      <c r="BOG14" s="110"/>
      <c r="BOH14" s="110"/>
      <c r="BOI14" s="110"/>
      <c r="BOJ14" s="110"/>
      <c r="BOK14" s="110"/>
      <c r="BOL14" s="110"/>
      <c r="BOM14" s="110"/>
      <c r="BON14" s="110"/>
      <c r="BOO14" s="110"/>
      <c r="BOP14" s="110"/>
      <c r="BOQ14" s="110"/>
      <c r="BOR14" s="110"/>
      <c r="BOS14" s="110"/>
      <c r="BOT14" s="110"/>
      <c r="BOU14" s="110"/>
      <c r="BOV14" s="110"/>
      <c r="BOW14" s="110"/>
      <c r="BOX14" s="110"/>
      <c r="BOY14" s="110"/>
      <c r="BOZ14" s="110"/>
      <c r="BPA14" s="110"/>
      <c r="BPB14" s="110"/>
      <c r="BPC14" s="110"/>
      <c r="BPD14" s="110"/>
      <c r="BPE14" s="110"/>
      <c r="BPF14" s="110"/>
      <c r="BPG14" s="110"/>
      <c r="BPH14" s="110"/>
      <c r="BPI14" s="110"/>
      <c r="BPJ14" s="110"/>
      <c r="BPK14" s="110"/>
      <c r="BPL14" s="110"/>
      <c r="BPM14" s="110"/>
      <c r="BPN14" s="110"/>
      <c r="BPO14" s="110"/>
      <c r="BPP14" s="110"/>
      <c r="BPQ14" s="110"/>
      <c r="BPR14" s="110"/>
      <c r="BPS14" s="110"/>
      <c r="BPT14" s="110"/>
      <c r="BPU14" s="110"/>
      <c r="BPV14" s="110"/>
      <c r="BPW14" s="110"/>
      <c r="BPX14" s="110"/>
      <c r="BPY14" s="110"/>
      <c r="BPZ14" s="110"/>
      <c r="BQA14" s="110"/>
      <c r="BQB14" s="110"/>
      <c r="BQC14" s="110"/>
      <c r="BQD14" s="110"/>
      <c r="BQE14" s="110"/>
      <c r="BQF14" s="110"/>
      <c r="BQG14" s="110"/>
      <c r="BQH14" s="110"/>
      <c r="BQI14" s="110"/>
      <c r="BQJ14" s="110"/>
      <c r="BQK14" s="110"/>
      <c r="BQL14" s="110"/>
      <c r="BQM14" s="110"/>
      <c r="BQN14" s="110"/>
      <c r="BQO14" s="110"/>
      <c r="BQP14" s="110"/>
      <c r="BQQ14" s="110"/>
      <c r="BQR14" s="110"/>
      <c r="BQS14" s="110"/>
      <c r="BQT14" s="110"/>
      <c r="BQU14" s="110"/>
      <c r="BQV14" s="110"/>
      <c r="BQW14" s="110"/>
      <c r="BQX14" s="110"/>
      <c r="BQY14" s="110"/>
      <c r="BQZ14" s="110"/>
      <c r="BRA14" s="110"/>
      <c r="BRB14" s="110"/>
      <c r="BRC14" s="110"/>
      <c r="BRD14" s="110"/>
      <c r="BRE14" s="110"/>
      <c r="BRF14" s="110"/>
      <c r="BRG14" s="110"/>
      <c r="BRH14" s="110"/>
      <c r="BRI14" s="110"/>
      <c r="BRJ14" s="110"/>
      <c r="BRK14" s="110"/>
      <c r="BRL14" s="110"/>
      <c r="BRM14" s="110"/>
      <c r="BRN14" s="110"/>
      <c r="BRO14" s="110"/>
      <c r="BRP14" s="110"/>
      <c r="BRQ14" s="110"/>
      <c r="BRR14" s="110"/>
      <c r="BRS14" s="110"/>
      <c r="BRT14" s="110"/>
      <c r="BRU14" s="110"/>
      <c r="BRV14" s="110"/>
      <c r="BRW14" s="110"/>
      <c r="BRX14" s="110"/>
      <c r="BRY14" s="110"/>
      <c r="BRZ14" s="110"/>
      <c r="BSA14" s="110"/>
      <c r="BSB14" s="110"/>
      <c r="BSC14" s="110"/>
      <c r="BSD14" s="110"/>
      <c r="BSE14" s="110"/>
      <c r="BSF14" s="110"/>
      <c r="BSG14" s="110"/>
      <c r="BSH14" s="110"/>
      <c r="BSI14" s="110"/>
      <c r="BSJ14" s="110"/>
      <c r="BSK14" s="110"/>
      <c r="BSL14" s="110"/>
      <c r="BSM14" s="110"/>
      <c r="BSN14" s="110"/>
      <c r="BSO14" s="110"/>
      <c r="BSP14" s="110"/>
      <c r="BSQ14" s="110"/>
      <c r="BSR14" s="110"/>
      <c r="BSS14" s="110"/>
      <c r="BST14" s="110"/>
      <c r="BSU14" s="110"/>
      <c r="BSV14" s="110"/>
      <c r="BSW14" s="110"/>
      <c r="BSX14" s="110"/>
      <c r="BSY14" s="110"/>
      <c r="BSZ14" s="110"/>
      <c r="BTA14" s="110"/>
      <c r="BTB14" s="110"/>
      <c r="BTC14" s="110"/>
      <c r="BTD14" s="110"/>
      <c r="BTE14" s="110"/>
      <c r="BTF14" s="110"/>
      <c r="BTG14" s="110"/>
      <c r="BTH14" s="110"/>
      <c r="BTI14" s="110"/>
      <c r="BTJ14" s="110"/>
      <c r="BTK14" s="110"/>
      <c r="BTL14" s="110"/>
      <c r="BTM14" s="110"/>
      <c r="BTN14" s="110"/>
      <c r="BTO14" s="110"/>
      <c r="BTP14" s="110"/>
      <c r="BTQ14" s="110"/>
      <c r="BTR14" s="110"/>
      <c r="BTS14" s="110"/>
      <c r="BTT14" s="110"/>
      <c r="BTU14" s="110"/>
      <c r="BTV14" s="110"/>
      <c r="BTW14" s="110"/>
      <c r="BTX14" s="110"/>
      <c r="BTY14" s="110"/>
      <c r="BTZ14" s="110"/>
      <c r="BUA14" s="110"/>
      <c r="BUB14" s="110"/>
      <c r="BUC14" s="110"/>
      <c r="BUD14" s="110"/>
      <c r="BUE14" s="110"/>
      <c r="BUF14" s="110"/>
      <c r="BUG14" s="110"/>
      <c r="BUH14" s="110"/>
      <c r="BUI14" s="110"/>
      <c r="BUJ14" s="110"/>
      <c r="BUK14" s="110"/>
      <c r="BUL14" s="110"/>
      <c r="BUM14" s="110"/>
      <c r="BUN14" s="110"/>
      <c r="BUO14" s="110"/>
      <c r="BUP14" s="110"/>
      <c r="BUQ14" s="110"/>
      <c r="BUR14" s="110"/>
      <c r="BUS14" s="110"/>
      <c r="BUT14" s="110"/>
      <c r="BUU14" s="110"/>
      <c r="BUV14" s="110"/>
      <c r="BUW14" s="110"/>
      <c r="BUX14" s="110"/>
      <c r="BUY14" s="110"/>
      <c r="BUZ14" s="110"/>
      <c r="BVA14" s="110"/>
      <c r="BVB14" s="110"/>
      <c r="BVC14" s="110"/>
      <c r="BVD14" s="110"/>
      <c r="BVE14" s="110"/>
      <c r="BVF14" s="110"/>
      <c r="BVG14" s="110"/>
      <c r="BVH14" s="110"/>
      <c r="BVI14" s="110"/>
      <c r="BVJ14" s="110"/>
      <c r="BVK14" s="110"/>
      <c r="BVL14" s="110"/>
      <c r="BVM14" s="110"/>
      <c r="BVN14" s="110"/>
      <c r="BVO14" s="110"/>
      <c r="BVP14" s="110"/>
      <c r="BVQ14" s="110"/>
      <c r="BVR14" s="110"/>
      <c r="BVS14" s="110"/>
      <c r="BVT14" s="110"/>
      <c r="BVU14" s="110"/>
      <c r="BVV14" s="110"/>
      <c r="BVW14" s="110"/>
      <c r="BVX14" s="110"/>
      <c r="BVY14" s="110"/>
      <c r="BVZ14" s="110"/>
      <c r="BWA14" s="110"/>
      <c r="BWB14" s="110"/>
      <c r="BWC14" s="110"/>
      <c r="BWD14" s="110"/>
      <c r="BWE14" s="110"/>
      <c r="BWF14" s="110"/>
      <c r="BWG14" s="110"/>
      <c r="BWH14" s="110"/>
      <c r="BWI14" s="110"/>
      <c r="BWJ14" s="110"/>
      <c r="BWK14" s="110"/>
      <c r="BWL14" s="110"/>
      <c r="BWM14" s="110"/>
      <c r="BWN14" s="110"/>
      <c r="BWO14" s="110"/>
      <c r="BWP14" s="110"/>
      <c r="BWQ14" s="110"/>
      <c r="BWR14" s="110"/>
      <c r="BWS14" s="110"/>
      <c r="BWT14" s="110"/>
      <c r="BWU14" s="110"/>
      <c r="BWV14" s="110"/>
      <c r="BWW14" s="110"/>
      <c r="BWX14" s="110"/>
      <c r="BWY14" s="110"/>
      <c r="BWZ14" s="110"/>
      <c r="BXA14" s="110"/>
      <c r="BXB14" s="110"/>
      <c r="BXC14" s="110"/>
      <c r="BXD14" s="110"/>
      <c r="BXE14" s="110"/>
      <c r="BXF14" s="110"/>
      <c r="BXG14" s="110"/>
      <c r="BXH14" s="110"/>
      <c r="BXI14" s="110"/>
      <c r="BXJ14" s="110"/>
      <c r="BXK14" s="110"/>
      <c r="BXL14" s="110"/>
      <c r="BXM14" s="110"/>
      <c r="BXN14" s="110"/>
      <c r="BXO14" s="110"/>
      <c r="BXP14" s="110"/>
      <c r="BXQ14" s="110"/>
      <c r="BXR14" s="110"/>
      <c r="BXS14" s="110"/>
      <c r="BXT14" s="110"/>
      <c r="BXU14" s="110"/>
      <c r="BXV14" s="110"/>
      <c r="BXW14" s="110"/>
      <c r="BXX14" s="110"/>
      <c r="BXY14" s="110"/>
      <c r="BXZ14" s="110"/>
      <c r="BYA14" s="110"/>
      <c r="BYB14" s="110"/>
      <c r="BYC14" s="110"/>
      <c r="BYD14" s="110"/>
      <c r="BYE14" s="110"/>
      <c r="BYF14" s="110"/>
      <c r="BYG14" s="110"/>
      <c r="BYH14" s="110"/>
      <c r="BYI14" s="110"/>
      <c r="BYJ14" s="110"/>
      <c r="BYK14" s="110"/>
      <c r="BYL14" s="110"/>
      <c r="BYM14" s="110"/>
      <c r="BYN14" s="110"/>
      <c r="BYO14" s="110"/>
      <c r="BYP14" s="110"/>
      <c r="BYQ14" s="110"/>
      <c r="BYR14" s="110"/>
      <c r="BYS14" s="110"/>
      <c r="BYT14" s="110"/>
      <c r="BYU14" s="110"/>
      <c r="BYV14" s="110"/>
      <c r="BYW14" s="110"/>
      <c r="BYX14" s="110"/>
      <c r="BYY14" s="110"/>
      <c r="BYZ14" s="110"/>
      <c r="BZA14" s="110"/>
      <c r="BZB14" s="110"/>
      <c r="BZC14" s="110"/>
      <c r="BZD14" s="110"/>
      <c r="BZE14" s="110"/>
      <c r="BZF14" s="110"/>
      <c r="BZG14" s="110"/>
      <c r="BZH14" s="110"/>
      <c r="BZI14" s="110"/>
      <c r="BZJ14" s="110"/>
      <c r="BZK14" s="110"/>
      <c r="BZL14" s="110"/>
      <c r="BZM14" s="110"/>
      <c r="BZN14" s="110"/>
      <c r="BZO14" s="110"/>
      <c r="BZP14" s="110"/>
      <c r="BZQ14" s="110"/>
      <c r="BZR14" s="110"/>
      <c r="BZS14" s="110"/>
      <c r="BZT14" s="110"/>
      <c r="BZU14" s="110"/>
      <c r="BZV14" s="110"/>
      <c r="BZW14" s="110"/>
      <c r="BZX14" s="110"/>
      <c r="BZY14" s="110"/>
      <c r="BZZ14" s="110"/>
      <c r="CAA14" s="110"/>
      <c r="CAB14" s="110"/>
      <c r="CAC14" s="110"/>
      <c r="CAD14" s="110"/>
      <c r="CAE14" s="110"/>
      <c r="CAF14" s="110"/>
      <c r="CAG14" s="110"/>
      <c r="CAH14" s="110"/>
      <c r="CAI14" s="110"/>
      <c r="CAJ14" s="110"/>
      <c r="CAK14" s="110"/>
      <c r="CAL14" s="110"/>
      <c r="CAM14" s="110"/>
      <c r="CAN14" s="110"/>
      <c r="CAO14" s="110"/>
      <c r="CAP14" s="110"/>
      <c r="CAQ14" s="110"/>
      <c r="CAR14" s="110"/>
      <c r="CAS14" s="110"/>
      <c r="CAT14" s="110"/>
      <c r="CAU14" s="110"/>
      <c r="CAV14" s="110"/>
      <c r="CAW14" s="110"/>
      <c r="CAX14" s="110"/>
      <c r="CAY14" s="110"/>
      <c r="CAZ14" s="110"/>
      <c r="CBA14" s="110"/>
      <c r="CBB14" s="110"/>
      <c r="CBC14" s="110"/>
      <c r="CBD14" s="110"/>
      <c r="CBE14" s="110"/>
      <c r="CBF14" s="110"/>
      <c r="CBG14" s="110"/>
      <c r="CBH14" s="110"/>
      <c r="CBI14" s="110"/>
      <c r="CBJ14" s="110"/>
      <c r="CBK14" s="110"/>
      <c r="CBL14" s="110"/>
      <c r="CBM14" s="110"/>
      <c r="CBN14" s="110"/>
      <c r="CBO14" s="110"/>
      <c r="CBP14" s="110"/>
      <c r="CBQ14" s="110"/>
      <c r="CBR14" s="110"/>
      <c r="CBS14" s="110"/>
      <c r="CBT14" s="110"/>
      <c r="CBU14" s="110"/>
      <c r="CBV14" s="110"/>
      <c r="CBW14" s="110"/>
      <c r="CBX14" s="110"/>
      <c r="CBY14" s="110"/>
      <c r="CBZ14" s="110"/>
      <c r="CCA14" s="110"/>
      <c r="CCB14" s="110"/>
      <c r="CCC14" s="110"/>
      <c r="CCD14" s="110"/>
      <c r="CCE14" s="110"/>
      <c r="CCF14" s="110"/>
      <c r="CCG14" s="110"/>
      <c r="CCH14" s="110"/>
      <c r="CCI14" s="110"/>
      <c r="CCJ14" s="110"/>
      <c r="CCK14" s="110"/>
      <c r="CCL14" s="110"/>
      <c r="CCM14" s="110"/>
      <c r="CCN14" s="110"/>
      <c r="CCO14" s="110"/>
      <c r="CCP14" s="110"/>
      <c r="CCQ14" s="110"/>
      <c r="CCR14" s="110"/>
      <c r="CCS14" s="110"/>
      <c r="CCT14" s="110"/>
      <c r="CCU14" s="110"/>
      <c r="CCV14" s="110"/>
      <c r="CCW14" s="110"/>
      <c r="CCX14" s="110"/>
      <c r="CCY14" s="110"/>
      <c r="CCZ14" s="110"/>
      <c r="CDA14" s="110"/>
      <c r="CDB14" s="110"/>
      <c r="CDC14" s="110"/>
      <c r="CDD14" s="110"/>
      <c r="CDE14" s="110"/>
      <c r="CDF14" s="110"/>
      <c r="CDG14" s="110"/>
      <c r="CDH14" s="110"/>
      <c r="CDI14" s="110"/>
      <c r="CDJ14" s="110"/>
      <c r="CDK14" s="110"/>
      <c r="CDL14" s="110"/>
      <c r="CDM14" s="110"/>
      <c r="CDN14" s="110"/>
      <c r="CDO14" s="110"/>
      <c r="CDP14" s="110"/>
      <c r="CDQ14" s="110"/>
      <c r="CDR14" s="110"/>
      <c r="CDS14" s="110"/>
      <c r="CDT14" s="110"/>
      <c r="CDU14" s="110"/>
      <c r="CDV14" s="110"/>
      <c r="CDW14" s="110"/>
      <c r="CDX14" s="110"/>
      <c r="CDY14" s="110"/>
      <c r="CDZ14" s="110"/>
      <c r="CEA14" s="110"/>
      <c r="CEB14" s="110"/>
      <c r="CEC14" s="110"/>
      <c r="CED14" s="110"/>
      <c r="CEE14" s="110"/>
      <c r="CEF14" s="110"/>
      <c r="CEG14" s="110"/>
      <c r="CEH14" s="110"/>
      <c r="CEI14" s="110"/>
      <c r="CEJ14" s="110"/>
      <c r="CEK14" s="110"/>
      <c r="CEL14" s="110"/>
      <c r="CEM14" s="110"/>
      <c r="CEN14" s="110"/>
      <c r="CEO14" s="110"/>
      <c r="CEP14" s="110"/>
      <c r="CEQ14" s="110"/>
      <c r="CER14" s="110"/>
      <c r="CES14" s="110"/>
      <c r="CET14" s="110"/>
      <c r="CEU14" s="110"/>
      <c r="CEV14" s="110"/>
      <c r="CEW14" s="110"/>
      <c r="CEX14" s="110"/>
      <c r="CEY14" s="110"/>
      <c r="CEZ14" s="110"/>
      <c r="CFA14" s="110"/>
      <c r="CFB14" s="110"/>
      <c r="CFC14" s="110"/>
      <c r="CFD14" s="110"/>
      <c r="CFE14" s="110"/>
      <c r="CFF14" s="110"/>
      <c r="CFG14" s="110"/>
      <c r="CFH14" s="110"/>
      <c r="CFI14" s="110"/>
      <c r="CFJ14" s="110"/>
      <c r="CFK14" s="110"/>
      <c r="CFL14" s="110"/>
      <c r="CFM14" s="110"/>
      <c r="CFN14" s="110"/>
      <c r="CFO14" s="110"/>
      <c r="CFP14" s="110"/>
      <c r="CFQ14" s="110"/>
      <c r="CFR14" s="110"/>
      <c r="CFS14" s="110"/>
      <c r="CFT14" s="110"/>
      <c r="CFU14" s="110"/>
      <c r="CFV14" s="110"/>
      <c r="CFW14" s="110"/>
      <c r="CFX14" s="110"/>
      <c r="CFY14" s="110"/>
      <c r="CFZ14" s="110"/>
      <c r="CGA14" s="110"/>
      <c r="CGB14" s="110"/>
      <c r="CGC14" s="110"/>
      <c r="CGD14" s="110"/>
      <c r="CGE14" s="110"/>
      <c r="CGF14" s="110"/>
      <c r="CGG14" s="110"/>
      <c r="CGH14" s="110"/>
      <c r="CGI14" s="110"/>
      <c r="CGJ14" s="110"/>
      <c r="CGK14" s="110"/>
      <c r="CGL14" s="110"/>
      <c r="CGM14" s="110"/>
      <c r="CGN14" s="110"/>
      <c r="CGO14" s="110"/>
      <c r="CGP14" s="110"/>
      <c r="CGQ14" s="110"/>
      <c r="CGR14" s="110"/>
      <c r="CGS14" s="110"/>
      <c r="CGT14" s="110"/>
      <c r="CGU14" s="110"/>
      <c r="CGV14" s="110"/>
      <c r="CGW14" s="110"/>
      <c r="CGX14" s="110"/>
      <c r="CGY14" s="110"/>
      <c r="CGZ14" s="110"/>
      <c r="CHA14" s="110"/>
      <c r="CHB14" s="110"/>
      <c r="CHC14" s="110"/>
      <c r="CHD14" s="110"/>
      <c r="CHE14" s="110"/>
      <c r="CHF14" s="110"/>
      <c r="CHG14" s="110"/>
      <c r="CHH14" s="110"/>
      <c r="CHI14" s="110"/>
      <c r="CHJ14" s="110"/>
      <c r="CHK14" s="110"/>
      <c r="CHL14" s="110"/>
      <c r="CHM14" s="110"/>
      <c r="CHN14" s="110"/>
      <c r="CHO14" s="110"/>
      <c r="CHP14" s="110"/>
      <c r="CHQ14" s="110"/>
      <c r="CHR14" s="110"/>
      <c r="CHS14" s="110"/>
      <c r="CHT14" s="110"/>
      <c r="CHU14" s="110"/>
      <c r="CHV14" s="110"/>
      <c r="CHW14" s="110"/>
      <c r="CHX14" s="110"/>
      <c r="CHY14" s="110"/>
      <c r="CHZ14" s="110"/>
      <c r="CIA14" s="110"/>
      <c r="CIB14" s="110"/>
      <c r="CIC14" s="110"/>
      <c r="CID14" s="110"/>
      <c r="CIE14" s="110"/>
      <c r="CIF14" s="110"/>
      <c r="CIG14" s="110"/>
      <c r="CIH14" s="110"/>
      <c r="CII14" s="110"/>
      <c r="CIJ14" s="110"/>
      <c r="CIK14" s="110"/>
      <c r="CIL14" s="110"/>
      <c r="CIM14" s="110"/>
      <c r="CIN14" s="110"/>
      <c r="CIO14" s="110"/>
      <c r="CIP14" s="110"/>
      <c r="CIQ14" s="110"/>
      <c r="CIR14" s="110"/>
      <c r="CIS14" s="110"/>
      <c r="CIT14" s="110"/>
      <c r="CIU14" s="110"/>
      <c r="CIV14" s="110"/>
      <c r="CIW14" s="110"/>
      <c r="CIX14" s="110"/>
      <c r="CIY14" s="110"/>
      <c r="CIZ14" s="110"/>
      <c r="CJA14" s="110"/>
      <c r="CJB14" s="110"/>
      <c r="CJC14" s="110"/>
      <c r="CJD14" s="110"/>
      <c r="CJE14" s="110"/>
      <c r="CJF14" s="110"/>
      <c r="CJG14" s="110"/>
      <c r="CJH14" s="110"/>
      <c r="CJI14" s="110"/>
      <c r="CJJ14" s="110"/>
      <c r="CJK14" s="110"/>
      <c r="CJL14" s="110"/>
      <c r="CJM14" s="110"/>
      <c r="CJN14" s="110"/>
      <c r="CJO14" s="110"/>
      <c r="CJP14" s="110"/>
      <c r="CJQ14" s="110"/>
      <c r="CJR14" s="110"/>
      <c r="CJS14" s="110"/>
      <c r="CJT14" s="110"/>
      <c r="CJU14" s="110"/>
      <c r="CJV14" s="110"/>
      <c r="CJW14" s="110"/>
      <c r="CJX14" s="110"/>
      <c r="CJY14" s="110"/>
      <c r="CJZ14" s="110"/>
      <c r="CKA14" s="110"/>
      <c r="CKB14" s="110"/>
      <c r="CKC14" s="110"/>
      <c r="CKD14" s="110"/>
      <c r="CKE14" s="110"/>
      <c r="CKF14" s="110"/>
      <c r="CKG14" s="110"/>
      <c r="CKH14" s="110"/>
      <c r="CKI14" s="110"/>
      <c r="CKJ14" s="110"/>
      <c r="CKK14" s="110"/>
      <c r="CKL14" s="110"/>
      <c r="CKM14" s="110"/>
      <c r="CKN14" s="110"/>
      <c r="CKO14" s="110"/>
      <c r="CKP14" s="110"/>
      <c r="CKQ14" s="110"/>
      <c r="CKR14" s="110"/>
      <c r="CKS14" s="110"/>
      <c r="CKT14" s="110"/>
      <c r="CKU14" s="110"/>
      <c r="CKV14" s="110"/>
      <c r="CKW14" s="110"/>
      <c r="CKX14" s="110"/>
      <c r="CKY14" s="110"/>
      <c r="CKZ14" s="110"/>
      <c r="CLA14" s="110"/>
      <c r="CLB14" s="110"/>
      <c r="CLC14" s="110"/>
      <c r="CLD14" s="110"/>
      <c r="CLE14" s="110"/>
      <c r="CLF14" s="110"/>
      <c r="CLG14" s="110"/>
      <c r="CLH14" s="110"/>
      <c r="CLI14" s="110"/>
      <c r="CLJ14" s="110"/>
      <c r="CLK14" s="110"/>
      <c r="CLL14" s="110"/>
      <c r="CLM14" s="110"/>
      <c r="CLN14" s="110"/>
      <c r="CLO14" s="110"/>
      <c r="CLP14" s="110"/>
      <c r="CLQ14" s="110"/>
      <c r="CLR14" s="110"/>
      <c r="CLS14" s="110"/>
      <c r="CLT14" s="110"/>
      <c r="CLU14" s="110"/>
      <c r="CLV14" s="110"/>
      <c r="CLW14" s="110"/>
      <c r="CLX14" s="110"/>
      <c r="CLY14" s="110"/>
      <c r="CLZ14" s="110"/>
      <c r="CMA14" s="110"/>
      <c r="CMB14" s="110"/>
      <c r="CMC14" s="110"/>
      <c r="CMD14" s="110"/>
      <c r="CME14" s="110"/>
      <c r="CMF14" s="110"/>
      <c r="CMG14" s="110"/>
      <c r="CMH14" s="110"/>
      <c r="CMI14" s="110"/>
      <c r="CMJ14" s="110"/>
      <c r="CMK14" s="110"/>
      <c r="CML14" s="110"/>
      <c r="CMM14" s="110"/>
      <c r="CMN14" s="110"/>
      <c r="CMO14" s="110"/>
      <c r="CMP14" s="110"/>
      <c r="CMQ14" s="110"/>
      <c r="CMR14" s="110"/>
      <c r="CMS14" s="110"/>
      <c r="CMT14" s="110"/>
      <c r="CMU14" s="110"/>
      <c r="CMV14" s="110"/>
      <c r="CMW14" s="110"/>
      <c r="CMX14" s="110"/>
      <c r="CMY14" s="110"/>
      <c r="CMZ14" s="110"/>
      <c r="CNA14" s="110"/>
      <c r="CNB14" s="110"/>
      <c r="CNC14" s="110"/>
      <c r="CND14" s="110"/>
      <c r="CNE14" s="110"/>
      <c r="CNF14" s="110"/>
      <c r="CNG14" s="110"/>
      <c r="CNH14" s="110"/>
      <c r="CNI14" s="110"/>
      <c r="CNJ14" s="110"/>
      <c r="CNK14" s="110"/>
      <c r="CNL14" s="110"/>
      <c r="CNM14" s="110"/>
      <c r="CNN14" s="110"/>
      <c r="CNO14" s="110"/>
      <c r="CNP14" s="110"/>
      <c r="CNQ14" s="110"/>
      <c r="CNR14" s="110"/>
      <c r="CNS14" s="110"/>
      <c r="CNT14" s="110"/>
      <c r="CNU14" s="110"/>
      <c r="CNV14" s="110"/>
      <c r="CNW14" s="110"/>
      <c r="CNX14" s="110"/>
      <c r="CNY14" s="110"/>
      <c r="CNZ14" s="110"/>
      <c r="COA14" s="110"/>
      <c r="COB14" s="110"/>
      <c r="COC14" s="110"/>
      <c r="COD14" s="110"/>
      <c r="COE14" s="110"/>
      <c r="COF14" s="110"/>
      <c r="COG14" s="110"/>
      <c r="COH14" s="110"/>
      <c r="COI14" s="110"/>
      <c r="COJ14" s="110"/>
      <c r="COK14" s="110"/>
      <c r="COL14" s="110"/>
      <c r="COM14" s="110"/>
      <c r="CON14" s="110"/>
      <c r="COO14" s="110"/>
      <c r="COP14" s="110"/>
      <c r="COQ14" s="110"/>
      <c r="COR14" s="110"/>
      <c r="COS14" s="110"/>
      <c r="COT14" s="110"/>
      <c r="COU14" s="110"/>
      <c r="COV14" s="110"/>
      <c r="COW14" s="110"/>
      <c r="COX14" s="110"/>
      <c r="COY14" s="110"/>
      <c r="COZ14" s="110"/>
      <c r="CPA14" s="110"/>
      <c r="CPB14" s="110"/>
      <c r="CPC14" s="110"/>
      <c r="CPD14" s="110"/>
      <c r="CPE14" s="110"/>
      <c r="CPF14" s="110"/>
      <c r="CPG14" s="110"/>
      <c r="CPH14" s="110"/>
      <c r="CPI14" s="110"/>
      <c r="CPJ14" s="110"/>
      <c r="CPK14" s="110"/>
      <c r="CPL14" s="110"/>
      <c r="CPM14" s="110"/>
      <c r="CPN14" s="110"/>
      <c r="CPO14" s="110"/>
      <c r="CPP14" s="110"/>
      <c r="CPQ14" s="110"/>
      <c r="CPR14" s="110"/>
      <c r="CPS14" s="110"/>
      <c r="CPT14" s="110"/>
      <c r="CPU14" s="110"/>
      <c r="CPV14" s="110"/>
      <c r="CPW14" s="110"/>
      <c r="CPX14" s="110"/>
      <c r="CPY14" s="110"/>
      <c r="CPZ14" s="110"/>
      <c r="CQA14" s="110"/>
      <c r="CQB14" s="110"/>
      <c r="CQC14" s="110"/>
      <c r="CQD14" s="110"/>
      <c r="CQE14" s="110"/>
      <c r="CQF14" s="110"/>
      <c r="CQG14" s="110"/>
      <c r="CQH14" s="110"/>
      <c r="CQI14" s="110"/>
      <c r="CQJ14" s="110"/>
      <c r="CQK14" s="110"/>
      <c r="CQL14" s="110"/>
      <c r="CQM14" s="110"/>
      <c r="CQN14" s="110"/>
      <c r="CQO14" s="110"/>
      <c r="CQP14" s="110"/>
      <c r="CQQ14" s="110"/>
      <c r="CQR14" s="110"/>
      <c r="CQS14" s="110"/>
      <c r="CQT14" s="110"/>
      <c r="CQU14" s="110"/>
      <c r="CQV14" s="110"/>
      <c r="CQW14" s="110"/>
      <c r="CQX14" s="110"/>
      <c r="CQY14" s="110"/>
      <c r="CQZ14" s="110"/>
      <c r="CRA14" s="110"/>
      <c r="CRB14" s="110"/>
      <c r="CRC14" s="110"/>
      <c r="CRD14" s="110"/>
      <c r="CRE14" s="110"/>
      <c r="CRF14" s="110"/>
      <c r="CRG14" s="110"/>
      <c r="CRH14" s="110"/>
      <c r="CRI14" s="110"/>
      <c r="CRJ14" s="110"/>
      <c r="CRK14" s="110"/>
      <c r="CRL14" s="110"/>
      <c r="CRM14" s="110"/>
      <c r="CRN14" s="110"/>
      <c r="CRO14" s="110"/>
      <c r="CRP14" s="110"/>
      <c r="CRQ14" s="110"/>
      <c r="CRR14" s="110"/>
      <c r="CRS14" s="110"/>
      <c r="CRT14" s="110"/>
      <c r="CRU14" s="110"/>
      <c r="CRV14" s="110"/>
      <c r="CRW14" s="110"/>
      <c r="CRX14" s="110"/>
      <c r="CRY14" s="110"/>
      <c r="CRZ14" s="110"/>
      <c r="CSA14" s="110"/>
      <c r="CSB14" s="110"/>
      <c r="CSC14" s="110"/>
      <c r="CSD14" s="110"/>
      <c r="CSE14" s="110"/>
      <c r="CSF14" s="110"/>
      <c r="CSG14" s="110"/>
      <c r="CSH14" s="110"/>
      <c r="CSI14" s="110"/>
      <c r="CSJ14" s="110"/>
      <c r="CSK14" s="110"/>
      <c r="CSL14" s="110"/>
      <c r="CSM14" s="110"/>
      <c r="CSN14" s="110"/>
      <c r="CSO14" s="110"/>
      <c r="CSP14" s="110"/>
      <c r="CSQ14" s="110"/>
      <c r="CSR14" s="110"/>
      <c r="CSS14" s="110"/>
      <c r="CST14" s="110"/>
      <c r="CSU14" s="110"/>
      <c r="CSV14" s="110"/>
      <c r="CSW14" s="110"/>
      <c r="CSX14" s="110"/>
      <c r="CSY14" s="110"/>
      <c r="CSZ14" s="110"/>
      <c r="CTA14" s="110"/>
      <c r="CTB14" s="110"/>
      <c r="CTC14" s="110"/>
      <c r="CTD14" s="110"/>
      <c r="CTE14" s="110"/>
      <c r="CTF14" s="110"/>
      <c r="CTG14" s="110"/>
      <c r="CTH14" s="110"/>
      <c r="CTI14" s="110"/>
      <c r="CTJ14" s="110"/>
      <c r="CTK14" s="110"/>
      <c r="CTL14" s="110"/>
      <c r="CTM14" s="110"/>
      <c r="CTN14" s="110"/>
      <c r="CTO14" s="110"/>
      <c r="CTP14" s="110"/>
      <c r="CTQ14" s="110"/>
      <c r="CTR14" s="110"/>
      <c r="CTS14" s="110"/>
      <c r="CTT14" s="110"/>
      <c r="CTU14" s="110"/>
      <c r="CTV14" s="110"/>
      <c r="CTW14" s="110"/>
      <c r="CTX14" s="110"/>
      <c r="CTY14" s="110"/>
      <c r="CTZ14" s="110"/>
      <c r="CUA14" s="110"/>
      <c r="CUB14" s="110"/>
      <c r="CUC14" s="110"/>
      <c r="CUD14" s="110"/>
      <c r="CUE14" s="110"/>
      <c r="CUF14" s="110"/>
      <c r="CUG14" s="110"/>
      <c r="CUH14" s="110"/>
      <c r="CUI14" s="110"/>
      <c r="CUJ14" s="110"/>
      <c r="CUK14" s="110"/>
      <c r="CUL14" s="110"/>
      <c r="CUM14" s="110"/>
      <c r="CUN14" s="110"/>
      <c r="CUO14" s="110"/>
      <c r="CUP14" s="110"/>
      <c r="CUQ14" s="110"/>
      <c r="CUR14" s="110"/>
      <c r="CUS14" s="110"/>
      <c r="CUT14" s="110"/>
      <c r="CUU14" s="110"/>
      <c r="CUV14" s="110"/>
      <c r="CUW14" s="110"/>
      <c r="CUX14" s="110"/>
      <c r="CUY14" s="110"/>
      <c r="CUZ14" s="110"/>
      <c r="CVA14" s="110"/>
      <c r="CVB14" s="110"/>
      <c r="CVC14" s="110"/>
      <c r="CVD14" s="110"/>
      <c r="CVE14" s="110"/>
      <c r="CVF14" s="110"/>
      <c r="CVG14" s="110"/>
      <c r="CVH14" s="110"/>
      <c r="CVI14" s="110"/>
      <c r="CVJ14" s="110"/>
      <c r="CVK14" s="110"/>
      <c r="CVL14" s="110"/>
      <c r="CVM14" s="110"/>
      <c r="CVN14" s="110"/>
      <c r="CVO14" s="110"/>
      <c r="CVP14" s="110"/>
      <c r="CVQ14" s="110"/>
      <c r="CVR14" s="110"/>
      <c r="CVS14" s="110"/>
      <c r="CVT14" s="110"/>
      <c r="CVU14" s="110"/>
      <c r="CVV14" s="110"/>
      <c r="CVW14" s="110"/>
      <c r="CVX14" s="110"/>
      <c r="CVY14" s="110"/>
      <c r="CVZ14" s="110"/>
      <c r="CWA14" s="110"/>
      <c r="CWB14" s="110"/>
      <c r="CWC14" s="110"/>
      <c r="CWD14" s="110"/>
      <c r="CWE14" s="110"/>
      <c r="CWF14" s="110"/>
      <c r="CWG14" s="110"/>
      <c r="CWH14" s="110"/>
      <c r="CWI14" s="110"/>
      <c r="CWJ14" s="110"/>
      <c r="CWK14" s="110"/>
      <c r="CWL14" s="110"/>
      <c r="CWM14" s="110"/>
      <c r="CWN14" s="110"/>
      <c r="CWO14" s="110"/>
      <c r="CWP14" s="110"/>
      <c r="CWQ14" s="110"/>
      <c r="CWR14" s="110"/>
      <c r="CWS14" s="110"/>
      <c r="CWT14" s="110"/>
      <c r="CWU14" s="110"/>
      <c r="CWV14" s="110"/>
      <c r="CWW14" s="110"/>
      <c r="CWX14" s="110"/>
      <c r="CWY14" s="110"/>
      <c r="CWZ14" s="110"/>
      <c r="CXA14" s="110"/>
      <c r="CXB14" s="110"/>
      <c r="CXC14" s="110"/>
      <c r="CXD14" s="110"/>
      <c r="CXE14" s="110"/>
      <c r="CXF14" s="110"/>
      <c r="CXG14" s="110"/>
      <c r="CXH14" s="110"/>
      <c r="CXI14" s="110"/>
      <c r="CXJ14" s="110"/>
      <c r="CXK14" s="110"/>
      <c r="CXL14" s="110"/>
      <c r="CXM14" s="110"/>
      <c r="CXN14" s="110"/>
      <c r="CXO14" s="110"/>
      <c r="CXP14" s="110"/>
      <c r="CXQ14" s="110"/>
      <c r="CXR14" s="110"/>
      <c r="CXS14" s="110"/>
      <c r="CXT14" s="110"/>
      <c r="CXU14" s="110"/>
      <c r="CXV14" s="110"/>
      <c r="CXW14" s="110"/>
      <c r="CXX14" s="110"/>
      <c r="CXY14" s="110"/>
      <c r="CXZ14" s="110"/>
      <c r="CYA14" s="110"/>
      <c r="CYB14" s="110"/>
      <c r="CYC14" s="110"/>
      <c r="CYD14" s="110"/>
      <c r="CYE14" s="110"/>
      <c r="CYF14" s="110"/>
      <c r="CYG14" s="110"/>
      <c r="CYH14" s="110"/>
      <c r="CYI14" s="110"/>
      <c r="CYJ14" s="110"/>
      <c r="CYK14" s="110"/>
      <c r="CYL14" s="110"/>
      <c r="CYM14" s="110"/>
      <c r="CYN14" s="110"/>
      <c r="CYO14" s="110"/>
      <c r="CYP14" s="110"/>
      <c r="CYQ14" s="110"/>
      <c r="CYR14" s="110"/>
      <c r="CYS14" s="110"/>
      <c r="CYT14" s="110"/>
      <c r="CYU14" s="110"/>
      <c r="CYV14" s="110"/>
      <c r="CYW14" s="110"/>
      <c r="CYX14" s="110"/>
      <c r="CYY14" s="110"/>
      <c r="CYZ14" s="110"/>
      <c r="CZA14" s="110"/>
      <c r="CZB14" s="110"/>
      <c r="CZC14" s="110"/>
      <c r="CZD14" s="110"/>
      <c r="CZE14" s="110"/>
      <c r="CZF14" s="110"/>
      <c r="CZG14" s="110"/>
      <c r="CZH14" s="110"/>
      <c r="CZI14" s="110"/>
      <c r="CZJ14" s="110"/>
      <c r="CZK14" s="110"/>
      <c r="CZL14" s="110"/>
      <c r="CZM14" s="110"/>
      <c r="CZN14" s="110"/>
      <c r="CZO14" s="110"/>
      <c r="CZP14" s="110"/>
      <c r="CZQ14" s="110"/>
      <c r="CZR14" s="110"/>
      <c r="CZS14" s="110"/>
      <c r="CZT14" s="110"/>
      <c r="CZU14" s="110"/>
      <c r="CZV14" s="110"/>
      <c r="CZW14" s="110"/>
      <c r="CZX14" s="110"/>
      <c r="CZY14" s="110"/>
      <c r="CZZ14" s="110"/>
      <c r="DAA14" s="110"/>
      <c r="DAB14" s="110"/>
      <c r="DAC14" s="110"/>
      <c r="DAD14" s="110"/>
      <c r="DAE14" s="110"/>
      <c r="DAF14" s="110"/>
      <c r="DAG14" s="110"/>
      <c r="DAH14" s="110"/>
      <c r="DAI14" s="110"/>
      <c r="DAJ14" s="110"/>
      <c r="DAK14" s="110"/>
      <c r="DAL14" s="110"/>
      <c r="DAM14" s="110"/>
      <c r="DAN14" s="110"/>
      <c r="DAO14" s="110"/>
      <c r="DAP14" s="110"/>
      <c r="DAQ14" s="110"/>
      <c r="DAR14" s="110"/>
      <c r="DAS14" s="110"/>
      <c r="DAT14" s="110"/>
      <c r="DAU14" s="110"/>
      <c r="DAV14" s="110"/>
      <c r="DAW14" s="110"/>
      <c r="DAX14" s="110"/>
      <c r="DAY14" s="110"/>
      <c r="DAZ14" s="110"/>
      <c r="DBA14" s="110"/>
      <c r="DBB14" s="110"/>
      <c r="DBC14" s="110"/>
      <c r="DBD14" s="110"/>
      <c r="DBE14" s="110"/>
      <c r="DBF14" s="110"/>
      <c r="DBG14" s="110"/>
      <c r="DBH14" s="110"/>
      <c r="DBI14" s="110"/>
      <c r="DBJ14" s="110"/>
      <c r="DBK14" s="110"/>
      <c r="DBL14" s="110"/>
      <c r="DBM14" s="110"/>
      <c r="DBN14" s="110"/>
      <c r="DBO14" s="110"/>
      <c r="DBP14" s="110"/>
      <c r="DBQ14" s="110"/>
      <c r="DBR14" s="110"/>
      <c r="DBS14" s="110"/>
      <c r="DBT14" s="110"/>
      <c r="DBU14" s="110"/>
      <c r="DBV14" s="110"/>
      <c r="DBW14" s="110"/>
      <c r="DBX14" s="110"/>
      <c r="DBY14" s="110"/>
      <c r="DBZ14" s="110"/>
      <c r="DCA14" s="110"/>
      <c r="DCB14" s="110"/>
      <c r="DCC14" s="110"/>
      <c r="DCD14" s="110"/>
      <c r="DCE14" s="110"/>
      <c r="DCF14" s="110"/>
      <c r="DCG14" s="110"/>
      <c r="DCH14" s="110"/>
      <c r="DCI14" s="110"/>
      <c r="DCJ14" s="110"/>
      <c r="DCK14" s="110"/>
      <c r="DCL14" s="110"/>
      <c r="DCM14" s="110"/>
      <c r="DCN14" s="110"/>
      <c r="DCO14" s="110"/>
      <c r="DCP14" s="110"/>
      <c r="DCQ14" s="110"/>
      <c r="DCR14" s="110"/>
      <c r="DCS14" s="110"/>
      <c r="DCT14" s="110"/>
      <c r="DCU14" s="110"/>
      <c r="DCV14" s="110"/>
      <c r="DCW14" s="110"/>
      <c r="DCX14" s="110"/>
      <c r="DCY14" s="110"/>
      <c r="DCZ14" s="110"/>
      <c r="DDA14" s="110"/>
      <c r="DDB14" s="110"/>
      <c r="DDC14" s="110"/>
      <c r="DDD14" s="110"/>
      <c r="DDE14" s="110"/>
      <c r="DDF14" s="110"/>
      <c r="DDG14" s="110"/>
      <c r="DDH14" s="110"/>
      <c r="DDI14" s="110"/>
      <c r="DDJ14" s="110"/>
      <c r="DDK14" s="110"/>
      <c r="DDL14" s="110"/>
      <c r="DDM14" s="110"/>
      <c r="DDN14" s="110"/>
      <c r="DDO14" s="110"/>
      <c r="DDP14" s="110"/>
      <c r="DDQ14" s="110"/>
      <c r="DDR14" s="110"/>
      <c r="DDS14" s="110"/>
      <c r="DDT14" s="110"/>
      <c r="DDU14" s="110"/>
      <c r="DDV14" s="110"/>
      <c r="DDW14" s="110"/>
      <c r="DDX14" s="110"/>
      <c r="DDY14" s="110"/>
      <c r="DDZ14" s="110"/>
      <c r="DEA14" s="110"/>
      <c r="DEB14" s="110"/>
      <c r="DEC14" s="110"/>
      <c r="DED14" s="110"/>
      <c r="DEE14" s="110"/>
      <c r="DEF14" s="110"/>
      <c r="DEG14" s="110"/>
      <c r="DEH14" s="110"/>
      <c r="DEI14" s="110"/>
      <c r="DEJ14" s="110"/>
      <c r="DEK14" s="110"/>
      <c r="DEL14" s="110"/>
      <c r="DEM14" s="110"/>
      <c r="DEN14" s="110"/>
      <c r="DEO14" s="110"/>
      <c r="DEP14" s="110"/>
      <c r="DEQ14" s="110"/>
      <c r="DER14" s="110"/>
      <c r="DES14" s="110"/>
      <c r="DET14" s="110"/>
      <c r="DEU14" s="110"/>
      <c r="DEV14" s="110"/>
      <c r="DEW14" s="110"/>
      <c r="DEX14" s="110"/>
      <c r="DEY14" s="110"/>
      <c r="DEZ14" s="110"/>
      <c r="DFA14" s="110"/>
      <c r="DFB14" s="110"/>
      <c r="DFC14" s="110"/>
      <c r="DFD14" s="110"/>
      <c r="DFE14" s="110"/>
      <c r="DFF14" s="110"/>
      <c r="DFG14" s="110"/>
      <c r="DFH14" s="110"/>
      <c r="DFI14" s="110"/>
      <c r="DFJ14" s="110"/>
      <c r="DFK14" s="110"/>
      <c r="DFL14" s="110"/>
      <c r="DFM14" s="110"/>
      <c r="DFN14" s="110"/>
      <c r="DFO14" s="110"/>
      <c r="DFP14" s="110"/>
      <c r="DFQ14" s="110"/>
      <c r="DFR14" s="110"/>
      <c r="DFS14" s="110"/>
      <c r="DFT14" s="110"/>
      <c r="DFU14" s="110"/>
      <c r="DFV14" s="110"/>
      <c r="DFW14" s="110"/>
      <c r="DFX14" s="110"/>
      <c r="DFY14" s="110"/>
      <c r="DFZ14" s="110"/>
      <c r="DGA14" s="110"/>
      <c r="DGB14" s="110"/>
      <c r="DGC14" s="110"/>
      <c r="DGD14" s="110"/>
      <c r="DGE14" s="110"/>
      <c r="DGF14" s="110"/>
      <c r="DGG14" s="110"/>
      <c r="DGH14" s="110"/>
      <c r="DGI14" s="110"/>
      <c r="DGJ14" s="110"/>
      <c r="DGK14" s="110"/>
      <c r="DGL14" s="110"/>
      <c r="DGM14" s="110"/>
      <c r="DGN14" s="110"/>
      <c r="DGO14" s="110"/>
      <c r="DGP14" s="110"/>
      <c r="DGQ14" s="110"/>
      <c r="DGR14" s="110"/>
      <c r="DGS14" s="110"/>
      <c r="DGT14" s="110"/>
      <c r="DGU14" s="110"/>
      <c r="DGV14" s="110"/>
      <c r="DGW14" s="110"/>
      <c r="DGX14" s="110"/>
      <c r="DGY14" s="110"/>
      <c r="DGZ14" s="110"/>
      <c r="DHA14" s="110"/>
      <c r="DHB14" s="110"/>
      <c r="DHC14" s="110"/>
      <c r="DHD14" s="110"/>
      <c r="DHE14" s="110"/>
      <c r="DHF14" s="110"/>
      <c r="DHG14" s="110"/>
      <c r="DHH14" s="110"/>
      <c r="DHI14" s="110"/>
      <c r="DHJ14" s="110"/>
      <c r="DHK14" s="110"/>
      <c r="DHL14" s="110"/>
      <c r="DHM14" s="110"/>
      <c r="DHN14" s="110"/>
      <c r="DHO14" s="110"/>
      <c r="DHP14" s="110"/>
      <c r="DHQ14" s="110"/>
      <c r="DHR14" s="110"/>
      <c r="DHS14" s="110"/>
      <c r="DHT14" s="110"/>
      <c r="DHU14" s="110"/>
      <c r="DHV14" s="110"/>
      <c r="DHW14" s="110"/>
      <c r="DHX14" s="110"/>
      <c r="DHY14" s="110"/>
      <c r="DHZ14" s="110"/>
      <c r="DIA14" s="110"/>
      <c r="DIB14" s="110"/>
      <c r="DIC14" s="110"/>
      <c r="DID14" s="110"/>
      <c r="DIE14" s="110"/>
      <c r="DIF14" s="110"/>
      <c r="DIG14" s="110"/>
      <c r="DIH14" s="110"/>
      <c r="DII14" s="110"/>
      <c r="DIJ14" s="110"/>
      <c r="DIK14" s="110"/>
      <c r="DIL14" s="110"/>
      <c r="DIM14" s="110"/>
      <c r="DIN14" s="110"/>
      <c r="DIO14" s="110"/>
      <c r="DIP14" s="110"/>
      <c r="DIQ14" s="110"/>
      <c r="DIR14" s="110"/>
      <c r="DIS14" s="110"/>
      <c r="DIT14" s="110"/>
      <c r="DIU14" s="110"/>
      <c r="DIV14" s="110"/>
      <c r="DIW14" s="110"/>
      <c r="DIX14" s="110"/>
      <c r="DIY14" s="110"/>
      <c r="DIZ14" s="110"/>
      <c r="DJA14" s="110"/>
      <c r="DJB14" s="110"/>
      <c r="DJC14" s="110"/>
      <c r="DJD14" s="110"/>
      <c r="DJE14" s="110"/>
      <c r="DJF14" s="110"/>
      <c r="DJG14" s="110"/>
      <c r="DJH14" s="110"/>
      <c r="DJI14" s="110"/>
      <c r="DJJ14" s="110"/>
      <c r="DJK14" s="110"/>
      <c r="DJL14" s="110"/>
      <c r="DJM14" s="110"/>
      <c r="DJN14" s="110"/>
      <c r="DJO14" s="110"/>
      <c r="DJP14" s="110"/>
      <c r="DJQ14" s="110"/>
      <c r="DJR14" s="110"/>
      <c r="DJS14" s="110"/>
      <c r="DJT14" s="110"/>
      <c r="DJU14" s="110"/>
      <c r="DJV14" s="110"/>
      <c r="DJW14" s="110"/>
      <c r="DJX14" s="110"/>
      <c r="DJY14" s="110"/>
      <c r="DJZ14" s="110"/>
      <c r="DKA14" s="110"/>
      <c r="DKB14" s="110"/>
      <c r="DKC14" s="110"/>
      <c r="DKD14" s="110"/>
      <c r="DKE14" s="110"/>
      <c r="DKF14" s="110"/>
      <c r="DKG14" s="110"/>
      <c r="DKH14" s="110"/>
      <c r="DKI14" s="110"/>
      <c r="DKJ14" s="110"/>
      <c r="DKK14" s="110"/>
      <c r="DKL14" s="110"/>
      <c r="DKM14" s="110"/>
      <c r="DKN14" s="110"/>
      <c r="DKO14" s="110"/>
      <c r="DKP14" s="110"/>
      <c r="DKQ14" s="110"/>
      <c r="DKR14" s="110"/>
      <c r="DKS14" s="110"/>
      <c r="DKT14" s="110"/>
      <c r="DKU14" s="110"/>
      <c r="DKV14" s="110"/>
      <c r="DKW14" s="110"/>
      <c r="DKX14" s="110"/>
      <c r="DKY14" s="110"/>
      <c r="DKZ14" s="110"/>
      <c r="DLA14" s="110"/>
      <c r="DLB14" s="110"/>
      <c r="DLC14" s="110"/>
      <c r="DLD14" s="110"/>
      <c r="DLE14" s="110"/>
      <c r="DLF14" s="110"/>
      <c r="DLG14" s="110"/>
      <c r="DLH14" s="110"/>
      <c r="DLI14" s="110"/>
      <c r="DLJ14" s="110"/>
      <c r="DLK14" s="110"/>
      <c r="DLL14" s="110"/>
      <c r="DLM14" s="110"/>
      <c r="DLN14" s="110"/>
      <c r="DLO14" s="110"/>
      <c r="DLP14" s="110"/>
      <c r="DLQ14" s="110"/>
      <c r="DLR14" s="110"/>
      <c r="DLS14" s="110"/>
      <c r="DLT14" s="110"/>
      <c r="DLU14" s="110"/>
      <c r="DLV14" s="110"/>
      <c r="DLW14" s="110"/>
      <c r="DLX14" s="110"/>
      <c r="DLY14" s="110"/>
      <c r="DLZ14" s="110"/>
      <c r="DMA14" s="110"/>
      <c r="DMB14" s="110"/>
      <c r="DMC14" s="110"/>
      <c r="DMD14" s="110"/>
      <c r="DME14" s="110"/>
      <c r="DMF14" s="110"/>
      <c r="DMG14" s="110"/>
      <c r="DMH14" s="110"/>
      <c r="DMI14" s="110"/>
      <c r="DMJ14" s="110"/>
      <c r="DMK14" s="110"/>
      <c r="DML14" s="110"/>
      <c r="DMM14" s="110"/>
      <c r="DMN14" s="110"/>
      <c r="DMO14" s="110"/>
      <c r="DMP14" s="110"/>
      <c r="DMQ14" s="110"/>
      <c r="DMR14" s="110"/>
      <c r="DMS14" s="110"/>
      <c r="DMT14" s="110"/>
      <c r="DMU14" s="110"/>
      <c r="DMV14" s="110"/>
      <c r="DMW14" s="110"/>
      <c r="DMX14" s="110"/>
      <c r="DMY14" s="110"/>
      <c r="DMZ14" s="110"/>
      <c r="DNA14" s="110"/>
      <c r="DNB14" s="110"/>
      <c r="DNC14" s="110"/>
      <c r="DND14" s="110"/>
      <c r="DNE14" s="110"/>
      <c r="DNF14" s="110"/>
      <c r="DNG14" s="110"/>
      <c r="DNH14" s="110"/>
      <c r="DNI14" s="110"/>
      <c r="DNJ14" s="110"/>
      <c r="DNK14" s="110"/>
      <c r="DNL14" s="110"/>
      <c r="DNM14" s="110"/>
      <c r="DNN14" s="110"/>
      <c r="DNO14" s="110"/>
      <c r="DNP14" s="110"/>
      <c r="DNQ14" s="110"/>
      <c r="DNR14" s="110"/>
      <c r="DNS14" s="110"/>
      <c r="DNT14" s="110"/>
      <c r="DNU14" s="110"/>
      <c r="DNV14" s="110"/>
      <c r="DNW14" s="110"/>
      <c r="DNX14" s="110"/>
      <c r="DNY14" s="110"/>
      <c r="DNZ14" s="110"/>
      <c r="DOA14" s="110"/>
      <c r="DOB14" s="110"/>
      <c r="DOC14" s="110"/>
      <c r="DOD14" s="110"/>
      <c r="DOE14" s="110"/>
      <c r="DOF14" s="110"/>
      <c r="DOG14" s="110"/>
      <c r="DOH14" s="110"/>
      <c r="DOI14" s="110"/>
      <c r="DOJ14" s="110"/>
      <c r="DOK14" s="110"/>
      <c r="DOL14" s="110"/>
      <c r="DOM14" s="110"/>
      <c r="DON14" s="110"/>
      <c r="DOO14" s="110"/>
      <c r="DOP14" s="110"/>
      <c r="DOQ14" s="110"/>
      <c r="DOR14" s="110"/>
      <c r="DOS14" s="110"/>
      <c r="DOT14" s="110"/>
      <c r="DOU14" s="110"/>
      <c r="DOV14" s="110"/>
      <c r="DOW14" s="110"/>
      <c r="DOX14" s="110"/>
      <c r="DOY14" s="110"/>
      <c r="DOZ14" s="110"/>
      <c r="DPA14" s="110"/>
      <c r="DPB14" s="110"/>
      <c r="DPC14" s="110"/>
      <c r="DPD14" s="110"/>
      <c r="DPE14" s="110"/>
      <c r="DPF14" s="110"/>
      <c r="DPG14" s="110"/>
      <c r="DPH14" s="110"/>
      <c r="DPI14" s="110"/>
      <c r="DPJ14" s="110"/>
      <c r="DPK14" s="110"/>
      <c r="DPL14" s="110"/>
      <c r="DPM14" s="110"/>
      <c r="DPN14" s="110"/>
      <c r="DPO14" s="110"/>
      <c r="DPP14" s="110"/>
      <c r="DPQ14" s="110"/>
      <c r="DPR14" s="110"/>
      <c r="DPS14" s="110"/>
      <c r="DPT14" s="110"/>
      <c r="DPU14" s="110"/>
      <c r="DPV14" s="110"/>
      <c r="DPW14" s="110"/>
      <c r="DPX14" s="110"/>
      <c r="DPY14" s="110"/>
      <c r="DPZ14" s="110"/>
      <c r="DQA14" s="110"/>
      <c r="DQB14" s="110"/>
      <c r="DQC14" s="110"/>
      <c r="DQD14" s="110"/>
      <c r="DQE14" s="110"/>
      <c r="DQF14" s="110"/>
      <c r="DQG14" s="110"/>
      <c r="DQH14" s="110"/>
      <c r="DQI14" s="110"/>
      <c r="DQJ14" s="110"/>
      <c r="DQK14" s="110"/>
      <c r="DQL14" s="110"/>
      <c r="DQM14" s="110"/>
      <c r="DQN14" s="110"/>
      <c r="DQO14" s="110"/>
      <c r="DQP14" s="110"/>
      <c r="DQQ14" s="110"/>
      <c r="DQR14" s="110"/>
      <c r="DQS14" s="110"/>
      <c r="DQT14" s="110"/>
      <c r="DQU14" s="110"/>
      <c r="DQV14" s="110"/>
      <c r="DQW14" s="110"/>
      <c r="DQX14" s="110"/>
      <c r="DQY14" s="110"/>
      <c r="DQZ14" s="110"/>
      <c r="DRA14" s="110"/>
      <c r="DRB14" s="110"/>
      <c r="DRC14" s="110"/>
      <c r="DRD14" s="110"/>
      <c r="DRE14" s="110"/>
      <c r="DRF14" s="110"/>
      <c r="DRG14" s="110"/>
      <c r="DRH14" s="110"/>
      <c r="DRI14" s="110"/>
      <c r="DRJ14" s="110"/>
      <c r="DRK14" s="110"/>
      <c r="DRL14" s="110"/>
      <c r="DRM14" s="110"/>
      <c r="DRN14" s="110"/>
      <c r="DRO14" s="110"/>
      <c r="DRP14" s="110"/>
      <c r="DRQ14" s="110"/>
      <c r="DRR14" s="110"/>
      <c r="DRS14" s="110"/>
      <c r="DRT14" s="110"/>
      <c r="DRU14" s="110"/>
      <c r="DRV14" s="110"/>
      <c r="DRW14" s="110"/>
      <c r="DRX14" s="110"/>
      <c r="DRY14" s="110"/>
      <c r="DRZ14" s="110"/>
      <c r="DSA14" s="110"/>
      <c r="DSB14" s="110"/>
      <c r="DSC14" s="110"/>
      <c r="DSD14" s="110"/>
      <c r="DSE14" s="110"/>
      <c r="DSF14" s="110"/>
      <c r="DSG14" s="110"/>
      <c r="DSH14" s="110"/>
      <c r="DSI14" s="110"/>
      <c r="DSJ14" s="110"/>
      <c r="DSK14" s="110"/>
      <c r="DSL14" s="110"/>
      <c r="DSM14" s="110"/>
      <c r="DSN14" s="110"/>
      <c r="DSO14" s="110"/>
      <c r="DSP14" s="110"/>
      <c r="DSQ14" s="110"/>
      <c r="DSR14" s="110"/>
      <c r="DSS14" s="110"/>
      <c r="DST14" s="110"/>
      <c r="DSU14" s="110"/>
      <c r="DSV14" s="110"/>
      <c r="DSW14" s="110"/>
      <c r="DSX14" s="110"/>
      <c r="DSY14" s="110"/>
      <c r="DSZ14" s="110"/>
      <c r="DTA14" s="110"/>
      <c r="DTB14" s="110"/>
      <c r="DTC14" s="110"/>
      <c r="DTD14" s="110"/>
      <c r="DTE14" s="110"/>
      <c r="DTF14" s="110"/>
      <c r="DTG14" s="110"/>
      <c r="DTH14" s="110"/>
      <c r="DTI14" s="110"/>
      <c r="DTJ14" s="110"/>
      <c r="DTK14" s="110"/>
      <c r="DTL14" s="110"/>
      <c r="DTM14" s="110"/>
      <c r="DTN14" s="110"/>
      <c r="DTO14" s="110"/>
      <c r="DTP14" s="110"/>
      <c r="DTQ14" s="110"/>
      <c r="DTR14" s="110"/>
      <c r="DTS14" s="110"/>
      <c r="DTT14" s="110"/>
      <c r="DTU14" s="110"/>
      <c r="DTV14" s="110"/>
      <c r="DTW14" s="110"/>
      <c r="DTX14" s="110"/>
      <c r="DTY14" s="110"/>
      <c r="DTZ14" s="110"/>
      <c r="DUA14" s="110"/>
      <c r="DUB14" s="110"/>
      <c r="DUC14" s="110"/>
      <c r="DUD14" s="110"/>
      <c r="DUE14" s="110"/>
      <c r="DUF14" s="110"/>
      <c r="DUG14" s="110"/>
      <c r="DUH14" s="110"/>
      <c r="DUI14" s="110"/>
      <c r="DUJ14" s="110"/>
      <c r="DUK14" s="110"/>
      <c r="DUL14" s="110"/>
      <c r="DUM14" s="110"/>
      <c r="DUN14" s="110"/>
      <c r="DUO14" s="110"/>
      <c r="DUP14" s="110"/>
      <c r="DUQ14" s="110"/>
      <c r="DUR14" s="110"/>
      <c r="DUS14" s="110"/>
      <c r="DUT14" s="110"/>
      <c r="DUU14" s="110"/>
      <c r="DUV14" s="110"/>
      <c r="DUW14" s="110"/>
      <c r="DUX14" s="110"/>
      <c r="DUY14" s="110"/>
      <c r="DUZ14" s="110"/>
      <c r="DVA14" s="110"/>
      <c r="DVB14" s="110"/>
      <c r="DVC14" s="110"/>
      <c r="DVD14" s="110"/>
      <c r="DVE14" s="110"/>
      <c r="DVF14" s="110"/>
      <c r="DVG14" s="110"/>
      <c r="DVH14" s="110"/>
      <c r="DVI14" s="110"/>
      <c r="DVJ14" s="110"/>
      <c r="DVK14" s="110"/>
      <c r="DVL14" s="110"/>
      <c r="DVM14" s="110"/>
      <c r="DVN14" s="110"/>
      <c r="DVO14" s="110"/>
      <c r="DVP14" s="110"/>
      <c r="DVQ14" s="110"/>
      <c r="DVR14" s="110"/>
      <c r="DVS14" s="110"/>
      <c r="DVT14" s="110"/>
      <c r="DVU14" s="110"/>
      <c r="DVV14" s="110"/>
      <c r="DVW14" s="110"/>
      <c r="DVX14" s="110"/>
      <c r="DVY14" s="110"/>
      <c r="DVZ14" s="110"/>
      <c r="DWA14" s="110"/>
      <c r="DWB14" s="110"/>
      <c r="DWC14" s="110"/>
      <c r="DWD14" s="110"/>
      <c r="DWE14" s="110"/>
      <c r="DWF14" s="110"/>
      <c r="DWG14" s="110"/>
      <c r="DWH14" s="110"/>
      <c r="DWI14" s="110"/>
      <c r="DWJ14" s="110"/>
      <c r="DWK14" s="110"/>
      <c r="DWL14" s="110"/>
      <c r="DWM14" s="110"/>
      <c r="DWN14" s="110"/>
      <c r="DWO14" s="110"/>
      <c r="DWP14" s="110"/>
      <c r="DWQ14" s="110"/>
      <c r="DWR14" s="110"/>
      <c r="DWS14" s="110"/>
      <c r="DWT14" s="110"/>
      <c r="DWU14" s="110"/>
      <c r="DWV14" s="110"/>
      <c r="DWW14" s="110"/>
      <c r="DWX14" s="110"/>
      <c r="DWY14" s="110"/>
      <c r="DWZ14" s="110"/>
      <c r="DXA14" s="110"/>
      <c r="DXB14" s="110"/>
      <c r="DXC14" s="110"/>
      <c r="DXD14" s="110"/>
      <c r="DXE14" s="110"/>
      <c r="DXF14" s="110"/>
      <c r="DXG14" s="110"/>
      <c r="DXH14" s="110"/>
      <c r="DXI14" s="110"/>
      <c r="DXJ14" s="110"/>
      <c r="DXK14" s="110"/>
      <c r="DXL14" s="110"/>
      <c r="DXM14" s="110"/>
      <c r="DXN14" s="110"/>
      <c r="DXO14" s="110"/>
      <c r="DXP14" s="110"/>
      <c r="DXQ14" s="110"/>
      <c r="DXR14" s="110"/>
      <c r="DXS14" s="110"/>
      <c r="DXT14" s="110"/>
      <c r="DXU14" s="110"/>
      <c r="DXV14" s="110"/>
      <c r="DXW14" s="110"/>
      <c r="DXX14" s="110"/>
      <c r="DXY14" s="110"/>
      <c r="DXZ14" s="110"/>
      <c r="DYA14" s="110"/>
      <c r="DYB14" s="110"/>
      <c r="DYC14" s="110"/>
      <c r="DYD14" s="110"/>
      <c r="DYE14" s="110"/>
      <c r="DYF14" s="110"/>
      <c r="DYG14" s="110"/>
      <c r="DYH14" s="110"/>
      <c r="DYI14" s="110"/>
      <c r="DYJ14" s="110"/>
      <c r="DYK14" s="110"/>
      <c r="DYL14" s="110"/>
      <c r="DYM14" s="110"/>
      <c r="DYN14" s="110"/>
      <c r="DYO14" s="110"/>
      <c r="DYP14" s="110"/>
      <c r="DYQ14" s="110"/>
      <c r="DYR14" s="110"/>
      <c r="DYS14" s="110"/>
      <c r="DYT14" s="110"/>
      <c r="DYU14" s="110"/>
      <c r="DYV14" s="110"/>
      <c r="DYW14" s="110"/>
      <c r="DYX14" s="110"/>
      <c r="DYY14" s="110"/>
      <c r="DYZ14" s="110"/>
      <c r="DZA14" s="110"/>
      <c r="DZB14" s="110"/>
      <c r="DZC14" s="110"/>
      <c r="DZD14" s="110"/>
      <c r="DZE14" s="110"/>
      <c r="DZF14" s="110"/>
      <c r="DZG14" s="110"/>
      <c r="DZH14" s="110"/>
      <c r="DZI14" s="110"/>
      <c r="DZJ14" s="110"/>
      <c r="DZK14" s="110"/>
      <c r="DZL14" s="110"/>
      <c r="DZM14" s="110"/>
      <c r="DZN14" s="110"/>
      <c r="DZO14" s="110"/>
      <c r="DZP14" s="110"/>
      <c r="DZQ14" s="110"/>
      <c r="DZR14" s="110"/>
      <c r="DZS14" s="110"/>
      <c r="DZT14" s="110"/>
      <c r="DZU14" s="110"/>
      <c r="DZV14" s="110"/>
      <c r="DZW14" s="110"/>
      <c r="DZX14" s="110"/>
      <c r="DZY14" s="110"/>
      <c r="DZZ14" s="110"/>
      <c r="EAA14" s="110"/>
      <c r="EAB14" s="110"/>
      <c r="EAC14" s="110"/>
      <c r="EAD14" s="110"/>
      <c r="EAE14" s="110"/>
      <c r="EAF14" s="110"/>
      <c r="EAG14" s="110"/>
      <c r="EAH14" s="110"/>
      <c r="EAI14" s="110"/>
      <c r="EAJ14" s="110"/>
      <c r="EAK14" s="110"/>
      <c r="EAL14" s="110"/>
      <c r="EAM14" s="110"/>
      <c r="EAN14" s="110"/>
      <c r="EAO14" s="110"/>
      <c r="EAP14" s="110"/>
      <c r="EAQ14" s="110"/>
      <c r="EAR14" s="110"/>
      <c r="EAS14" s="110"/>
      <c r="EAT14" s="110"/>
      <c r="EAU14" s="110"/>
      <c r="EAV14" s="110"/>
      <c r="EAW14" s="110"/>
      <c r="EAX14" s="110"/>
      <c r="EAY14" s="110"/>
      <c r="EAZ14" s="110"/>
      <c r="EBA14" s="110"/>
      <c r="EBB14" s="110"/>
      <c r="EBC14" s="110"/>
      <c r="EBD14" s="110"/>
      <c r="EBE14" s="110"/>
      <c r="EBF14" s="110"/>
      <c r="EBG14" s="110"/>
      <c r="EBH14" s="110"/>
      <c r="EBI14" s="110"/>
      <c r="EBJ14" s="110"/>
      <c r="EBK14" s="110"/>
      <c r="EBL14" s="110"/>
      <c r="EBM14" s="110"/>
      <c r="EBN14" s="110"/>
      <c r="EBO14" s="110"/>
      <c r="EBP14" s="110"/>
      <c r="EBQ14" s="110"/>
      <c r="EBR14" s="110"/>
      <c r="EBS14" s="110"/>
      <c r="EBT14" s="110"/>
      <c r="EBU14" s="110"/>
      <c r="EBV14" s="110"/>
      <c r="EBW14" s="110"/>
      <c r="EBX14" s="110"/>
      <c r="EBY14" s="110"/>
      <c r="EBZ14" s="110"/>
      <c r="ECA14" s="110"/>
      <c r="ECB14" s="110"/>
      <c r="ECC14" s="110"/>
      <c r="ECD14" s="110"/>
      <c r="ECE14" s="110"/>
      <c r="ECF14" s="110"/>
      <c r="ECG14" s="110"/>
      <c r="ECH14" s="110"/>
      <c r="ECI14" s="110"/>
      <c r="ECJ14" s="110"/>
      <c r="ECK14" s="110"/>
      <c r="ECL14" s="110"/>
      <c r="ECM14" s="110"/>
      <c r="ECN14" s="110"/>
      <c r="ECO14" s="110"/>
      <c r="ECP14" s="110"/>
      <c r="ECQ14" s="110"/>
      <c r="ECR14" s="110"/>
      <c r="ECS14" s="110"/>
      <c r="ECT14" s="110"/>
      <c r="ECU14" s="110"/>
      <c r="ECV14" s="110"/>
      <c r="ECW14" s="110"/>
      <c r="ECX14" s="110"/>
      <c r="ECY14" s="110"/>
      <c r="ECZ14" s="110"/>
      <c r="EDA14" s="110"/>
      <c r="EDB14" s="110"/>
      <c r="EDC14" s="110"/>
      <c r="EDD14" s="110"/>
      <c r="EDE14" s="110"/>
      <c r="EDF14" s="110"/>
      <c r="EDG14" s="110"/>
      <c r="EDH14" s="110"/>
      <c r="EDI14" s="110"/>
      <c r="EDJ14" s="110"/>
      <c r="EDK14" s="110"/>
      <c r="EDL14" s="110"/>
      <c r="EDM14" s="110"/>
      <c r="EDN14" s="110"/>
      <c r="EDO14" s="110"/>
      <c r="EDP14" s="110"/>
      <c r="EDQ14" s="110"/>
      <c r="EDR14" s="110"/>
      <c r="EDS14" s="110"/>
      <c r="EDT14" s="110"/>
      <c r="EDU14" s="110"/>
      <c r="EDV14" s="110"/>
      <c r="EDW14" s="110"/>
      <c r="EDX14" s="110"/>
      <c r="EDY14" s="110"/>
      <c r="EDZ14" s="110"/>
      <c r="EEA14" s="110"/>
      <c r="EEB14" s="110"/>
      <c r="EEC14" s="110"/>
      <c r="EED14" s="110"/>
      <c r="EEE14" s="110"/>
      <c r="EEF14" s="110"/>
      <c r="EEG14" s="110"/>
      <c r="EEH14" s="110"/>
      <c r="EEI14" s="110"/>
      <c r="EEJ14" s="110"/>
      <c r="EEK14" s="110"/>
      <c r="EEL14" s="110"/>
      <c r="EEM14" s="110"/>
      <c r="EEN14" s="110"/>
      <c r="EEO14" s="110"/>
      <c r="EEP14" s="110"/>
      <c r="EEQ14" s="110"/>
      <c r="EER14" s="110"/>
      <c r="EES14" s="110"/>
      <c r="EET14" s="110"/>
      <c r="EEU14" s="110"/>
      <c r="EEV14" s="110"/>
      <c r="EEW14" s="110"/>
      <c r="EEX14" s="110"/>
      <c r="EEY14" s="110"/>
      <c r="EEZ14" s="110"/>
      <c r="EFA14" s="110"/>
      <c r="EFB14" s="110"/>
      <c r="EFC14" s="110"/>
      <c r="EFD14" s="110"/>
      <c r="EFE14" s="110"/>
      <c r="EFF14" s="110"/>
      <c r="EFG14" s="110"/>
      <c r="EFH14" s="110"/>
      <c r="EFI14" s="110"/>
      <c r="EFJ14" s="110"/>
      <c r="EFK14" s="110"/>
      <c r="EFL14" s="110"/>
      <c r="EFM14" s="110"/>
      <c r="EFN14" s="110"/>
      <c r="EFO14" s="110"/>
      <c r="EFP14" s="110"/>
      <c r="EFQ14" s="110"/>
      <c r="EFR14" s="110"/>
      <c r="EFS14" s="110"/>
      <c r="EFT14" s="110"/>
      <c r="EFU14" s="110"/>
      <c r="EFV14" s="110"/>
      <c r="EFW14" s="110"/>
      <c r="EFX14" s="110"/>
      <c r="EFY14" s="110"/>
      <c r="EFZ14" s="110"/>
      <c r="EGA14" s="110"/>
      <c r="EGB14" s="110"/>
      <c r="EGC14" s="110"/>
      <c r="EGD14" s="110"/>
      <c r="EGE14" s="110"/>
      <c r="EGF14" s="110"/>
      <c r="EGG14" s="110"/>
      <c r="EGH14" s="110"/>
      <c r="EGI14" s="110"/>
      <c r="EGJ14" s="110"/>
      <c r="EGK14" s="110"/>
      <c r="EGL14" s="110"/>
      <c r="EGM14" s="110"/>
      <c r="EGN14" s="110"/>
      <c r="EGO14" s="110"/>
      <c r="EGP14" s="110"/>
      <c r="EGQ14" s="110"/>
      <c r="EGR14" s="110"/>
      <c r="EGS14" s="110"/>
      <c r="EGT14" s="110"/>
      <c r="EGU14" s="110"/>
      <c r="EGV14" s="110"/>
      <c r="EGW14" s="110"/>
      <c r="EGX14" s="110"/>
      <c r="EGY14" s="110"/>
      <c r="EGZ14" s="110"/>
      <c r="EHA14" s="110"/>
      <c r="EHB14" s="110"/>
      <c r="EHC14" s="110"/>
      <c r="EHD14" s="110"/>
      <c r="EHE14" s="110"/>
      <c r="EHF14" s="110"/>
      <c r="EHG14" s="110"/>
      <c r="EHH14" s="110"/>
      <c r="EHI14" s="110"/>
      <c r="EHJ14" s="110"/>
      <c r="EHK14" s="110"/>
      <c r="EHL14" s="110"/>
      <c r="EHM14" s="110"/>
      <c r="EHN14" s="110"/>
      <c r="EHO14" s="110"/>
      <c r="EHP14" s="110"/>
      <c r="EHQ14" s="110"/>
      <c r="EHR14" s="110"/>
      <c r="EHS14" s="110"/>
      <c r="EHT14" s="110"/>
      <c r="EHU14" s="110"/>
      <c r="EHV14" s="110"/>
      <c r="EHW14" s="110"/>
      <c r="EHX14" s="110"/>
      <c r="EHY14" s="110"/>
      <c r="EHZ14" s="110"/>
      <c r="EIA14" s="110"/>
      <c r="EIB14" s="110"/>
      <c r="EIC14" s="110"/>
      <c r="EID14" s="110"/>
      <c r="EIE14" s="110"/>
      <c r="EIF14" s="110"/>
      <c r="EIG14" s="110"/>
      <c r="EIH14" s="110"/>
      <c r="EII14" s="110"/>
      <c r="EIJ14" s="110"/>
      <c r="EIK14" s="110"/>
      <c r="EIL14" s="110"/>
      <c r="EIM14" s="110"/>
      <c r="EIN14" s="110"/>
      <c r="EIO14" s="110"/>
      <c r="EIP14" s="110"/>
      <c r="EIQ14" s="110"/>
      <c r="EIR14" s="110"/>
      <c r="EIS14" s="110"/>
      <c r="EIT14" s="110"/>
      <c r="EIU14" s="110"/>
      <c r="EIV14" s="110"/>
      <c r="EIW14" s="110"/>
      <c r="EIX14" s="110"/>
      <c r="EIY14" s="110"/>
      <c r="EIZ14" s="110"/>
      <c r="EJA14" s="110"/>
      <c r="EJB14" s="110"/>
      <c r="EJC14" s="110"/>
      <c r="EJD14" s="110"/>
      <c r="EJE14" s="110"/>
      <c r="EJF14" s="110"/>
      <c r="EJG14" s="110"/>
      <c r="EJH14" s="110"/>
      <c r="EJI14" s="110"/>
      <c r="EJJ14" s="110"/>
      <c r="EJK14" s="110"/>
      <c r="EJL14" s="110"/>
      <c r="EJM14" s="110"/>
      <c r="EJN14" s="110"/>
      <c r="EJO14" s="110"/>
      <c r="EJP14" s="110"/>
      <c r="EJQ14" s="110"/>
      <c r="EJR14" s="110"/>
      <c r="EJS14" s="110"/>
      <c r="EJT14" s="110"/>
      <c r="EJU14" s="110"/>
      <c r="EJV14" s="110"/>
      <c r="EJW14" s="110"/>
      <c r="EJX14" s="110"/>
      <c r="EJY14" s="110"/>
      <c r="EJZ14" s="110"/>
      <c r="EKA14" s="110"/>
      <c r="EKB14" s="110"/>
      <c r="EKC14" s="110"/>
      <c r="EKD14" s="110"/>
      <c r="EKE14" s="110"/>
      <c r="EKF14" s="110"/>
      <c r="EKG14" s="110"/>
      <c r="EKH14" s="110"/>
      <c r="EKI14" s="110"/>
      <c r="EKJ14" s="110"/>
      <c r="EKK14" s="110"/>
      <c r="EKL14" s="110"/>
      <c r="EKM14" s="110"/>
      <c r="EKN14" s="110"/>
      <c r="EKO14" s="110"/>
      <c r="EKP14" s="110"/>
      <c r="EKQ14" s="110"/>
      <c r="EKR14" s="110"/>
      <c r="EKS14" s="110"/>
      <c r="EKT14" s="110"/>
      <c r="EKU14" s="110"/>
      <c r="EKV14" s="110"/>
      <c r="EKW14" s="110"/>
      <c r="EKX14" s="110"/>
      <c r="EKY14" s="110"/>
      <c r="EKZ14" s="110"/>
      <c r="ELA14" s="110"/>
      <c r="ELB14" s="110"/>
      <c r="ELC14" s="110"/>
      <c r="ELD14" s="110"/>
      <c r="ELE14" s="110"/>
      <c r="ELF14" s="110"/>
      <c r="ELG14" s="110"/>
      <c r="ELH14" s="110"/>
      <c r="ELI14" s="110"/>
      <c r="ELJ14" s="110"/>
      <c r="ELK14" s="110"/>
      <c r="ELL14" s="110"/>
      <c r="ELM14" s="110"/>
      <c r="ELN14" s="110"/>
      <c r="ELO14" s="110"/>
      <c r="ELP14" s="110"/>
      <c r="ELQ14" s="110"/>
      <c r="ELR14" s="110"/>
      <c r="ELS14" s="110"/>
      <c r="ELT14" s="110"/>
      <c r="ELU14" s="110"/>
      <c r="ELV14" s="110"/>
      <c r="ELW14" s="110"/>
      <c r="ELX14" s="110"/>
      <c r="ELY14" s="110"/>
      <c r="ELZ14" s="110"/>
      <c r="EMA14" s="110"/>
      <c r="EMB14" s="110"/>
      <c r="EMC14" s="110"/>
      <c r="EMD14" s="110"/>
      <c r="EME14" s="110"/>
      <c r="EMF14" s="110"/>
      <c r="EMG14" s="110"/>
      <c r="EMH14" s="110"/>
      <c r="EMI14" s="110"/>
      <c r="EMJ14" s="110"/>
      <c r="EMK14" s="110"/>
      <c r="EML14" s="110"/>
      <c r="EMM14" s="110"/>
      <c r="EMN14" s="110"/>
      <c r="EMO14" s="110"/>
      <c r="EMP14" s="110"/>
      <c r="EMQ14" s="110"/>
      <c r="EMR14" s="110"/>
      <c r="EMS14" s="110"/>
      <c r="EMT14" s="110"/>
      <c r="EMU14" s="110"/>
      <c r="EMV14" s="110"/>
      <c r="EMW14" s="110"/>
      <c r="EMX14" s="110"/>
      <c r="EMY14" s="110"/>
      <c r="EMZ14" s="110"/>
      <c r="ENA14" s="110"/>
      <c r="ENB14" s="110"/>
      <c r="ENC14" s="110"/>
      <c r="END14" s="110"/>
      <c r="ENE14" s="110"/>
      <c r="ENF14" s="110"/>
      <c r="ENG14" s="110"/>
      <c r="ENH14" s="110"/>
      <c r="ENI14" s="110"/>
      <c r="ENJ14" s="110"/>
      <c r="ENK14" s="110"/>
      <c r="ENL14" s="110"/>
      <c r="ENM14" s="110"/>
      <c r="ENN14" s="110"/>
      <c r="ENO14" s="110"/>
      <c r="ENP14" s="110"/>
      <c r="ENQ14" s="110"/>
      <c r="ENR14" s="110"/>
      <c r="ENS14" s="110"/>
      <c r="ENT14" s="110"/>
      <c r="ENU14" s="110"/>
      <c r="ENV14" s="110"/>
      <c r="ENW14" s="110"/>
      <c r="ENX14" s="110"/>
      <c r="ENY14" s="110"/>
      <c r="ENZ14" s="110"/>
      <c r="EOA14" s="110"/>
      <c r="EOB14" s="110"/>
      <c r="EOC14" s="110"/>
      <c r="EOD14" s="110"/>
      <c r="EOE14" s="110"/>
      <c r="EOF14" s="110"/>
      <c r="EOG14" s="110"/>
      <c r="EOH14" s="110"/>
      <c r="EOI14" s="110"/>
      <c r="EOJ14" s="110"/>
      <c r="EOK14" s="110"/>
      <c r="EOL14" s="110"/>
      <c r="EOM14" s="110"/>
      <c r="EON14" s="110"/>
      <c r="EOO14" s="110"/>
      <c r="EOP14" s="110"/>
      <c r="EOQ14" s="110"/>
      <c r="EOR14" s="110"/>
      <c r="EOS14" s="110"/>
      <c r="EOT14" s="110"/>
      <c r="EOU14" s="110"/>
      <c r="EOV14" s="110"/>
      <c r="EOW14" s="110"/>
      <c r="EOX14" s="110"/>
      <c r="EOY14" s="110"/>
      <c r="EOZ14" s="110"/>
      <c r="EPA14" s="110"/>
      <c r="EPB14" s="110"/>
      <c r="EPC14" s="110"/>
      <c r="EPD14" s="110"/>
      <c r="EPE14" s="110"/>
      <c r="EPF14" s="110"/>
      <c r="EPG14" s="110"/>
      <c r="EPH14" s="110"/>
      <c r="EPI14" s="110"/>
      <c r="EPJ14" s="110"/>
      <c r="EPK14" s="110"/>
      <c r="EPL14" s="110"/>
      <c r="EPM14" s="110"/>
      <c r="EPN14" s="110"/>
      <c r="EPO14" s="110"/>
      <c r="EPP14" s="110"/>
      <c r="EPQ14" s="110"/>
      <c r="EPR14" s="110"/>
      <c r="EPS14" s="110"/>
      <c r="EPT14" s="110"/>
      <c r="EPU14" s="110"/>
      <c r="EPV14" s="110"/>
      <c r="EPW14" s="110"/>
      <c r="EPX14" s="110"/>
      <c r="EPY14" s="110"/>
      <c r="EPZ14" s="110"/>
      <c r="EQA14" s="110"/>
      <c r="EQB14" s="110"/>
      <c r="EQC14" s="110"/>
      <c r="EQD14" s="110"/>
      <c r="EQE14" s="110"/>
      <c r="EQF14" s="110"/>
      <c r="EQG14" s="110"/>
      <c r="EQH14" s="110"/>
      <c r="EQI14" s="110"/>
      <c r="EQJ14" s="110"/>
      <c r="EQK14" s="110"/>
      <c r="EQL14" s="110"/>
      <c r="EQM14" s="110"/>
      <c r="EQN14" s="110"/>
      <c r="EQO14" s="110"/>
      <c r="EQP14" s="110"/>
      <c r="EQQ14" s="110"/>
      <c r="EQR14" s="110"/>
      <c r="EQS14" s="110"/>
      <c r="EQT14" s="110"/>
      <c r="EQU14" s="110"/>
      <c r="EQV14" s="110"/>
      <c r="EQW14" s="110"/>
      <c r="EQX14" s="110"/>
      <c r="EQY14" s="110"/>
      <c r="EQZ14" s="110"/>
      <c r="ERA14" s="110"/>
      <c r="ERB14" s="110"/>
      <c r="ERC14" s="110"/>
      <c r="ERD14" s="110"/>
      <c r="ERE14" s="110"/>
      <c r="ERF14" s="110"/>
      <c r="ERG14" s="110"/>
      <c r="ERH14" s="110"/>
      <c r="ERI14" s="110"/>
      <c r="ERJ14" s="110"/>
      <c r="ERK14" s="110"/>
      <c r="ERL14" s="110"/>
      <c r="ERM14" s="110"/>
      <c r="ERN14" s="110"/>
      <c r="ERO14" s="110"/>
      <c r="ERP14" s="110"/>
      <c r="ERQ14" s="110"/>
      <c r="ERR14" s="110"/>
      <c r="ERS14" s="110"/>
      <c r="ERT14" s="110"/>
      <c r="ERU14" s="110"/>
      <c r="ERV14" s="110"/>
      <c r="ERW14" s="110"/>
      <c r="ERX14" s="110"/>
      <c r="ERY14" s="110"/>
      <c r="ERZ14" s="110"/>
      <c r="ESA14" s="110"/>
      <c r="ESB14" s="110"/>
      <c r="ESC14" s="110"/>
      <c r="ESD14" s="110"/>
      <c r="ESE14" s="110"/>
      <c r="ESF14" s="110"/>
      <c r="ESG14" s="110"/>
      <c r="ESH14" s="110"/>
      <c r="ESI14" s="110"/>
      <c r="ESJ14" s="110"/>
      <c r="ESK14" s="110"/>
      <c r="ESL14" s="110"/>
      <c r="ESM14" s="110"/>
      <c r="ESN14" s="110"/>
      <c r="ESO14" s="110"/>
      <c r="ESP14" s="110"/>
      <c r="ESQ14" s="110"/>
      <c r="ESR14" s="110"/>
      <c r="ESS14" s="110"/>
      <c r="EST14" s="110"/>
      <c r="ESU14" s="110"/>
      <c r="ESV14" s="110"/>
      <c r="ESW14" s="110"/>
      <c r="ESX14" s="110"/>
      <c r="ESY14" s="110"/>
      <c r="ESZ14" s="110"/>
      <c r="ETA14" s="110"/>
      <c r="ETB14" s="110"/>
      <c r="ETC14" s="110"/>
      <c r="ETD14" s="110"/>
      <c r="ETE14" s="110"/>
      <c r="ETF14" s="110"/>
      <c r="ETG14" s="110"/>
      <c r="ETH14" s="110"/>
      <c r="ETI14" s="110"/>
      <c r="ETJ14" s="110"/>
      <c r="ETK14" s="110"/>
      <c r="ETL14" s="110"/>
      <c r="ETM14" s="110"/>
      <c r="ETN14" s="110"/>
      <c r="ETO14" s="110"/>
      <c r="ETP14" s="110"/>
      <c r="ETQ14" s="110"/>
      <c r="ETR14" s="110"/>
      <c r="ETS14" s="110"/>
      <c r="ETT14" s="110"/>
      <c r="ETU14" s="110"/>
      <c r="ETV14" s="110"/>
      <c r="ETW14" s="110"/>
      <c r="ETX14" s="110"/>
      <c r="ETY14" s="110"/>
      <c r="ETZ14" s="110"/>
      <c r="EUA14" s="110"/>
      <c r="EUB14" s="110"/>
      <c r="EUC14" s="110"/>
      <c r="EUD14" s="110"/>
      <c r="EUE14" s="110"/>
      <c r="EUF14" s="110"/>
      <c r="EUG14" s="110"/>
      <c r="EUH14" s="110"/>
      <c r="EUI14" s="110"/>
      <c r="EUJ14" s="110"/>
      <c r="EUK14" s="110"/>
      <c r="EUL14" s="110"/>
      <c r="EUM14" s="110"/>
      <c r="EUN14" s="110"/>
      <c r="EUO14" s="110"/>
      <c r="EUP14" s="110"/>
      <c r="EUQ14" s="110"/>
      <c r="EUR14" s="110"/>
      <c r="EUS14" s="110"/>
      <c r="EUT14" s="110"/>
      <c r="EUU14" s="110"/>
      <c r="EUV14" s="110"/>
      <c r="EUW14" s="110"/>
      <c r="EUX14" s="110"/>
      <c r="EUY14" s="110"/>
      <c r="EUZ14" s="110"/>
      <c r="EVA14" s="110"/>
      <c r="EVB14" s="110"/>
      <c r="EVC14" s="110"/>
      <c r="EVD14" s="110"/>
      <c r="EVE14" s="110"/>
      <c r="EVF14" s="110"/>
      <c r="EVG14" s="110"/>
      <c r="EVH14" s="110"/>
      <c r="EVI14" s="110"/>
      <c r="EVJ14" s="110"/>
      <c r="EVK14" s="110"/>
      <c r="EVL14" s="110"/>
      <c r="EVM14" s="110"/>
      <c r="EVN14" s="110"/>
      <c r="EVO14" s="110"/>
      <c r="EVP14" s="110"/>
      <c r="EVQ14" s="110"/>
      <c r="EVR14" s="110"/>
      <c r="EVS14" s="110"/>
      <c r="EVT14" s="110"/>
      <c r="EVU14" s="110"/>
      <c r="EVV14" s="110"/>
      <c r="EVW14" s="110"/>
      <c r="EVX14" s="110"/>
      <c r="EVY14" s="110"/>
      <c r="EVZ14" s="110"/>
      <c r="EWA14" s="110"/>
      <c r="EWB14" s="110"/>
      <c r="EWC14" s="110"/>
      <c r="EWD14" s="110"/>
      <c r="EWE14" s="110"/>
      <c r="EWF14" s="110"/>
      <c r="EWG14" s="110"/>
      <c r="EWH14" s="110"/>
      <c r="EWI14" s="110"/>
      <c r="EWJ14" s="110"/>
      <c r="EWK14" s="110"/>
      <c r="EWL14" s="110"/>
      <c r="EWM14" s="110"/>
      <c r="EWN14" s="110"/>
      <c r="EWO14" s="110"/>
      <c r="EWP14" s="110"/>
      <c r="EWQ14" s="110"/>
      <c r="EWR14" s="110"/>
      <c r="EWS14" s="110"/>
      <c r="EWT14" s="110"/>
      <c r="EWU14" s="110"/>
      <c r="EWV14" s="110"/>
      <c r="EWW14" s="110"/>
      <c r="EWX14" s="110"/>
      <c r="EWY14" s="110"/>
      <c r="EWZ14" s="110"/>
      <c r="EXA14" s="110"/>
      <c r="EXB14" s="110"/>
      <c r="EXC14" s="110"/>
      <c r="EXD14" s="110"/>
      <c r="EXE14" s="110"/>
      <c r="EXF14" s="110"/>
      <c r="EXG14" s="110"/>
      <c r="EXH14" s="110"/>
      <c r="EXI14" s="110"/>
      <c r="EXJ14" s="110"/>
      <c r="EXK14" s="110"/>
      <c r="EXL14" s="110"/>
      <c r="EXM14" s="110"/>
      <c r="EXN14" s="110"/>
      <c r="EXO14" s="110"/>
      <c r="EXP14" s="110"/>
      <c r="EXQ14" s="110"/>
      <c r="EXR14" s="110"/>
      <c r="EXS14" s="110"/>
      <c r="EXT14" s="110"/>
      <c r="EXU14" s="110"/>
      <c r="EXV14" s="110"/>
      <c r="EXW14" s="110"/>
      <c r="EXX14" s="110"/>
      <c r="EXY14" s="110"/>
      <c r="EXZ14" s="110"/>
      <c r="EYA14" s="110"/>
      <c r="EYB14" s="110"/>
      <c r="EYC14" s="110"/>
      <c r="EYD14" s="110"/>
      <c r="EYE14" s="110"/>
      <c r="EYF14" s="110"/>
      <c r="EYG14" s="110"/>
      <c r="EYH14" s="110"/>
      <c r="EYI14" s="110"/>
      <c r="EYJ14" s="110"/>
      <c r="EYK14" s="110"/>
      <c r="EYL14" s="110"/>
      <c r="EYM14" s="110"/>
      <c r="EYN14" s="110"/>
      <c r="EYO14" s="110"/>
      <c r="EYP14" s="110"/>
      <c r="EYQ14" s="110"/>
      <c r="EYR14" s="110"/>
      <c r="EYS14" s="110"/>
      <c r="EYT14" s="110"/>
      <c r="EYU14" s="110"/>
      <c r="EYV14" s="110"/>
      <c r="EYW14" s="110"/>
      <c r="EYX14" s="110"/>
      <c r="EYY14" s="110"/>
      <c r="EYZ14" s="110"/>
      <c r="EZA14" s="110"/>
      <c r="EZB14" s="110"/>
      <c r="EZC14" s="110"/>
      <c r="EZD14" s="110"/>
      <c r="EZE14" s="110"/>
      <c r="EZF14" s="110"/>
      <c r="EZG14" s="110"/>
      <c r="EZH14" s="110"/>
      <c r="EZI14" s="110"/>
      <c r="EZJ14" s="110"/>
      <c r="EZK14" s="110"/>
      <c r="EZL14" s="110"/>
      <c r="EZM14" s="110"/>
      <c r="EZN14" s="110"/>
      <c r="EZO14" s="110"/>
      <c r="EZP14" s="110"/>
      <c r="EZQ14" s="110"/>
      <c r="EZR14" s="110"/>
      <c r="EZS14" s="110"/>
      <c r="EZT14" s="110"/>
      <c r="EZU14" s="110"/>
      <c r="EZV14" s="110"/>
      <c r="EZW14" s="110"/>
      <c r="EZX14" s="110"/>
      <c r="EZY14" s="110"/>
      <c r="EZZ14" s="110"/>
      <c r="FAA14" s="110"/>
      <c r="FAB14" s="110"/>
      <c r="FAC14" s="110"/>
      <c r="FAD14" s="110"/>
      <c r="FAE14" s="110"/>
      <c r="FAF14" s="110"/>
      <c r="FAG14" s="110"/>
      <c r="FAH14" s="110"/>
      <c r="FAI14" s="110"/>
      <c r="FAJ14" s="110"/>
      <c r="FAK14" s="110"/>
      <c r="FAL14" s="110"/>
      <c r="FAM14" s="110"/>
      <c r="FAN14" s="110"/>
      <c r="FAO14" s="110"/>
      <c r="FAP14" s="110"/>
      <c r="FAQ14" s="110"/>
      <c r="FAR14" s="110"/>
      <c r="FAS14" s="110"/>
      <c r="FAT14" s="110"/>
      <c r="FAU14" s="110"/>
      <c r="FAV14" s="110"/>
      <c r="FAW14" s="110"/>
      <c r="FAX14" s="110"/>
      <c r="FAY14" s="110"/>
      <c r="FAZ14" s="110"/>
      <c r="FBA14" s="110"/>
      <c r="FBB14" s="110"/>
      <c r="FBC14" s="110"/>
      <c r="FBD14" s="110"/>
      <c r="FBE14" s="110"/>
      <c r="FBF14" s="110"/>
      <c r="FBG14" s="110"/>
      <c r="FBH14" s="110"/>
      <c r="FBI14" s="110"/>
      <c r="FBJ14" s="110"/>
      <c r="FBK14" s="110"/>
      <c r="FBL14" s="110"/>
      <c r="FBM14" s="110"/>
      <c r="FBN14" s="110"/>
      <c r="FBO14" s="110"/>
      <c r="FBP14" s="110"/>
      <c r="FBQ14" s="110"/>
      <c r="FBR14" s="110"/>
      <c r="FBS14" s="110"/>
      <c r="FBT14" s="110"/>
      <c r="FBU14" s="110"/>
      <c r="FBV14" s="110"/>
      <c r="FBW14" s="110"/>
      <c r="FBX14" s="110"/>
      <c r="FBY14" s="110"/>
      <c r="FBZ14" s="110"/>
      <c r="FCA14" s="110"/>
      <c r="FCB14" s="110"/>
      <c r="FCC14" s="110"/>
      <c r="FCD14" s="110"/>
      <c r="FCE14" s="110"/>
      <c r="FCF14" s="110"/>
      <c r="FCG14" s="110"/>
      <c r="FCH14" s="110"/>
      <c r="FCI14" s="110"/>
      <c r="FCJ14" s="110"/>
      <c r="FCK14" s="110"/>
      <c r="FCL14" s="110"/>
      <c r="FCM14" s="110"/>
      <c r="FCN14" s="110"/>
      <c r="FCO14" s="110"/>
      <c r="FCP14" s="110"/>
      <c r="FCQ14" s="110"/>
      <c r="FCR14" s="110"/>
      <c r="FCS14" s="110"/>
      <c r="FCT14" s="110"/>
      <c r="FCU14" s="110"/>
      <c r="FCV14" s="110"/>
      <c r="FCW14" s="110"/>
      <c r="FCX14" s="110"/>
      <c r="FCY14" s="110"/>
      <c r="FCZ14" s="110"/>
      <c r="FDA14" s="110"/>
      <c r="FDB14" s="110"/>
      <c r="FDC14" s="110"/>
      <c r="FDD14" s="110"/>
      <c r="FDE14" s="110"/>
      <c r="FDF14" s="110"/>
      <c r="FDG14" s="110"/>
      <c r="FDH14" s="110"/>
      <c r="FDI14" s="110"/>
      <c r="FDJ14" s="110"/>
      <c r="FDK14" s="110"/>
      <c r="FDL14" s="110"/>
      <c r="FDM14" s="110"/>
      <c r="FDN14" s="110"/>
      <c r="FDO14" s="110"/>
      <c r="FDP14" s="110"/>
      <c r="FDQ14" s="110"/>
      <c r="FDR14" s="110"/>
      <c r="FDS14" s="110"/>
      <c r="FDT14" s="110"/>
      <c r="FDU14" s="110"/>
      <c r="FDV14" s="110"/>
      <c r="FDW14" s="110"/>
      <c r="FDX14" s="110"/>
      <c r="FDY14" s="110"/>
      <c r="FDZ14" s="110"/>
      <c r="FEA14" s="110"/>
      <c r="FEB14" s="110"/>
      <c r="FEC14" s="110"/>
      <c r="FED14" s="110"/>
      <c r="FEE14" s="110"/>
      <c r="FEF14" s="110"/>
      <c r="FEG14" s="110"/>
      <c r="FEH14" s="110"/>
      <c r="FEI14" s="110"/>
      <c r="FEJ14" s="110"/>
      <c r="FEK14" s="110"/>
      <c r="FEL14" s="110"/>
      <c r="FEM14" s="110"/>
      <c r="FEN14" s="110"/>
      <c r="FEO14" s="110"/>
      <c r="FEP14" s="110"/>
      <c r="FEQ14" s="110"/>
      <c r="FER14" s="110"/>
      <c r="FES14" s="110"/>
      <c r="FET14" s="110"/>
      <c r="FEU14" s="110"/>
      <c r="FEV14" s="110"/>
      <c r="FEW14" s="110"/>
      <c r="FEX14" s="110"/>
      <c r="FEY14" s="110"/>
      <c r="FEZ14" s="110"/>
      <c r="FFA14" s="110"/>
      <c r="FFB14" s="110"/>
      <c r="FFC14" s="110"/>
      <c r="FFD14" s="110"/>
      <c r="FFE14" s="110"/>
      <c r="FFF14" s="110"/>
      <c r="FFG14" s="110"/>
      <c r="FFH14" s="110"/>
      <c r="FFI14" s="110"/>
      <c r="FFJ14" s="110"/>
      <c r="FFK14" s="110"/>
      <c r="FFL14" s="110"/>
      <c r="FFM14" s="110"/>
      <c r="FFN14" s="110"/>
      <c r="FFO14" s="110"/>
      <c r="FFP14" s="110"/>
      <c r="FFQ14" s="110"/>
      <c r="FFR14" s="110"/>
      <c r="FFS14" s="110"/>
      <c r="FFT14" s="110"/>
      <c r="FFU14" s="110"/>
      <c r="FFV14" s="110"/>
      <c r="FFW14" s="110"/>
      <c r="FFX14" s="110"/>
      <c r="FFY14" s="110"/>
      <c r="FFZ14" s="110"/>
      <c r="FGA14" s="110"/>
      <c r="FGB14" s="110"/>
      <c r="FGC14" s="110"/>
      <c r="FGD14" s="110"/>
      <c r="FGE14" s="110"/>
      <c r="FGF14" s="110"/>
      <c r="FGG14" s="110"/>
      <c r="FGH14" s="110"/>
      <c r="FGI14" s="110"/>
      <c r="FGJ14" s="110"/>
      <c r="FGK14" s="110"/>
      <c r="FGL14" s="110"/>
      <c r="FGM14" s="110"/>
      <c r="FGN14" s="110"/>
      <c r="FGO14" s="110"/>
      <c r="FGP14" s="110"/>
      <c r="FGQ14" s="110"/>
      <c r="FGR14" s="110"/>
      <c r="FGS14" s="110"/>
      <c r="FGT14" s="110"/>
      <c r="FGU14" s="110"/>
      <c r="FGV14" s="110"/>
      <c r="FGW14" s="110"/>
      <c r="FGX14" s="110"/>
      <c r="FGY14" s="110"/>
      <c r="FGZ14" s="110"/>
      <c r="FHA14" s="110"/>
      <c r="FHB14" s="110"/>
      <c r="FHC14" s="110"/>
      <c r="FHD14" s="110"/>
      <c r="FHE14" s="110"/>
      <c r="FHF14" s="110"/>
      <c r="FHG14" s="110"/>
      <c r="FHH14" s="110"/>
      <c r="FHI14" s="110"/>
      <c r="FHJ14" s="110"/>
      <c r="FHK14" s="110"/>
      <c r="FHL14" s="110"/>
      <c r="FHM14" s="110"/>
      <c r="FHN14" s="110"/>
      <c r="FHO14" s="110"/>
      <c r="FHP14" s="110"/>
      <c r="FHQ14" s="110"/>
      <c r="FHR14" s="110"/>
      <c r="FHS14" s="110"/>
      <c r="FHT14" s="110"/>
      <c r="FHU14" s="110"/>
      <c r="FHV14" s="110"/>
      <c r="FHW14" s="110"/>
      <c r="FHX14" s="110"/>
      <c r="FHY14" s="110"/>
      <c r="FHZ14" s="110"/>
      <c r="FIA14" s="110"/>
      <c r="FIB14" s="110"/>
      <c r="FIC14" s="110"/>
      <c r="FID14" s="110"/>
      <c r="FIE14" s="110"/>
      <c r="FIF14" s="110"/>
      <c r="FIG14" s="110"/>
      <c r="FIH14" s="110"/>
      <c r="FII14" s="110"/>
      <c r="FIJ14" s="110"/>
      <c r="FIK14" s="110"/>
      <c r="FIL14" s="110"/>
      <c r="FIM14" s="110"/>
      <c r="FIN14" s="110"/>
      <c r="FIO14" s="110"/>
      <c r="FIP14" s="110"/>
      <c r="FIQ14" s="110"/>
      <c r="FIR14" s="110"/>
      <c r="FIS14" s="110"/>
      <c r="FIT14" s="110"/>
      <c r="FIU14" s="110"/>
      <c r="FIV14" s="110"/>
      <c r="FIW14" s="110"/>
      <c r="FIX14" s="110"/>
      <c r="FIY14" s="110"/>
      <c r="FIZ14" s="110"/>
      <c r="FJA14" s="110"/>
      <c r="FJB14" s="110"/>
      <c r="FJC14" s="110"/>
      <c r="FJD14" s="110"/>
      <c r="FJE14" s="110"/>
      <c r="FJF14" s="110"/>
      <c r="FJG14" s="110"/>
      <c r="FJH14" s="110"/>
      <c r="FJI14" s="110"/>
      <c r="FJJ14" s="110"/>
      <c r="FJK14" s="110"/>
      <c r="FJL14" s="110"/>
      <c r="FJM14" s="110"/>
      <c r="FJN14" s="110"/>
      <c r="FJO14" s="110"/>
      <c r="FJP14" s="110"/>
      <c r="FJQ14" s="110"/>
      <c r="FJR14" s="110"/>
      <c r="FJS14" s="110"/>
      <c r="FJT14" s="110"/>
      <c r="FJU14" s="110"/>
      <c r="FJV14" s="110"/>
      <c r="FJW14" s="110"/>
      <c r="FJX14" s="110"/>
      <c r="FJY14" s="110"/>
      <c r="FJZ14" s="110"/>
      <c r="FKA14" s="110"/>
      <c r="FKB14" s="110"/>
      <c r="FKC14" s="110"/>
      <c r="FKD14" s="110"/>
      <c r="FKE14" s="110"/>
      <c r="FKF14" s="110"/>
      <c r="FKG14" s="110"/>
      <c r="FKH14" s="110"/>
      <c r="FKI14" s="110"/>
      <c r="FKJ14" s="110"/>
      <c r="FKK14" s="110"/>
      <c r="FKL14" s="110"/>
      <c r="FKM14" s="110"/>
      <c r="FKN14" s="110"/>
      <c r="FKO14" s="110"/>
      <c r="FKP14" s="110"/>
      <c r="FKQ14" s="110"/>
      <c r="FKR14" s="110"/>
      <c r="FKS14" s="110"/>
      <c r="FKT14" s="110"/>
      <c r="FKU14" s="110"/>
      <c r="FKV14" s="110"/>
      <c r="FKW14" s="110"/>
      <c r="FKX14" s="110"/>
      <c r="FKY14" s="110"/>
      <c r="FKZ14" s="110"/>
      <c r="FLA14" s="110"/>
      <c r="FLB14" s="110"/>
      <c r="FLC14" s="110"/>
      <c r="FLD14" s="110"/>
      <c r="FLE14" s="110"/>
      <c r="FLF14" s="110"/>
      <c r="FLG14" s="110"/>
      <c r="FLH14" s="110"/>
      <c r="FLI14" s="110"/>
      <c r="FLJ14" s="110"/>
      <c r="FLK14" s="110"/>
      <c r="FLL14" s="110"/>
      <c r="FLM14" s="110"/>
      <c r="FLN14" s="110"/>
      <c r="FLO14" s="110"/>
      <c r="FLP14" s="110"/>
      <c r="FLQ14" s="110"/>
      <c r="FLR14" s="110"/>
      <c r="FLS14" s="110"/>
      <c r="FLT14" s="110"/>
      <c r="FLU14" s="110"/>
      <c r="FLV14" s="110"/>
      <c r="FLW14" s="110"/>
      <c r="FLX14" s="110"/>
      <c r="FLY14" s="110"/>
      <c r="FLZ14" s="110"/>
      <c r="FMA14" s="110"/>
      <c r="FMB14" s="110"/>
      <c r="FMC14" s="110"/>
      <c r="FMD14" s="110"/>
      <c r="FME14" s="110"/>
      <c r="FMF14" s="110"/>
      <c r="FMG14" s="110"/>
      <c r="FMH14" s="110"/>
      <c r="FMI14" s="110"/>
      <c r="FMJ14" s="110"/>
      <c r="FMK14" s="110"/>
      <c r="FML14" s="110"/>
      <c r="FMM14" s="110"/>
      <c r="FMN14" s="110"/>
      <c r="FMO14" s="110"/>
      <c r="FMP14" s="110"/>
      <c r="FMQ14" s="110"/>
      <c r="FMR14" s="110"/>
      <c r="FMS14" s="110"/>
      <c r="FMT14" s="110"/>
      <c r="FMU14" s="110"/>
      <c r="FMV14" s="110"/>
      <c r="FMW14" s="110"/>
      <c r="FMX14" s="110"/>
      <c r="FMY14" s="110"/>
      <c r="FMZ14" s="110"/>
      <c r="FNA14" s="110"/>
      <c r="FNB14" s="110"/>
      <c r="FNC14" s="110"/>
      <c r="FND14" s="110"/>
      <c r="FNE14" s="110"/>
      <c r="FNF14" s="110"/>
      <c r="FNG14" s="110"/>
      <c r="FNH14" s="110"/>
      <c r="FNI14" s="110"/>
      <c r="FNJ14" s="110"/>
      <c r="FNK14" s="110"/>
      <c r="FNL14" s="110"/>
      <c r="FNM14" s="110"/>
      <c r="FNN14" s="110"/>
      <c r="FNO14" s="110"/>
      <c r="FNP14" s="110"/>
      <c r="FNQ14" s="110"/>
      <c r="FNR14" s="110"/>
      <c r="FNS14" s="110"/>
      <c r="FNT14" s="110"/>
      <c r="FNU14" s="110"/>
      <c r="FNV14" s="110"/>
      <c r="FNW14" s="110"/>
      <c r="FNX14" s="110"/>
      <c r="FNY14" s="110"/>
      <c r="FNZ14" s="110"/>
      <c r="FOA14" s="110"/>
      <c r="FOB14" s="110"/>
      <c r="FOC14" s="110"/>
      <c r="FOD14" s="110"/>
      <c r="FOE14" s="110"/>
      <c r="FOF14" s="110"/>
      <c r="FOG14" s="110"/>
      <c r="FOH14" s="110"/>
      <c r="FOI14" s="110"/>
      <c r="FOJ14" s="110"/>
      <c r="FOK14" s="110"/>
      <c r="FOL14" s="110"/>
      <c r="FOM14" s="110"/>
      <c r="FON14" s="110"/>
      <c r="FOO14" s="110"/>
      <c r="FOP14" s="110"/>
      <c r="FOQ14" s="110"/>
      <c r="FOR14" s="110"/>
      <c r="FOS14" s="110"/>
      <c r="FOT14" s="110"/>
      <c r="FOU14" s="110"/>
      <c r="FOV14" s="110"/>
      <c r="FOW14" s="110"/>
      <c r="FOX14" s="110"/>
      <c r="FOY14" s="110"/>
      <c r="FOZ14" s="110"/>
      <c r="FPA14" s="110"/>
      <c r="FPB14" s="110"/>
      <c r="FPC14" s="110"/>
      <c r="FPD14" s="110"/>
      <c r="FPE14" s="110"/>
      <c r="FPF14" s="110"/>
      <c r="FPG14" s="110"/>
      <c r="FPH14" s="110"/>
      <c r="FPI14" s="110"/>
      <c r="FPJ14" s="110"/>
      <c r="FPK14" s="110"/>
      <c r="FPL14" s="110"/>
      <c r="FPM14" s="110"/>
      <c r="FPN14" s="110"/>
      <c r="FPO14" s="110"/>
      <c r="FPP14" s="110"/>
      <c r="FPQ14" s="110"/>
      <c r="FPR14" s="110"/>
      <c r="FPS14" s="110"/>
      <c r="FPT14" s="110"/>
      <c r="FPU14" s="110"/>
      <c r="FPV14" s="110"/>
      <c r="FPW14" s="110"/>
      <c r="FPX14" s="110"/>
      <c r="FPY14" s="110"/>
      <c r="FPZ14" s="110"/>
      <c r="FQA14" s="110"/>
      <c r="FQB14" s="110"/>
      <c r="FQC14" s="110"/>
      <c r="FQD14" s="110"/>
      <c r="FQE14" s="110"/>
      <c r="FQF14" s="110"/>
      <c r="FQG14" s="110"/>
      <c r="FQH14" s="110"/>
      <c r="FQI14" s="110"/>
      <c r="FQJ14" s="110"/>
      <c r="FQK14" s="110"/>
      <c r="FQL14" s="110"/>
      <c r="FQM14" s="110"/>
      <c r="FQN14" s="110"/>
      <c r="FQO14" s="110"/>
      <c r="FQP14" s="110"/>
      <c r="FQQ14" s="110"/>
      <c r="FQR14" s="110"/>
      <c r="FQS14" s="110"/>
      <c r="FQT14" s="110"/>
      <c r="FQU14" s="110"/>
      <c r="FQV14" s="110"/>
      <c r="FQW14" s="110"/>
      <c r="FQX14" s="110"/>
      <c r="FQY14" s="110"/>
      <c r="FQZ14" s="110"/>
      <c r="FRA14" s="110"/>
      <c r="FRB14" s="110"/>
      <c r="FRC14" s="110"/>
      <c r="FRD14" s="110"/>
      <c r="FRE14" s="110"/>
      <c r="FRF14" s="110"/>
      <c r="FRG14" s="110"/>
      <c r="FRH14" s="110"/>
      <c r="FRI14" s="110"/>
      <c r="FRJ14" s="110"/>
      <c r="FRK14" s="110"/>
      <c r="FRL14" s="110"/>
      <c r="FRM14" s="110"/>
      <c r="FRN14" s="110"/>
      <c r="FRO14" s="110"/>
      <c r="FRP14" s="110"/>
      <c r="FRQ14" s="110"/>
      <c r="FRR14" s="110"/>
      <c r="FRS14" s="110"/>
      <c r="FRT14" s="110"/>
      <c r="FRU14" s="110"/>
      <c r="FRV14" s="110"/>
      <c r="FRW14" s="110"/>
      <c r="FRX14" s="110"/>
      <c r="FRY14" s="110"/>
      <c r="FRZ14" s="110"/>
      <c r="FSA14" s="110"/>
      <c r="FSB14" s="110"/>
      <c r="FSC14" s="110"/>
      <c r="FSD14" s="110"/>
      <c r="FSE14" s="110"/>
      <c r="FSF14" s="110"/>
      <c r="FSG14" s="110"/>
      <c r="FSH14" s="110"/>
      <c r="FSI14" s="110"/>
      <c r="FSJ14" s="110"/>
      <c r="FSK14" s="110"/>
      <c r="FSL14" s="110"/>
      <c r="FSM14" s="110"/>
      <c r="FSN14" s="110"/>
      <c r="FSO14" s="110"/>
      <c r="FSP14" s="110"/>
      <c r="FSQ14" s="110"/>
      <c r="FSR14" s="110"/>
      <c r="FSS14" s="110"/>
      <c r="FST14" s="110"/>
      <c r="FSU14" s="110"/>
      <c r="FSV14" s="110"/>
      <c r="FSW14" s="110"/>
      <c r="FSX14" s="110"/>
      <c r="FSY14" s="110"/>
      <c r="FSZ14" s="110"/>
      <c r="FTA14" s="110"/>
      <c r="FTB14" s="110"/>
      <c r="FTC14" s="110"/>
      <c r="FTD14" s="110"/>
      <c r="FTE14" s="110"/>
      <c r="FTF14" s="110"/>
      <c r="FTG14" s="110"/>
      <c r="FTH14" s="110"/>
      <c r="FTI14" s="110"/>
      <c r="FTJ14" s="110"/>
      <c r="FTK14" s="110"/>
      <c r="FTL14" s="110"/>
      <c r="FTM14" s="110"/>
      <c r="FTN14" s="110"/>
      <c r="FTO14" s="110"/>
      <c r="FTP14" s="110"/>
      <c r="FTQ14" s="110"/>
      <c r="FTR14" s="110"/>
      <c r="FTS14" s="110"/>
      <c r="FTT14" s="110"/>
      <c r="FTU14" s="110"/>
      <c r="FTV14" s="110"/>
      <c r="FTW14" s="110"/>
      <c r="FTX14" s="110"/>
      <c r="FTY14" s="110"/>
      <c r="FTZ14" s="110"/>
      <c r="FUA14" s="110"/>
      <c r="FUB14" s="110"/>
      <c r="FUC14" s="110"/>
      <c r="FUD14" s="110"/>
      <c r="FUE14" s="110"/>
      <c r="FUF14" s="110"/>
      <c r="FUG14" s="110"/>
      <c r="FUH14" s="110"/>
      <c r="FUI14" s="110"/>
      <c r="FUJ14" s="110"/>
      <c r="FUK14" s="110"/>
      <c r="FUL14" s="110"/>
      <c r="FUM14" s="110"/>
      <c r="FUN14" s="110"/>
      <c r="FUO14" s="110"/>
      <c r="FUP14" s="110"/>
      <c r="FUQ14" s="110"/>
      <c r="FUR14" s="110"/>
      <c r="FUS14" s="110"/>
      <c r="FUT14" s="110"/>
      <c r="FUU14" s="110"/>
      <c r="FUV14" s="110"/>
      <c r="FUW14" s="110"/>
      <c r="FUX14" s="110"/>
      <c r="FUY14" s="110"/>
      <c r="FUZ14" s="110"/>
      <c r="FVA14" s="110"/>
      <c r="FVB14" s="110"/>
      <c r="FVC14" s="110"/>
      <c r="FVD14" s="110"/>
      <c r="FVE14" s="110"/>
      <c r="FVF14" s="110"/>
      <c r="FVG14" s="110"/>
      <c r="FVH14" s="110"/>
      <c r="FVI14" s="110"/>
      <c r="FVJ14" s="110"/>
      <c r="FVK14" s="110"/>
      <c r="FVL14" s="110"/>
      <c r="FVM14" s="110"/>
      <c r="FVN14" s="110"/>
      <c r="FVO14" s="110"/>
      <c r="FVP14" s="110"/>
      <c r="FVQ14" s="110"/>
      <c r="FVR14" s="110"/>
      <c r="FVS14" s="110"/>
      <c r="FVT14" s="110"/>
      <c r="FVU14" s="110"/>
      <c r="FVV14" s="110"/>
      <c r="FVW14" s="110"/>
      <c r="FVX14" s="110"/>
      <c r="FVY14" s="110"/>
      <c r="FVZ14" s="110"/>
      <c r="FWA14" s="110"/>
      <c r="FWB14" s="110"/>
      <c r="FWC14" s="110"/>
      <c r="FWD14" s="110"/>
      <c r="FWE14" s="110"/>
      <c r="FWF14" s="110"/>
      <c r="FWG14" s="110"/>
      <c r="FWH14" s="110"/>
      <c r="FWI14" s="110"/>
      <c r="FWJ14" s="110"/>
      <c r="FWK14" s="110"/>
      <c r="FWL14" s="110"/>
      <c r="FWM14" s="110"/>
      <c r="FWN14" s="110"/>
      <c r="FWO14" s="110"/>
      <c r="FWP14" s="110"/>
      <c r="FWQ14" s="110"/>
      <c r="FWR14" s="110"/>
      <c r="FWS14" s="110"/>
      <c r="FWT14" s="110"/>
      <c r="FWU14" s="110"/>
      <c r="FWV14" s="110"/>
      <c r="FWW14" s="110"/>
      <c r="FWX14" s="110"/>
      <c r="FWY14" s="110"/>
      <c r="FWZ14" s="110"/>
      <c r="FXA14" s="110"/>
      <c r="FXB14" s="110"/>
      <c r="FXC14" s="110"/>
      <c r="FXD14" s="110"/>
      <c r="FXE14" s="110"/>
      <c r="FXF14" s="110"/>
      <c r="FXG14" s="110"/>
      <c r="FXH14" s="110"/>
      <c r="FXI14" s="110"/>
      <c r="FXJ14" s="110"/>
      <c r="FXK14" s="110"/>
      <c r="FXL14" s="110"/>
      <c r="FXM14" s="110"/>
      <c r="FXN14" s="110"/>
      <c r="FXO14" s="110"/>
      <c r="FXP14" s="110"/>
      <c r="FXQ14" s="110"/>
      <c r="FXR14" s="110"/>
      <c r="FXS14" s="110"/>
      <c r="FXT14" s="110"/>
      <c r="FXU14" s="110"/>
      <c r="FXV14" s="110"/>
      <c r="FXW14" s="110"/>
      <c r="FXX14" s="110"/>
      <c r="FXY14" s="110"/>
      <c r="FXZ14" s="110"/>
      <c r="FYA14" s="110"/>
      <c r="FYB14" s="110"/>
      <c r="FYC14" s="110"/>
      <c r="FYD14" s="110"/>
      <c r="FYE14" s="110"/>
      <c r="FYF14" s="110"/>
      <c r="FYG14" s="110"/>
      <c r="FYH14" s="110"/>
      <c r="FYI14" s="110"/>
      <c r="FYJ14" s="110"/>
      <c r="FYK14" s="110"/>
      <c r="FYL14" s="110"/>
      <c r="FYM14" s="110"/>
      <c r="FYN14" s="110"/>
      <c r="FYO14" s="110"/>
      <c r="FYP14" s="110"/>
      <c r="FYQ14" s="110"/>
      <c r="FYR14" s="110"/>
      <c r="FYS14" s="110"/>
      <c r="FYT14" s="110"/>
      <c r="FYU14" s="110"/>
      <c r="FYV14" s="110"/>
      <c r="FYW14" s="110"/>
      <c r="FYX14" s="110"/>
      <c r="FYY14" s="110"/>
      <c r="FYZ14" s="110"/>
      <c r="FZA14" s="110"/>
      <c r="FZB14" s="110"/>
      <c r="FZC14" s="110"/>
      <c r="FZD14" s="110"/>
      <c r="FZE14" s="110"/>
      <c r="FZF14" s="110"/>
      <c r="FZG14" s="110"/>
      <c r="FZH14" s="110"/>
      <c r="FZI14" s="110"/>
      <c r="FZJ14" s="110"/>
      <c r="FZK14" s="110"/>
      <c r="FZL14" s="110"/>
      <c r="FZM14" s="110"/>
      <c r="FZN14" s="110"/>
      <c r="FZO14" s="110"/>
      <c r="FZP14" s="110"/>
      <c r="FZQ14" s="110"/>
      <c r="FZR14" s="110"/>
      <c r="FZS14" s="110"/>
      <c r="FZT14" s="110"/>
      <c r="FZU14" s="110"/>
      <c r="FZV14" s="110"/>
      <c r="FZW14" s="110"/>
      <c r="FZX14" s="110"/>
      <c r="FZY14" s="110"/>
      <c r="FZZ14" s="110"/>
      <c r="GAA14" s="110"/>
      <c r="GAB14" s="110"/>
      <c r="GAC14" s="110"/>
      <c r="GAD14" s="110"/>
      <c r="GAE14" s="110"/>
      <c r="GAF14" s="110"/>
      <c r="GAG14" s="110"/>
      <c r="GAH14" s="110"/>
      <c r="GAI14" s="110"/>
      <c r="GAJ14" s="110"/>
      <c r="GAK14" s="110"/>
      <c r="GAL14" s="110"/>
      <c r="GAM14" s="110"/>
      <c r="GAN14" s="110"/>
      <c r="GAO14" s="110"/>
      <c r="GAP14" s="110"/>
      <c r="GAQ14" s="110"/>
      <c r="GAR14" s="110"/>
      <c r="GAS14" s="110"/>
      <c r="GAT14" s="110"/>
      <c r="GAU14" s="110"/>
      <c r="GAV14" s="110"/>
      <c r="GAW14" s="110"/>
      <c r="GAX14" s="110"/>
      <c r="GAY14" s="110"/>
      <c r="GAZ14" s="110"/>
      <c r="GBA14" s="110"/>
      <c r="GBB14" s="110"/>
      <c r="GBC14" s="110"/>
      <c r="GBD14" s="110"/>
      <c r="GBE14" s="110"/>
      <c r="GBF14" s="110"/>
      <c r="GBG14" s="110"/>
      <c r="GBH14" s="110"/>
      <c r="GBI14" s="110"/>
      <c r="GBJ14" s="110"/>
      <c r="GBK14" s="110"/>
      <c r="GBL14" s="110"/>
      <c r="GBM14" s="110"/>
      <c r="GBN14" s="110"/>
      <c r="GBO14" s="110"/>
      <c r="GBP14" s="110"/>
      <c r="GBQ14" s="110"/>
      <c r="GBR14" s="110"/>
      <c r="GBS14" s="110"/>
      <c r="GBT14" s="110"/>
      <c r="GBU14" s="110"/>
      <c r="GBV14" s="110"/>
      <c r="GBW14" s="110"/>
      <c r="GBX14" s="110"/>
      <c r="GBY14" s="110"/>
      <c r="GBZ14" s="110"/>
      <c r="GCA14" s="110"/>
      <c r="GCB14" s="110"/>
      <c r="GCC14" s="110"/>
      <c r="GCD14" s="110"/>
      <c r="GCE14" s="110"/>
      <c r="GCF14" s="110"/>
      <c r="GCG14" s="110"/>
      <c r="GCH14" s="110"/>
      <c r="GCI14" s="110"/>
      <c r="GCJ14" s="110"/>
      <c r="GCK14" s="110"/>
      <c r="GCL14" s="110"/>
      <c r="GCM14" s="110"/>
      <c r="GCN14" s="110"/>
      <c r="GCO14" s="110"/>
      <c r="GCP14" s="110"/>
      <c r="GCQ14" s="110"/>
      <c r="GCR14" s="110"/>
      <c r="GCS14" s="110"/>
      <c r="GCT14" s="110"/>
      <c r="GCU14" s="110"/>
      <c r="GCV14" s="110"/>
      <c r="GCW14" s="110"/>
      <c r="GCX14" s="110"/>
      <c r="GCY14" s="110"/>
      <c r="GCZ14" s="110"/>
      <c r="GDA14" s="110"/>
      <c r="GDB14" s="110"/>
      <c r="GDC14" s="110"/>
      <c r="GDD14" s="110"/>
      <c r="GDE14" s="110"/>
      <c r="GDF14" s="110"/>
      <c r="GDG14" s="110"/>
      <c r="GDH14" s="110"/>
      <c r="GDI14" s="110"/>
      <c r="GDJ14" s="110"/>
      <c r="GDK14" s="110"/>
      <c r="GDL14" s="110"/>
      <c r="GDM14" s="110"/>
      <c r="GDN14" s="110"/>
      <c r="GDO14" s="110"/>
      <c r="GDP14" s="110"/>
      <c r="GDQ14" s="110"/>
      <c r="GDR14" s="110"/>
      <c r="GDS14" s="110"/>
      <c r="GDT14" s="110"/>
      <c r="GDU14" s="110"/>
      <c r="GDV14" s="110"/>
      <c r="GDW14" s="110"/>
      <c r="GDX14" s="110"/>
      <c r="GDY14" s="110"/>
      <c r="GDZ14" s="110"/>
      <c r="GEA14" s="110"/>
      <c r="GEB14" s="110"/>
      <c r="GEC14" s="110"/>
      <c r="GED14" s="110"/>
      <c r="GEE14" s="110"/>
      <c r="GEF14" s="110"/>
      <c r="GEG14" s="110"/>
      <c r="GEH14" s="110"/>
      <c r="GEI14" s="110"/>
      <c r="GEJ14" s="110"/>
      <c r="GEK14" s="110"/>
      <c r="GEL14" s="110"/>
      <c r="GEM14" s="110"/>
      <c r="GEN14" s="110"/>
      <c r="GEO14" s="110"/>
      <c r="GEP14" s="110"/>
      <c r="GEQ14" s="110"/>
      <c r="GER14" s="110"/>
      <c r="GES14" s="110"/>
      <c r="GET14" s="110"/>
      <c r="GEU14" s="110"/>
      <c r="GEV14" s="110"/>
      <c r="GEW14" s="110"/>
      <c r="GEX14" s="110"/>
      <c r="GEY14" s="110"/>
      <c r="GEZ14" s="110"/>
      <c r="GFA14" s="110"/>
      <c r="GFB14" s="110"/>
      <c r="GFC14" s="110"/>
      <c r="GFD14" s="110"/>
      <c r="GFE14" s="110"/>
      <c r="GFF14" s="110"/>
      <c r="GFG14" s="110"/>
      <c r="GFH14" s="110"/>
      <c r="GFI14" s="110"/>
      <c r="GFJ14" s="110"/>
      <c r="GFK14" s="110"/>
      <c r="GFL14" s="110"/>
      <c r="GFM14" s="110"/>
      <c r="GFN14" s="110"/>
      <c r="GFO14" s="110"/>
      <c r="GFP14" s="110"/>
      <c r="GFQ14" s="110"/>
      <c r="GFR14" s="110"/>
      <c r="GFS14" s="110"/>
      <c r="GFT14" s="110"/>
      <c r="GFU14" s="110"/>
      <c r="GFV14" s="110"/>
      <c r="GFW14" s="110"/>
      <c r="GFX14" s="110"/>
      <c r="GFY14" s="110"/>
      <c r="GFZ14" s="110"/>
      <c r="GGA14" s="110"/>
      <c r="GGB14" s="110"/>
      <c r="GGC14" s="110"/>
      <c r="GGD14" s="110"/>
      <c r="GGE14" s="110"/>
      <c r="GGF14" s="110"/>
      <c r="GGG14" s="110"/>
      <c r="GGH14" s="110"/>
      <c r="GGI14" s="110"/>
      <c r="GGJ14" s="110"/>
      <c r="GGK14" s="110"/>
      <c r="GGL14" s="110"/>
      <c r="GGM14" s="110"/>
      <c r="GGN14" s="110"/>
      <c r="GGO14" s="110"/>
      <c r="GGP14" s="110"/>
      <c r="GGQ14" s="110"/>
      <c r="GGR14" s="110"/>
      <c r="GGS14" s="110"/>
      <c r="GGT14" s="110"/>
      <c r="GGU14" s="110"/>
      <c r="GGV14" s="110"/>
      <c r="GGW14" s="110"/>
      <c r="GGX14" s="110"/>
      <c r="GGY14" s="110"/>
      <c r="GGZ14" s="110"/>
      <c r="GHA14" s="110"/>
      <c r="GHB14" s="110"/>
      <c r="GHC14" s="110"/>
      <c r="GHD14" s="110"/>
      <c r="GHE14" s="110"/>
      <c r="GHF14" s="110"/>
      <c r="GHG14" s="110"/>
      <c r="GHH14" s="110"/>
      <c r="GHI14" s="110"/>
      <c r="GHJ14" s="110"/>
      <c r="GHK14" s="110"/>
      <c r="GHL14" s="110"/>
      <c r="GHM14" s="110"/>
      <c r="GHN14" s="110"/>
      <c r="GHO14" s="110"/>
      <c r="GHP14" s="110"/>
      <c r="GHQ14" s="110"/>
      <c r="GHR14" s="110"/>
      <c r="GHS14" s="110"/>
      <c r="GHT14" s="110"/>
      <c r="GHU14" s="110"/>
      <c r="GHV14" s="110"/>
      <c r="GHW14" s="110"/>
      <c r="GHX14" s="110"/>
      <c r="GHY14" s="110"/>
      <c r="GHZ14" s="110"/>
      <c r="GIA14" s="110"/>
      <c r="GIB14" s="110"/>
      <c r="GIC14" s="110"/>
      <c r="GID14" s="110"/>
      <c r="GIE14" s="110"/>
      <c r="GIF14" s="110"/>
      <c r="GIG14" s="110"/>
      <c r="GIH14" s="110"/>
      <c r="GII14" s="110"/>
      <c r="GIJ14" s="110"/>
      <c r="GIK14" s="110"/>
      <c r="GIL14" s="110"/>
      <c r="GIM14" s="110"/>
      <c r="GIN14" s="110"/>
      <c r="GIO14" s="110"/>
      <c r="GIP14" s="110"/>
      <c r="GIQ14" s="110"/>
      <c r="GIR14" s="110"/>
      <c r="GIS14" s="110"/>
      <c r="GIT14" s="110"/>
      <c r="GIU14" s="110"/>
      <c r="GIV14" s="110"/>
      <c r="GIW14" s="110"/>
      <c r="GIX14" s="110"/>
      <c r="GIY14" s="110"/>
      <c r="GIZ14" s="110"/>
      <c r="GJA14" s="110"/>
      <c r="GJB14" s="110"/>
      <c r="GJC14" s="110"/>
      <c r="GJD14" s="110"/>
      <c r="GJE14" s="110"/>
      <c r="GJF14" s="110"/>
      <c r="GJG14" s="110"/>
      <c r="GJH14" s="110"/>
      <c r="GJI14" s="110"/>
      <c r="GJJ14" s="110"/>
      <c r="GJK14" s="110"/>
      <c r="GJL14" s="110"/>
      <c r="GJM14" s="110"/>
      <c r="GJN14" s="110"/>
      <c r="GJO14" s="110"/>
      <c r="GJP14" s="110"/>
      <c r="GJQ14" s="110"/>
      <c r="GJR14" s="110"/>
      <c r="GJS14" s="110"/>
      <c r="GJT14" s="110"/>
      <c r="GJU14" s="110"/>
      <c r="GJV14" s="110"/>
      <c r="GJW14" s="110"/>
      <c r="GJX14" s="110"/>
      <c r="GJY14" s="110"/>
      <c r="GJZ14" s="110"/>
      <c r="GKA14" s="110"/>
      <c r="GKB14" s="110"/>
      <c r="GKC14" s="110"/>
      <c r="GKD14" s="110"/>
      <c r="GKE14" s="110"/>
      <c r="GKF14" s="110"/>
      <c r="GKG14" s="110"/>
      <c r="GKH14" s="110"/>
      <c r="GKI14" s="110"/>
      <c r="GKJ14" s="110"/>
      <c r="GKK14" s="110"/>
      <c r="GKL14" s="110"/>
      <c r="GKM14" s="110"/>
      <c r="GKN14" s="110"/>
      <c r="GKO14" s="110"/>
      <c r="GKP14" s="110"/>
      <c r="GKQ14" s="110"/>
      <c r="GKR14" s="110"/>
      <c r="GKS14" s="110"/>
      <c r="GKT14" s="110"/>
      <c r="GKU14" s="110"/>
      <c r="GKV14" s="110"/>
      <c r="GKW14" s="110"/>
      <c r="GKX14" s="110"/>
      <c r="GKY14" s="110"/>
      <c r="GKZ14" s="110"/>
      <c r="GLA14" s="110"/>
      <c r="GLB14" s="110"/>
      <c r="GLC14" s="110"/>
      <c r="GLD14" s="110"/>
      <c r="GLE14" s="110"/>
      <c r="GLF14" s="110"/>
      <c r="GLG14" s="110"/>
      <c r="GLH14" s="110"/>
      <c r="GLI14" s="110"/>
      <c r="GLJ14" s="110"/>
      <c r="GLK14" s="110"/>
      <c r="GLL14" s="110"/>
      <c r="GLM14" s="110"/>
      <c r="GLN14" s="110"/>
      <c r="GLO14" s="110"/>
      <c r="GLP14" s="110"/>
      <c r="GLQ14" s="110"/>
      <c r="GLR14" s="110"/>
      <c r="GLS14" s="110"/>
      <c r="GLT14" s="110"/>
      <c r="GLU14" s="110"/>
      <c r="GLV14" s="110"/>
      <c r="GLW14" s="110"/>
      <c r="GLX14" s="110"/>
      <c r="GLY14" s="110"/>
      <c r="GLZ14" s="110"/>
      <c r="GMA14" s="110"/>
      <c r="GMB14" s="110"/>
      <c r="GMC14" s="110"/>
      <c r="GMD14" s="110"/>
      <c r="GME14" s="110"/>
      <c r="GMF14" s="110"/>
      <c r="GMG14" s="110"/>
      <c r="GMH14" s="110"/>
      <c r="GMI14" s="110"/>
      <c r="GMJ14" s="110"/>
      <c r="GMK14" s="110"/>
      <c r="GML14" s="110"/>
      <c r="GMM14" s="110"/>
      <c r="GMN14" s="110"/>
      <c r="GMO14" s="110"/>
      <c r="GMP14" s="110"/>
      <c r="GMQ14" s="110"/>
      <c r="GMR14" s="110"/>
      <c r="GMS14" s="110"/>
      <c r="GMT14" s="110"/>
      <c r="GMU14" s="110"/>
      <c r="GMV14" s="110"/>
      <c r="GMW14" s="110"/>
      <c r="GMX14" s="110"/>
      <c r="GMY14" s="110"/>
      <c r="GMZ14" s="110"/>
      <c r="GNA14" s="110"/>
      <c r="GNB14" s="110"/>
      <c r="GNC14" s="110"/>
      <c r="GND14" s="110"/>
      <c r="GNE14" s="110"/>
      <c r="GNF14" s="110"/>
      <c r="GNG14" s="110"/>
      <c r="GNH14" s="110"/>
      <c r="GNI14" s="110"/>
      <c r="GNJ14" s="110"/>
      <c r="GNK14" s="110"/>
      <c r="GNL14" s="110"/>
      <c r="GNM14" s="110"/>
      <c r="GNN14" s="110"/>
      <c r="GNO14" s="110"/>
      <c r="GNP14" s="110"/>
      <c r="GNQ14" s="110"/>
      <c r="GNR14" s="110"/>
      <c r="GNS14" s="110"/>
      <c r="GNT14" s="110"/>
      <c r="GNU14" s="110"/>
      <c r="GNV14" s="110"/>
      <c r="GNW14" s="110"/>
      <c r="GNX14" s="110"/>
      <c r="GNY14" s="110"/>
      <c r="GNZ14" s="110"/>
      <c r="GOA14" s="110"/>
      <c r="GOB14" s="110"/>
      <c r="GOC14" s="110"/>
      <c r="GOD14" s="110"/>
      <c r="GOE14" s="110"/>
      <c r="GOF14" s="110"/>
      <c r="GOG14" s="110"/>
      <c r="GOH14" s="110"/>
      <c r="GOI14" s="110"/>
      <c r="GOJ14" s="110"/>
      <c r="GOK14" s="110"/>
      <c r="GOL14" s="110"/>
      <c r="GOM14" s="110"/>
      <c r="GON14" s="110"/>
      <c r="GOO14" s="110"/>
      <c r="GOP14" s="110"/>
      <c r="GOQ14" s="110"/>
      <c r="GOR14" s="110"/>
      <c r="GOS14" s="110"/>
      <c r="GOT14" s="110"/>
      <c r="GOU14" s="110"/>
      <c r="GOV14" s="110"/>
      <c r="GOW14" s="110"/>
      <c r="GOX14" s="110"/>
      <c r="GOY14" s="110"/>
      <c r="GOZ14" s="110"/>
      <c r="GPA14" s="110"/>
      <c r="GPB14" s="110"/>
      <c r="GPC14" s="110"/>
      <c r="GPD14" s="110"/>
      <c r="GPE14" s="110"/>
      <c r="GPF14" s="110"/>
      <c r="GPG14" s="110"/>
      <c r="GPH14" s="110"/>
      <c r="GPI14" s="110"/>
      <c r="GPJ14" s="110"/>
      <c r="GPK14" s="110"/>
      <c r="GPL14" s="110"/>
      <c r="GPM14" s="110"/>
      <c r="GPN14" s="110"/>
      <c r="GPO14" s="110"/>
      <c r="GPP14" s="110"/>
      <c r="GPQ14" s="110"/>
      <c r="GPR14" s="110"/>
      <c r="GPS14" s="110"/>
      <c r="GPT14" s="110"/>
      <c r="GPU14" s="110"/>
      <c r="GPV14" s="110"/>
      <c r="GPW14" s="110"/>
      <c r="GPX14" s="110"/>
      <c r="GPY14" s="110"/>
      <c r="GPZ14" s="110"/>
      <c r="GQA14" s="110"/>
      <c r="GQB14" s="110"/>
      <c r="GQC14" s="110"/>
      <c r="GQD14" s="110"/>
      <c r="GQE14" s="110"/>
      <c r="GQF14" s="110"/>
      <c r="GQG14" s="110"/>
      <c r="GQH14" s="110"/>
      <c r="GQI14" s="110"/>
      <c r="GQJ14" s="110"/>
      <c r="GQK14" s="110"/>
      <c r="GQL14" s="110"/>
      <c r="GQM14" s="110"/>
      <c r="GQN14" s="110"/>
      <c r="GQO14" s="110"/>
      <c r="GQP14" s="110"/>
      <c r="GQQ14" s="110"/>
      <c r="GQR14" s="110"/>
      <c r="GQS14" s="110"/>
      <c r="GQT14" s="110"/>
      <c r="GQU14" s="110"/>
      <c r="GQV14" s="110"/>
      <c r="GQW14" s="110"/>
      <c r="GQX14" s="110"/>
      <c r="GQY14" s="110"/>
      <c r="GQZ14" s="110"/>
      <c r="GRA14" s="110"/>
      <c r="GRB14" s="110"/>
      <c r="GRC14" s="110"/>
      <c r="GRD14" s="110"/>
      <c r="GRE14" s="110"/>
      <c r="GRF14" s="110"/>
      <c r="GRG14" s="110"/>
      <c r="GRH14" s="110"/>
      <c r="GRI14" s="110"/>
      <c r="GRJ14" s="110"/>
      <c r="GRK14" s="110"/>
      <c r="GRL14" s="110"/>
      <c r="GRM14" s="110"/>
      <c r="GRN14" s="110"/>
      <c r="GRO14" s="110"/>
      <c r="GRP14" s="110"/>
      <c r="GRQ14" s="110"/>
      <c r="GRR14" s="110"/>
      <c r="GRS14" s="110"/>
      <c r="GRT14" s="110"/>
      <c r="GRU14" s="110"/>
      <c r="GRV14" s="110"/>
      <c r="GRW14" s="110"/>
      <c r="GRX14" s="110"/>
      <c r="GRY14" s="110"/>
      <c r="GRZ14" s="110"/>
      <c r="GSA14" s="110"/>
      <c r="GSB14" s="110"/>
      <c r="GSC14" s="110"/>
      <c r="GSD14" s="110"/>
      <c r="GSE14" s="110"/>
      <c r="GSF14" s="110"/>
      <c r="GSG14" s="110"/>
      <c r="GSH14" s="110"/>
      <c r="GSI14" s="110"/>
      <c r="GSJ14" s="110"/>
      <c r="GSK14" s="110"/>
      <c r="GSL14" s="110"/>
      <c r="GSM14" s="110"/>
      <c r="GSN14" s="110"/>
      <c r="GSO14" s="110"/>
      <c r="GSP14" s="110"/>
      <c r="GSQ14" s="110"/>
      <c r="GSR14" s="110"/>
      <c r="GSS14" s="110"/>
      <c r="GST14" s="110"/>
      <c r="GSU14" s="110"/>
      <c r="GSV14" s="110"/>
      <c r="GSW14" s="110"/>
      <c r="GSX14" s="110"/>
      <c r="GSY14" s="110"/>
      <c r="GSZ14" s="110"/>
      <c r="GTA14" s="110"/>
      <c r="GTB14" s="110"/>
      <c r="GTC14" s="110"/>
      <c r="GTD14" s="110"/>
      <c r="GTE14" s="110"/>
      <c r="GTF14" s="110"/>
      <c r="GTG14" s="110"/>
      <c r="GTH14" s="110"/>
      <c r="GTI14" s="110"/>
      <c r="GTJ14" s="110"/>
      <c r="GTK14" s="110"/>
      <c r="GTL14" s="110"/>
      <c r="GTM14" s="110"/>
      <c r="GTN14" s="110"/>
      <c r="GTO14" s="110"/>
      <c r="GTP14" s="110"/>
      <c r="GTQ14" s="110"/>
      <c r="GTR14" s="110"/>
      <c r="GTS14" s="110"/>
      <c r="GTT14" s="110"/>
      <c r="GTU14" s="110"/>
      <c r="GTV14" s="110"/>
      <c r="GTW14" s="110"/>
      <c r="GTX14" s="110"/>
      <c r="GTY14" s="110"/>
      <c r="GTZ14" s="110"/>
      <c r="GUA14" s="110"/>
      <c r="GUB14" s="110"/>
      <c r="GUC14" s="110"/>
      <c r="GUD14" s="110"/>
      <c r="GUE14" s="110"/>
      <c r="GUF14" s="110"/>
      <c r="GUG14" s="110"/>
      <c r="GUH14" s="110"/>
      <c r="GUI14" s="110"/>
      <c r="GUJ14" s="110"/>
      <c r="GUK14" s="110"/>
      <c r="GUL14" s="110"/>
      <c r="GUM14" s="110"/>
      <c r="GUN14" s="110"/>
      <c r="GUO14" s="110"/>
      <c r="GUP14" s="110"/>
      <c r="GUQ14" s="110"/>
      <c r="GUR14" s="110"/>
      <c r="GUS14" s="110"/>
      <c r="GUT14" s="110"/>
      <c r="GUU14" s="110"/>
      <c r="GUV14" s="110"/>
      <c r="GUW14" s="110"/>
      <c r="GUX14" s="110"/>
      <c r="GUY14" s="110"/>
      <c r="GUZ14" s="110"/>
      <c r="GVA14" s="110"/>
      <c r="GVB14" s="110"/>
      <c r="GVC14" s="110"/>
      <c r="GVD14" s="110"/>
      <c r="GVE14" s="110"/>
      <c r="GVF14" s="110"/>
      <c r="GVG14" s="110"/>
      <c r="GVH14" s="110"/>
      <c r="GVI14" s="110"/>
      <c r="GVJ14" s="110"/>
      <c r="GVK14" s="110"/>
      <c r="GVL14" s="110"/>
      <c r="GVM14" s="110"/>
      <c r="GVN14" s="110"/>
      <c r="GVO14" s="110"/>
      <c r="GVP14" s="110"/>
      <c r="GVQ14" s="110"/>
      <c r="GVR14" s="110"/>
      <c r="GVS14" s="110"/>
      <c r="GVT14" s="110"/>
      <c r="GVU14" s="110"/>
      <c r="GVV14" s="110"/>
      <c r="GVW14" s="110"/>
      <c r="GVX14" s="110"/>
      <c r="GVY14" s="110"/>
      <c r="GVZ14" s="110"/>
      <c r="GWA14" s="110"/>
      <c r="GWB14" s="110"/>
      <c r="GWC14" s="110"/>
      <c r="GWD14" s="110"/>
      <c r="GWE14" s="110"/>
      <c r="GWF14" s="110"/>
      <c r="GWG14" s="110"/>
      <c r="GWH14" s="110"/>
      <c r="GWI14" s="110"/>
      <c r="GWJ14" s="110"/>
      <c r="GWK14" s="110"/>
      <c r="GWL14" s="110"/>
      <c r="GWM14" s="110"/>
      <c r="GWN14" s="110"/>
      <c r="GWO14" s="110"/>
      <c r="GWP14" s="110"/>
      <c r="GWQ14" s="110"/>
      <c r="GWR14" s="110"/>
      <c r="GWS14" s="110"/>
      <c r="GWT14" s="110"/>
      <c r="GWU14" s="110"/>
      <c r="GWV14" s="110"/>
      <c r="GWW14" s="110"/>
      <c r="GWX14" s="110"/>
      <c r="GWY14" s="110"/>
      <c r="GWZ14" s="110"/>
      <c r="GXA14" s="110"/>
      <c r="GXB14" s="110"/>
      <c r="GXC14" s="110"/>
      <c r="GXD14" s="110"/>
      <c r="GXE14" s="110"/>
      <c r="GXF14" s="110"/>
      <c r="GXG14" s="110"/>
      <c r="GXH14" s="110"/>
      <c r="GXI14" s="110"/>
      <c r="GXJ14" s="110"/>
      <c r="GXK14" s="110"/>
      <c r="GXL14" s="110"/>
      <c r="GXM14" s="110"/>
      <c r="GXN14" s="110"/>
      <c r="GXO14" s="110"/>
      <c r="GXP14" s="110"/>
      <c r="GXQ14" s="110"/>
      <c r="GXR14" s="110"/>
      <c r="GXS14" s="110"/>
      <c r="GXT14" s="110"/>
      <c r="GXU14" s="110"/>
      <c r="GXV14" s="110"/>
      <c r="GXW14" s="110"/>
      <c r="GXX14" s="110"/>
      <c r="GXY14" s="110"/>
      <c r="GXZ14" s="110"/>
      <c r="GYA14" s="110"/>
      <c r="GYB14" s="110"/>
      <c r="GYC14" s="110"/>
      <c r="GYD14" s="110"/>
      <c r="GYE14" s="110"/>
      <c r="GYF14" s="110"/>
      <c r="GYG14" s="110"/>
      <c r="GYH14" s="110"/>
      <c r="GYI14" s="110"/>
      <c r="GYJ14" s="110"/>
      <c r="GYK14" s="110"/>
      <c r="GYL14" s="110"/>
      <c r="GYM14" s="110"/>
      <c r="GYN14" s="110"/>
      <c r="GYO14" s="110"/>
      <c r="GYP14" s="110"/>
      <c r="GYQ14" s="110"/>
      <c r="GYR14" s="110"/>
      <c r="GYS14" s="110"/>
      <c r="GYT14" s="110"/>
      <c r="GYU14" s="110"/>
      <c r="GYV14" s="110"/>
      <c r="GYW14" s="110"/>
      <c r="GYX14" s="110"/>
      <c r="GYY14" s="110"/>
      <c r="GYZ14" s="110"/>
      <c r="GZA14" s="110"/>
      <c r="GZB14" s="110"/>
      <c r="GZC14" s="110"/>
      <c r="GZD14" s="110"/>
      <c r="GZE14" s="110"/>
      <c r="GZF14" s="110"/>
      <c r="GZG14" s="110"/>
      <c r="GZH14" s="110"/>
      <c r="GZI14" s="110"/>
      <c r="GZJ14" s="110"/>
      <c r="GZK14" s="110"/>
      <c r="GZL14" s="110"/>
      <c r="GZM14" s="110"/>
      <c r="GZN14" s="110"/>
      <c r="GZO14" s="110"/>
      <c r="GZP14" s="110"/>
      <c r="GZQ14" s="110"/>
      <c r="GZR14" s="110"/>
      <c r="GZS14" s="110"/>
      <c r="GZT14" s="110"/>
      <c r="GZU14" s="110"/>
      <c r="GZV14" s="110"/>
      <c r="GZW14" s="110"/>
      <c r="GZX14" s="110"/>
      <c r="GZY14" s="110"/>
      <c r="GZZ14" s="110"/>
      <c r="HAA14" s="110"/>
      <c r="HAB14" s="110"/>
      <c r="HAC14" s="110"/>
      <c r="HAD14" s="110"/>
      <c r="HAE14" s="110"/>
      <c r="HAF14" s="110"/>
      <c r="HAG14" s="110"/>
      <c r="HAH14" s="110"/>
      <c r="HAI14" s="110"/>
      <c r="HAJ14" s="110"/>
      <c r="HAK14" s="110"/>
      <c r="HAL14" s="110"/>
      <c r="HAM14" s="110"/>
      <c r="HAN14" s="110"/>
      <c r="HAO14" s="110"/>
      <c r="HAP14" s="110"/>
      <c r="HAQ14" s="110"/>
      <c r="HAR14" s="110"/>
      <c r="HAS14" s="110"/>
      <c r="HAT14" s="110"/>
      <c r="HAU14" s="110"/>
      <c r="HAV14" s="110"/>
      <c r="HAW14" s="110"/>
      <c r="HAX14" s="110"/>
      <c r="HAY14" s="110"/>
      <c r="HAZ14" s="110"/>
      <c r="HBA14" s="110"/>
      <c r="HBB14" s="110"/>
      <c r="HBC14" s="110"/>
      <c r="HBD14" s="110"/>
      <c r="HBE14" s="110"/>
      <c r="HBF14" s="110"/>
      <c r="HBG14" s="110"/>
      <c r="HBH14" s="110"/>
      <c r="HBI14" s="110"/>
      <c r="HBJ14" s="110"/>
      <c r="HBK14" s="110"/>
      <c r="HBL14" s="110"/>
      <c r="HBM14" s="110"/>
      <c r="HBN14" s="110"/>
      <c r="HBO14" s="110"/>
      <c r="HBP14" s="110"/>
      <c r="HBQ14" s="110"/>
      <c r="HBR14" s="110"/>
      <c r="HBS14" s="110"/>
      <c r="HBT14" s="110"/>
      <c r="HBU14" s="110"/>
      <c r="HBV14" s="110"/>
      <c r="HBW14" s="110"/>
      <c r="HBX14" s="110"/>
      <c r="HBY14" s="110"/>
      <c r="HBZ14" s="110"/>
      <c r="HCA14" s="110"/>
      <c r="HCB14" s="110"/>
      <c r="HCC14" s="110"/>
      <c r="HCD14" s="110"/>
      <c r="HCE14" s="110"/>
      <c r="HCF14" s="110"/>
      <c r="HCG14" s="110"/>
      <c r="HCH14" s="110"/>
      <c r="HCI14" s="110"/>
      <c r="HCJ14" s="110"/>
      <c r="HCK14" s="110"/>
      <c r="HCL14" s="110"/>
      <c r="HCM14" s="110"/>
      <c r="HCN14" s="110"/>
      <c r="HCO14" s="110"/>
      <c r="HCP14" s="110"/>
      <c r="HCQ14" s="110"/>
      <c r="HCR14" s="110"/>
      <c r="HCS14" s="110"/>
      <c r="HCT14" s="110"/>
      <c r="HCU14" s="110"/>
      <c r="HCV14" s="110"/>
      <c r="HCW14" s="110"/>
      <c r="HCX14" s="110"/>
      <c r="HCY14" s="110"/>
      <c r="HCZ14" s="110"/>
      <c r="HDA14" s="110"/>
      <c r="HDB14" s="110"/>
      <c r="HDC14" s="110"/>
      <c r="HDD14" s="110"/>
      <c r="HDE14" s="110"/>
      <c r="HDF14" s="110"/>
      <c r="HDG14" s="110"/>
      <c r="HDH14" s="110"/>
      <c r="HDI14" s="110"/>
      <c r="HDJ14" s="110"/>
      <c r="HDK14" s="110"/>
      <c r="HDL14" s="110"/>
      <c r="HDM14" s="110"/>
      <c r="HDN14" s="110"/>
      <c r="HDO14" s="110"/>
      <c r="HDP14" s="110"/>
      <c r="HDQ14" s="110"/>
      <c r="HDR14" s="110"/>
      <c r="HDS14" s="110"/>
      <c r="HDT14" s="110"/>
      <c r="HDU14" s="110"/>
      <c r="HDV14" s="110"/>
      <c r="HDW14" s="110"/>
      <c r="HDX14" s="110"/>
      <c r="HDY14" s="110"/>
      <c r="HDZ14" s="110"/>
      <c r="HEA14" s="110"/>
      <c r="HEB14" s="110"/>
      <c r="HEC14" s="110"/>
      <c r="HED14" s="110"/>
      <c r="HEE14" s="110"/>
      <c r="HEF14" s="110"/>
      <c r="HEG14" s="110"/>
      <c r="HEH14" s="110"/>
      <c r="HEI14" s="110"/>
      <c r="HEJ14" s="110"/>
      <c r="HEK14" s="110"/>
      <c r="HEL14" s="110"/>
      <c r="HEM14" s="110"/>
      <c r="HEN14" s="110"/>
      <c r="HEO14" s="110"/>
      <c r="HEP14" s="110"/>
      <c r="HEQ14" s="110"/>
      <c r="HER14" s="110"/>
      <c r="HES14" s="110"/>
      <c r="HET14" s="110"/>
      <c r="HEU14" s="110"/>
      <c r="HEV14" s="110"/>
      <c r="HEW14" s="110"/>
      <c r="HEX14" s="110"/>
      <c r="HEY14" s="110"/>
      <c r="HEZ14" s="110"/>
      <c r="HFA14" s="110"/>
      <c r="HFB14" s="110"/>
      <c r="HFC14" s="110"/>
      <c r="HFD14" s="110"/>
      <c r="HFE14" s="110"/>
      <c r="HFF14" s="110"/>
      <c r="HFG14" s="110"/>
      <c r="HFH14" s="110"/>
      <c r="HFI14" s="110"/>
      <c r="HFJ14" s="110"/>
      <c r="HFK14" s="110"/>
      <c r="HFL14" s="110"/>
      <c r="HFM14" s="110"/>
      <c r="HFN14" s="110"/>
      <c r="HFO14" s="110"/>
      <c r="HFP14" s="110"/>
      <c r="HFQ14" s="110"/>
      <c r="HFR14" s="110"/>
      <c r="HFS14" s="110"/>
      <c r="HFT14" s="110"/>
      <c r="HFU14" s="110"/>
      <c r="HFV14" s="110"/>
      <c r="HFW14" s="110"/>
      <c r="HFX14" s="110"/>
      <c r="HFY14" s="110"/>
      <c r="HFZ14" s="110"/>
      <c r="HGA14" s="110"/>
      <c r="HGB14" s="110"/>
      <c r="HGC14" s="110"/>
      <c r="HGD14" s="110"/>
      <c r="HGE14" s="110"/>
      <c r="HGF14" s="110"/>
      <c r="HGG14" s="110"/>
      <c r="HGH14" s="110"/>
      <c r="HGI14" s="110"/>
      <c r="HGJ14" s="110"/>
      <c r="HGK14" s="110"/>
      <c r="HGL14" s="110"/>
      <c r="HGM14" s="110"/>
      <c r="HGN14" s="110"/>
      <c r="HGO14" s="110"/>
      <c r="HGP14" s="110"/>
      <c r="HGQ14" s="110"/>
      <c r="HGR14" s="110"/>
      <c r="HGS14" s="110"/>
      <c r="HGT14" s="110"/>
      <c r="HGU14" s="110"/>
      <c r="HGV14" s="110"/>
      <c r="HGW14" s="110"/>
      <c r="HGX14" s="110"/>
      <c r="HGY14" s="110"/>
      <c r="HGZ14" s="110"/>
      <c r="HHA14" s="110"/>
      <c r="HHB14" s="110"/>
      <c r="HHC14" s="110"/>
      <c r="HHD14" s="110"/>
      <c r="HHE14" s="110"/>
      <c r="HHF14" s="110"/>
      <c r="HHG14" s="110"/>
      <c r="HHH14" s="110"/>
      <c r="HHI14" s="110"/>
      <c r="HHJ14" s="110"/>
      <c r="HHK14" s="110"/>
      <c r="HHL14" s="110"/>
      <c r="HHM14" s="110"/>
      <c r="HHN14" s="110"/>
      <c r="HHO14" s="110"/>
      <c r="HHP14" s="110"/>
      <c r="HHQ14" s="110"/>
      <c r="HHR14" s="110"/>
      <c r="HHS14" s="110"/>
      <c r="HHT14" s="110"/>
      <c r="HHU14" s="110"/>
      <c r="HHV14" s="110"/>
      <c r="HHW14" s="110"/>
      <c r="HHX14" s="110"/>
      <c r="HHY14" s="110"/>
      <c r="HHZ14" s="110"/>
      <c r="HIA14" s="110"/>
      <c r="HIB14" s="110"/>
      <c r="HIC14" s="110"/>
      <c r="HID14" s="110"/>
      <c r="HIE14" s="110"/>
      <c r="HIF14" s="110"/>
      <c r="HIG14" s="110"/>
      <c r="HIH14" s="110"/>
      <c r="HII14" s="110"/>
      <c r="HIJ14" s="110"/>
      <c r="HIK14" s="110"/>
      <c r="HIL14" s="110"/>
      <c r="HIM14" s="110"/>
      <c r="HIN14" s="110"/>
      <c r="HIO14" s="110"/>
      <c r="HIP14" s="110"/>
      <c r="HIQ14" s="110"/>
      <c r="HIR14" s="110"/>
      <c r="HIS14" s="110"/>
      <c r="HIT14" s="110"/>
      <c r="HIU14" s="110"/>
      <c r="HIV14" s="110"/>
      <c r="HIW14" s="110"/>
      <c r="HIX14" s="110"/>
      <c r="HIY14" s="110"/>
      <c r="HIZ14" s="110"/>
      <c r="HJA14" s="110"/>
      <c r="HJB14" s="110"/>
      <c r="HJC14" s="110"/>
      <c r="HJD14" s="110"/>
      <c r="HJE14" s="110"/>
      <c r="HJF14" s="110"/>
      <c r="HJG14" s="110"/>
      <c r="HJH14" s="110"/>
      <c r="HJI14" s="110"/>
      <c r="HJJ14" s="110"/>
      <c r="HJK14" s="110"/>
      <c r="HJL14" s="110"/>
      <c r="HJM14" s="110"/>
      <c r="HJN14" s="110"/>
      <c r="HJO14" s="110"/>
      <c r="HJP14" s="110"/>
      <c r="HJQ14" s="110"/>
      <c r="HJR14" s="110"/>
      <c r="HJS14" s="110"/>
      <c r="HJT14" s="110"/>
      <c r="HJU14" s="110"/>
      <c r="HJV14" s="110"/>
      <c r="HJW14" s="110"/>
      <c r="HJX14" s="110"/>
      <c r="HJY14" s="110"/>
      <c r="HJZ14" s="110"/>
      <c r="HKA14" s="110"/>
      <c r="HKB14" s="110"/>
      <c r="HKC14" s="110"/>
      <c r="HKD14" s="110"/>
      <c r="HKE14" s="110"/>
      <c r="HKF14" s="110"/>
      <c r="HKG14" s="110"/>
      <c r="HKH14" s="110"/>
      <c r="HKI14" s="110"/>
      <c r="HKJ14" s="110"/>
      <c r="HKK14" s="110"/>
      <c r="HKL14" s="110"/>
      <c r="HKM14" s="110"/>
      <c r="HKN14" s="110"/>
      <c r="HKO14" s="110"/>
      <c r="HKP14" s="110"/>
      <c r="HKQ14" s="110"/>
      <c r="HKR14" s="110"/>
      <c r="HKS14" s="110"/>
      <c r="HKT14" s="110"/>
      <c r="HKU14" s="110"/>
      <c r="HKV14" s="110"/>
      <c r="HKW14" s="110"/>
      <c r="HKX14" s="110"/>
      <c r="HKY14" s="110"/>
      <c r="HKZ14" s="110"/>
      <c r="HLA14" s="110"/>
      <c r="HLB14" s="110"/>
      <c r="HLC14" s="110"/>
      <c r="HLD14" s="110"/>
      <c r="HLE14" s="110"/>
      <c r="HLF14" s="110"/>
      <c r="HLG14" s="110"/>
      <c r="HLH14" s="110"/>
      <c r="HLI14" s="110"/>
      <c r="HLJ14" s="110"/>
      <c r="HLK14" s="110"/>
      <c r="HLL14" s="110"/>
      <c r="HLM14" s="110"/>
      <c r="HLN14" s="110"/>
      <c r="HLO14" s="110"/>
      <c r="HLP14" s="110"/>
      <c r="HLQ14" s="110"/>
      <c r="HLR14" s="110"/>
      <c r="HLS14" s="110"/>
      <c r="HLT14" s="110"/>
      <c r="HLU14" s="110"/>
      <c r="HLV14" s="110"/>
      <c r="HLW14" s="110"/>
      <c r="HLX14" s="110"/>
      <c r="HLY14" s="110"/>
      <c r="HLZ14" s="110"/>
      <c r="HMA14" s="110"/>
      <c r="HMB14" s="110"/>
      <c r="HMC14" s="110"/>
      <c r="HMD14" s="110"/>
      <c r="HME14" s="110"/>
      <c r="HMF14" s="110"/>
      <c r="HMG14" s="110"/>
      <c r="HMH14" s="110"/>
      <c r="HMI14" s="110"/>
      <c r="HMJ14" s="110"/>
      <c r="HMK14" s="110"/>
      <c r="HML14" s="110"/>
      <c r="HMM14" s="110"/>
      <c r="HMN14" s="110"/>
      <c r="HMO14" s="110"/>
      <c r="HMP14" s="110"/>
      <c r="HMQ14" s="110"/>
      <c r="HMR14" s="110"/>
      <c r="HMS14" s="110"/>
      <c r="HMT14" s="110"/>
      <c r="HMU14" s="110"/>
      <c r="HMV14" s="110"/>
      <c r="HMW14" s="110"/>
      <c r="HMX14" s="110"/>
      <c r="HMY14" s="110"/>
      <c r="HMZ14" s="110"/>
      <c r="HNA14" s="110"/>
      <c r="HNB14" s="110"/>
      <c r="HNC14" s="110"/>
      <c r="HND14" s="110"/>
      <c r="HNE14" s="110"/>
      <c r="HNF14" s="110"/>
      <c r="HNG14" s="110"/>
      <c r="HNH14" s="110"/>
      <c r="HNI14" s="110"/>
      <c r="HNJ14" s="110"/>
      <c r="HNK14" s="110"/>
      <c r="HNL14" s="110"/>
      <c r="HNM14" s="110"/>
      <c r="HNN14" s="110"/>
      <c r="HNO14" s="110"/>
      <c r="HNP14" s="110"/>
      <c r="HNQ14" s="110"/>
      <c r="HNR14" s="110"/>
      <c r="HNS14" s="110"/>
      <c r="HNT14" s="110"/>
      <c r="HNU14" s="110"/>
      <c r="HNV14" s="110"/>
      <c r="HNW14" s="110"/>
      <c r="HNX14" s="110"/>
      <c r="HNY14" s="110"/>
      <c r="HNZ14" s="110"/>
      <c r="HOA14" s="110"/>
      <c r="HOB14" s="110"/>
      <c r="HOC14" s="110"/>
      <c r="HOD14" s="110"/>
      <c r="HOE14" s="110"/>
      <c r="HOF14" s="110"/>
      <c r="HOG14" s="110"/>
      <c r="HOH14" s="110"/>
      <c r="HOI14" s="110"/>
      <c r="HOJ14" s="110"/>
      <c r="HOK14" s="110"/>
      <c r="HOL14" s="110"/>
      <c r="HOM14" s="110"/>
      <c r="HON14" s="110"/>
      <c r="HOO14" s="110"/>
      <c r="HOP14" s="110"/>
      <c r="HOQ14" s="110"/>
      <c r="HOR14" s="110"/>
      <c r="HOS14" s="110"/>
      <c r="HOT14" s="110"/>
      <c r="HOU14" s="110"/>
      <c r="HOV14" s="110"/>
      <c r="HOW14" s="110"/>
      <c r="HOX14" s="110"/>
      <c r="HOY14" s="110"/>
      <c r="HOZ14" s="110"/>
      <c r="HPA14" s="110"/>
      <c r="HPB14" s="110"/>
      <c r="HPC14" s="110"/>
      <c r="HPD14" s="110"/>
      <c r="HPE14" s="110"/>
      <c r="HPF14" s="110"/>
      <c r="HPG14" s="110"/>
      <c r="HPH14" s="110"/>
      <c r="HPI14" s="110"/>
      <c r="HPJ14" s="110"/>
      <c r="HPK14" s="110"/>
      <c r="HPL14" s="110"/>
      <c r="HPM14" s="110"/>
      <c r="HPN14" s="110"/>
      <c r="HPO14" s="110"/>
      <c r="HPP14" s="110"/>
      <c r="HPQ14" s="110"/>
      <c r="HPR14" s="110"/>
      <c r="HPS14" s="110"/>
      <c r="HPT14" s="110"/>
      <c r="HPU14" s="110"/>
      <c r="HPV14" s="110"/>
      <c r="HPW14" s="110"/>
      <c r="HPX14" s="110"/>
      <c r="HPY14" s="110"/>
      <c r="HPZ14" s="110"/>
      <c r="HQA14" s="110"/>
      <c r="HQB14" s="110"/>
      <c r="HQC14" s="110"/>
      <c r="HQD14" s="110"/>
      <c r="HQE14" s="110"/>
      <c r="HQF14" s="110"/>
      <c r="HQG14" s="110"/>
      <c r="HQH14" s="110"/>
      <c r="HQI14" s="110"/>
      <c r="HQJ14" s="110"/>
      <c r="HQK14" s="110"/>
      <c r="HQL14" s="110"/>
      <c r="HQM14" s="110"/>
      <c r="HQN14" s="110"/>
      <c r="HQO14" s="110"/>
      <c r="HQP14" s="110"/>
      <c r="HQQ14" s="110"/>
      <c r="HQR14" s="110"/>
      <c r="HQS14" s="110"/>
      <c r="HQT14" s="110"/>
      <c r="HQU14" s="110"/>
      <c r="HQV14" s="110"/>
      <c r="HQW14" s="110"/>
      <c r="HQX14" s="110"/>
      <c r="HQY14" s="110"/>
      <c r="HQZ14" s="110"/>
      <c r="HRA14" s="110"/>
      <c r="HRB14" s="110"/>
      <c r="HRC14" s="110"/>
      <c r="HRD14" s="110"/>
      <c r="HRE14" s="110"/>
      <c r="HRF14" s="110"/>
      <c r="HRG14" s="110"/>
      <c r="HRH14" s="110"/>
      <c r="HRI14" s="110"/>
      <c r="HRJ14" s="110"/>
      <c r="HRK14" s="110"/>
      <c r="HRL14" s="110"/>
      <c r="HRM14" s="110"/>
      <c r="HRN14" s="110"/>
      <c r="HRO14" s="110"/>
      <c r="HRP14" s="110"/>
      <c r="HRQ14" s="110"/>
      <c r="HRR14" s="110"/>
      <c r="HRS14" s="110"/>
      <c r="HRT14" s="110"/>
      <c r="HRU14" s="110"/>
      <c r="HRV14" s="110"/>
      <c r="HRW14" s="110"/>
      <c r="HRX14" s="110"/>
      <c r="HRY14" s="110"/>
      <c r="HRZ14" s="110"/>
      <c r="HSA14" s="110"/>
      <c r="HSB14" s="110"/>
      <c r="HSC14" s="110"/>
      <c r="HSD14" s="110"/>
      <c r="HSE14" s="110"/>
      <c r="HSF14" s="110"/>
      <c r="HSG14" s="110"/>
      <c r="HSH14" s="110"/>
      <c r="HSI14" s="110"/>
      <c r="HSJ14" s="110"/>
      <c r="HSK14" s="110"/>
      <c r="HSL14" s="110"/>
      <c r="HSM14" s="110"/>
      <c r="HSN14" s="110"/>
      <c r="HSO14" s="110"/>
      <c r="HSP14" s="110"/>
      <c r="HSQ14" s="110"/>
      <c r="HSR14" s="110"/>
      <c r="HSS14" s="110"/>
      <c r="HST14" s="110"/>
      <c r="HSU14" s="110"/>
      <c r="HSV14" s="110"/>
      <c r="HSW14" s="110"/>
      <c r="HSX14" s="110"/>
      <c r="HSY14" s="110"/>
      <c r="HSZ14" s="110"/>
      <c r="HTA14" s="110"/>
      <c r="HTB14" s="110"/>
      <c r="HTC14" s="110"/>
      <c r="HTD14" s="110"/>
      <c r="HTE14" s="110"/>
      <c r="HTF14" s="110"/>
      <c r="HTG14" s="110"/>
      <c r="HTH14" s="110"/>
      <c r="HTI14" s="110"/>
      <c r="HTJ14" s="110"/>
      <c r="HTK14" s="110"/>
      <c r="HTL14" s="110"/>
      <c r="HTM14" s="110"/>
      <c r="HTN14" s="110"/>
      <c r="HTO14" s="110"/>
      <c r="HTP14" s="110"/>
      <c r="HTQ14" s="110"/>
      <c r="HTR14" s="110"/>
      <c r="HTS14" s="110"/>
      <c r="HTT14" s="110"/>
      <c r="HTU14" s="110"/>
      <c r="HTV14" s="110"/>
      <c r="HTW14" s="110"/>
      <c r="HTX14" s="110"/>
      <c r="HTY14" s="110"/>
      <c r="HTZ14" s="110"/>
      <c r="HUA14" s="110"/>
      <c r="HUB14" s="110"/>
      <c r="HUC14" s="110"/>
      <c r="HUD14" s="110"/>
      <c r="HUE14" s="110"/>
      <c r="HUF14" s="110"/>
      <c r="HUG14" s="110"/>
      <c r="HUH14" s="110"/>
      <c r="HUI14" s="110"/>
      <c r="HUJ14" s="110"/>
      <c r="HUK14" s="110"/>
      <c r="HUL14" s="110"/>
      <c r="HUM14" s="110"/>
      <c r="HUN14" s="110"/>
      <c r="HUO14" s="110"/>
      <c r="HUP14" s="110"/>
      <c r="HUQ14" s="110"/>
      <c r="HUR14" s="110"/>
      <c r="HUS14" s="110"/>
      <c r="HUT14" s="110"/>
      <c r="HUU14" s="110"/>
      <c r="HUV14" s="110"/>
      <c r="HUW14" s="110"/>
      <c r="HUX14" s="110"/>
      <c r="HUY14" s="110"/>
      <c r="HUZ14" s="110"/>
      <c r="HVA14" s="110"/>
      <c r="HVB14" s="110"/>
      <c r="HVC14" s="110"/>
      <c r="HVD14" s="110"/>
      <c r="HVE14" s="110"/>
      <c r="HVF14" s="110"/>
      <c r="HVG14" s="110"/>
      <c r="HVH14" s="110"/>
      <c r="HVI14" s="110"/>
      <c r="HVJ14" s="110"/>
      <c r="HVK14" s="110"/>
      <c r="HVL14" s="110"/>
      <c r="HVM14" s="110"/>
      <c r="HVN14" s="110"/>
      <c r="HVO14" s="110"/>
      <c r="HVP14" s="110"/>
      <c r="HVQ14" s="110"/>
      <c r="HVR14" s="110"/>
      <c r="HVS14" s="110"/>
      <c r="HVT14" s="110"/>
      <c r="HVU14" s="110"/>
      <c r="HVV14" s="110"/>
      <c r="HVW14" s="110"/>
      <c r="HVX14" s="110"/>
      <c r="HVY14" s="110"/>
      <c r="HVZ14" s="110"/>
      <c r="HWA14" s="110"/>
      <c r="HWB14" s="110"/>
      <c r="HWC14" s="110"/>
      <c r="HWD14" s="110"/>
      <c r="HWE14" s="110"/>
      <c r="HWF14" s="110"/>
      <c r="HWG14" s="110"/>
      <c r="HWH14" s="110"/>
      <c r="HWI14" s="110"/>
      <c r="HWJ14" s="110"/>
      <c r="HWK14" s="110"/>
      <c r="HWL14" s="110"/>
      <c r="HWM14" s="110"/>
      <c r="HWN14" s="110"/>
      <c r="HWO14" s="110"/>
      <c r="HWP14" s="110"/>
      <c r="HWQ14" s="110"/>
      <c r="HWR14" s="110"/>
      <c r="HWS14" s="110"/>
      <c r="HWT14" s="110"/>
      <c r="HWU14" s="110"/>
      <c r="HWV14" s="110"/>
      <c r="HWW14" s="110"/>
      <c r="HWX14" s="110"/>
      <c r="HWY14" s="110"/>
      <c r="HWZ14" s="110"/>
      <c r="HXA14" s="110"/>
      <c r="HXB14" s="110"/>
      <c r="HXC14" s="110"/>
      <c r="HXD14" s="110"/>
      <c r="HXE14" s="110"/>
      <c r="HXF14" s="110"/>
      <c r="HXG14" s="110"/>
      <c r="HXH14" s="110"/>
      <c r="HXI14" s="110"/>
      <c r="HXJ14" s="110"/>
      <c r="HXK14" s="110"/>
      <c r="HXL14" s="110"/>
      <c r="HXM14" s="110"/>
      <c r="HXN14" s="110"/>
      <c r="HXO14" s="110"/>
      <c r="HXP14" s="110"/>
      <c r="HXQ14" s="110"/>
      <c r="HXR14" s="110"/>
      <c r="HXS14" s="110"/>
      <c r="HXT14" s="110"/>
      <c r="HXU14" s="110"/>
      <c r="HXV14" s="110"/>
      <c r="HXW14" s="110"/>
      <c r="HXX14" s="110"/>
      <c r="HXY14" s="110"/>
      <c r="HXZ14" s="110"/>
      <c r="HYA14" s="110"/>
      <c r="HYB14" s="110"/>
      <c r="HYC14" s="110"/>
      <c r="HYD14" s="110"/>
      <c r="HYE14" s="110"/>
      <c r="HYF14" s="110"/>
      <c r="HYG14" s="110"/>
      <c r="HYH14" s="110"/>
      <c r="HYI14" s="110"/>
      <c r="HYJ14" s="110"/>
      <c r="HYK14" s="110"/>
      <c r="HYL14" s="110"/>
      <c r="HYM14" s="110"/>
      <c r="HYN14" s="110"/>
      <c r="HYO14" s="110"/>
      <c r="HYP14" s="110"/>
      <c r="HYQ14" s="110"/>
      <c r="HYR14" s="110"/>
      <c r="HYS14" s="110"/>
      <c r="HYT14" s="110"/>
      <c r="HYU14" s="110"/>
      <c r="HYV14" s="110"/>
      <c r="HYW14" s="110"/>
      <c r="HYX14" s="110"/>
      <c r="HYY14" s="110"/>
      <c r="HYZ14" s="110"/>
      <c r="HZA14" s="110"/>
      <c r="HZB14" s="110"/>
      <c r="HZC14" s="110"/>
      <c r="HZD14" s="110"/>
      <c r="HZE14" s="110"/>
      <c r="HZF14" s="110"/>
      <c r="HZG14" s="110"/>
      <c r="HZH14" s="110"/>
      <c r="HZI14" s="110"/>
      <c r="HZJ14" s="110"/>
      <c r="HZK14" s="110"/>
      <c r="HZL14" s="110"/>
      <c r="HZM14" s="110"/>
      <c r="HZN14" s="110"/>
      <c r="HZO14" s="110"/>
      <c r="HZP14" s="110"/>
      <c r="HZQ14" s="110"/>
      <c r="HZR14" s="110"/>
      <c r="HZS14" s="110"/>
      <c r="HZT14" s="110"/>
      <c r="HZU14" s="110"/>
      <c r="HZV14" s="110"/>
      <c r="HZW14" s="110"/>
      <c r="HZX14" s="110"/>
      <c r="HZY14" s="110"/>
      <c r="HZZ14" s="110"/>
      <c r="IAA14" s="110"/>
      <c r="IAB14" s="110"/>
      <c r="IAC14" s="110"/>
      <c r="IAD14" s="110"/>
      <c r="IAE14" s="110"/>
      <c r="IAF14" s="110"/>
      <c r="IAG14" s="110"/>
      <c r="IAH14" s="110"/>
      <c r="IAI14" s="110"/>
      <c r="IAJ14" s="110"/>
      <c r="IAK14" s="110"/>
      <c r="IAL14" s="110"/>
      <c r="IAM14" s="110"/>
      <c r="IAN14" s="110"/>
      <c r="IAO14" s="110"/>
      <c r="IAP14" s="110"/>
      <c r="IAQ14" s="110"/>
      <c r="IAR14" s="110"/>
      <c r="IAS14" s="110"/>
      <c r="IAT14" s="110"/>
      <c r="IAU14" s="110"/>
      <c r="IAV14" s="110"/>
      <c r="IAW14" s="110"/>
      <c r="IAX14" s="110"/>
      <c r="IAY14" s="110"/>
      <c r="IAZ14" s="110"/>
      <c r="IBA14" s="110"/>
      <c r="IBB14" s="110"/>
      <c r="IBC14" s="110"/>
      <c r="IBD14" s="110"/>
      <c r="IBE14" s="110"/>
      <c r="IBF14" s="110"/>
      <c r="IBG14" s="110"/>
      <c r="IBH14" s="110"/>
      <c r="IBI14" s="110"/>
      <c r="IBJ14" s="110"/>
      <c r="IBK14" s="110"/>
      <c r="IBL14" s="110"/>
      <c r="IBM14" s="110"/>
      <c r="IBN14" s="110"/>
      <c r="IBO14" s="110"/>
      <c r="IBP14" s="110"/>
      <c r="IBQ14" s="110"/>
      <c r="IBR14" s="110"/>
      <c r="IBS14" s="110"/>
      <c r="IBT14" s="110"/>
      <c r="IBU14" s="110"/>
      <c r="IBV14" s="110"/>
      <c r="IBW14" s="110"/>
      <c r="IBX14" s="110"/>
      <c r="IBY14" s="110"/>
      <c r="IBZ14" s="110"/>
      <c r="ICA14" s="110"/>
      <c r="ICB14" s="110"/>
      <c r="ICC14" s="110"/>
      <c r="ICD14" s="110"/>
      <c r="ICE14" s="110"/>
      <c r="ICF14" s="110"/>
      <c r="ICG14" s="110"/>
      <c r="ICH14" s="110"/>
      <c r="ICI14" s="110"/>
      <c r="ICJ14" s="110"/>
      <c r="ICK14" s="110"/>
      <c r="ICL14" s="110"/>
      <c r="ICM14" s="110"/>
      <c r="ICN14" s="110"/>
      <c r="ICO14" s="110"/>
      <c r="ICP14" s="110"/>
      <c r="ICQ14" s="110"/>
      <c r="ICR14" s="110"/>
      <c r="ICS14" s="110"/>
      <c r="ICT14" s="110"/>
      <c r="ICU14" s="110"/>
      <c r="ICV14" s="110"/>
      <c r="ICW14" s="110"/>
      <c r="ICX14" s="110"/>
      <c r="ICY14" s="110"/>
      <c r="ICZ14" s="110"/>
      <c r="IDA14" s="110"/>
      <c r="IDB14" s="110"/>
      <c r="IDC14" s="110"/>
      <c r="IDD14" s="110"/>
      <c r="IDE14" s="110"/>
      <c r="IDF14" s="110"/>
      <c r="IDG14" s="110"/>
      <c r="IDH14" s="110"/>
      <c r="IDI14" s="110"/>
      <c r="IDJ14" s="110"/>
      <c r="IDK14" s="110"/>
      <c r="IDL14" s="110"/>
      <c r="IDM14" s="110"/>
      <c r="IDN14" s="110"/>
      <c r="IDO14" s="110"/>
      <c r="IDP14" s="110"/>
      <c r="IDQ14" s="110"/>
      <c r="IDR14" s="110"/>
      <c r="IDS14" s="110"/>
      <c r="IDT14" s="110"/>
      <c r="IDU14" s="110"/>
      <c r="IDV14" s="110"/>
      <c r="IDW14" s="110"/>
      <c r="IDX14" s="110"/>
      <c r="IDY14" s="110"/>
      <c r="IDZ14" s="110"/>
      <c r="IEA14" s="110"/>
      <c r="IEB14" s="110"/>
      <c r="IEC14" s="110"/>
      <c r="IED14" s="110"/>
      <c r="IEE14" s="110"/>
      <c r="IEF14" s="110"/>
      <c r="IEG14" s="110"/>
      <c r="IEH14" s="110"/>
      <c r="IEI14" s="110"/>
      <c r="IEJ14" s="110"/>
      <c r="IEK14" s="110"/>
      <c r="IEL14" s="110"/>
      <c r="IEM14" s="110"/>
      <c r="IEN14" s="110"/>
      <c r="IEO14" s="110"/>
      <c r="IEP14" s="110"/>
      <c r="IEQ14" s="110"/>
      <c r="IER14" s="110"/>
      <c r="IES14" s="110"/>
      <c r="IET14" s="110"/>
      <c r="IEU14" s="110"/>
      <c r="IEV14" s="110"/>
      <c r="IEW14" s="110"/>
      <c r="IEX14" s="110"/>
      <c r="IEY14" s="110"/>
      <c r="IEZ14" s="110"/>
      <c r="IFA14" s="110"/>
      <c r="IFB14" s="110"/>
      <c r="IFC14" s="110"/>
      <c r="IFD14" s="110"/>
      <c r="IFE14" s="110"/>
      <c r="IFF14" s="110"/>
      <c r="IFG14" s="110"/>
      <c r="IFH14" s="110"/>
      <c r="IFI14" s="110"/>
      <c r="IFJ14" s="110"/>
      <c r="IFK14" s="110"/>
      <c r="IFL14" s="110"/>
      <c r="IFM14" s="110"/>
      <c r="IFN14" s="110"/>
      <c r="IFO14" s="110"/>
      <c r="IFP14" s="110"/>
      <c r="IFQ14" s="110"/>
      <c r="IFR14" s="110"/>
      <c r="IFS14" s="110"/>
      <c r="IFT14" s="110"/>
      <c r="IFU14" s="110"/>
      <c r="IFV14" s="110"/>
      <c r="IFW14" s="110"/>
      <c r="IFX14" s="110"/>
      <c r="IFY14" s="110"/>
      <c r="IFZ14" s="110"/>
      <c r="IGA14" s="110"/>
      <c r="IGB14" s="110"/>
      <c r="IGC14" s="110"/>
      <c r="IGD14" s="110"/>
      <c r="IGE14" s="110"/>
      <c r="IGF14" s="110"/>
      <c r="IGG14" s="110"/>
      <c r="IGH14" s="110"/>
      <c r="IGI14" s="110"/>
      <c r="IGJ14" s="110"/>
      <c r="IGK14" s="110"/>
      <c r="IGL14" s="110"/>
      <c r="IGM14" s="110"/>
      <c r="IGN14" s="110"/>
      <c r="IGO14" s="110"/>
      <c r="IGP14" s="110"/>
      <c r="IGQ14" s="110"/>
      <c r="IGR14" s="110"/>
      <c r="IGS14" s="110"/>
      <c r="IGT14" s="110"/>
      <c r="IGU14" s="110"/>
      <c r="IGV14" s="110"/>
      <c r="IGW14" s="110"/>
      <c r="IGX14" s="110"/>
      <c r="IGY14" s="110"/>
      <c r="IGZ14" s="110"/>
      <c r="IHA14" s="110"/>
      <c r="IHB14" s="110"/>
      <c r="IHC14" s="110"/>
      <c r="IHD14" s="110"/>
      <c r="IHE14" s="110"/>
      <c r="IHF14" s="110"/>
      <c r="IHG14" s="110"/>
      <c r="IHH14" s="110"/>
      <c r="IHI14" s="110"/>
      <c r="IHJ14" s="110"/>
      <c r="IHK14" s="110"/>
      <c r="IHL14" s="110"/>
      <c r="IHM14" s="110"/>
      <c r="IHN14" s="110"/>
      <c r="IHO14" s="110"/>
      <c r="IHP14" s="110"/>
      <c r="IHQ14" s="110"/>
      <c r="IHR14" s="110"/>
      <c r="IHS14" s="110"/>
      <c r="IHT14" s="110"/>
      <c r="IHU14" s="110"/>
      <c r="IHV14" s="110"/>
      <c r="IHW14" s="110"/>
      <c r="IHX14" s="110"/>
      <c r="IHY14" s="110"/>
      <c r="IHZ14" s="110"/>
      <c r="IIA14" s="110"/>
      <c r="IIB14" s="110"/>
      <c r="IIC14" s="110"/>
      <c r="IID14" s="110"/>
      <c r="IIE14" s="110"/>
      <c r="IIF14" s="110"/>
      <c r="IIG14" s="110"/>
      <c r="IIH14" s="110"/>
      <c r="III14" s="110"/>
      <c r="IIJ14" s="110"/>
      <c r="IIK14" s="110"/>
      <c r="IIL14" s="110"/>
      <c r="IIM14" s="110"/>
      <c r="IIN14" s="110"/>
      <c r="IIO14" s="110"/>
      <c r="IIP14" s="110"/>
      <c r="IIQ14" s="110"/>
      <c r="IIR14" s="110"/>
      <c r="IIS14" s="110"/>
      <c r="IIT14" s="110"/>
      <c r="IIU14" s="110"/>
      <c r="IIV14" s="110"/>
      <c r="IIW14" s="110"/>
      <c r="IIX14" s="110"/>
      <c r="IIY14" s="110"/>
      <c r="IIZ14" s="110"/>
      <c r="IJA14" s="110"/>
      <c r="IJB14" s="110"/>
      <c r="IJC14" s="110"/>
      <c r="IJD14" s="110"/>
      <c r="IJE14" s="110"/>
      <c r="IJF14" s="110"/>
      <c r="IJG14" s="110"/>
      <c r="IJH14" s="110"/>
      <c r="IJI14" s="110"/>
      <c r="IJJ14" s="110"/>
      <c r="IJK14" s="110"/>
      <c r="IJL14" s="110"/>
      <c r="IJM14" s="110"/>
      <c r="IJN14" s="110"/>
      <c r="IJO14" s="110"/>
      <c r="IJP14" s="110"/>
      <c r="IJQ14" s="110"/>
      <c r="IJR14" s="110"/>
      <c r="IJS14" s="110"/>
      <c r="IJT14" s="110"/>
      <c r="IJU14" s="110"/>
      <c r="IJV14" s="110"/>
      <c r="IJW14" s="110"/>
      <c r="IJX14" s="110"/>
      <c r="IJY14" s="110"/>
      <c r="IJZ14" s="110"/>
      <c r="IKA14" s="110"/>
      <c r="IKB14" s="110"/>
      <c r="IKC14" s="110"/>
      <c r="IKD14" s="110"/>
      <c r="IKE14" s="110"/>
      <c r="IKF14" s="110"/>
      <c r="IKG14" s="110"/>
      <c r="IKH14" s="110"/>
      <c r="IKI14" s="110"/>
      <c r="IKJ14" s="110"/>
      <c r="IKK14" s="110"/>
      <c r="IKL14" s="110"/>
      <c r="IKM14" s="110"/>
      <c r="IKN14" s="110"/>
      <c r="IKO14" s="110"/>
      <c r="IKP14" s="110"/>
      <c r="IKQ14" s="110"/>
      <c r="IKR14" s="110"/>
      <c r="IKS14" s="110"/>
      <c r="IKT14" s="110"/>
      <c r="IKU14" s="110"/>
      <c r="IKV14" s="110"/>
      <c r="IKW14" s="110"/>
      <c r="IKX14" s="110"/>
      <c r="IKY14" s="110"/>
      <c r="IKZ14" s="110"/>
      <c r="ILA14" s="110"/>
      <c r="ILB14" s="110"/>
      <c r="ILC14" s="110"/>
      <c r="ILD14" s="110"/>
      <c r="ILE14" s="110"/>
      <c r="ILF14" s="110"/>
      <c r="ILG14" s="110"/>
      <c r="ILH14" s="110"/>
      <c r="ILI14" s="110"/>
      <c r="ILJ14" s="110"/>
      <c r="ILK14" s="110"/>
      <c r="ILL14" s="110"/>
      <c r="ILM14" s="110"/>
      <c r="ILN14" s="110"/>
      <c r="ILO14" s="110"/>
      <c r="ILP14" s="110"/>
      <c r="ILQ14" s="110"/>
      <c r="ILR14" s="110"/>
      <c r="ILS14" s="110"/>
      <c r="ILT14" s="110"/>
      <c r="ILU14" s="110"/>
      <c r="ILV14" s="110"/>
      <c r="ILW14" s="110"/>
      <c r="ILX14" s="110"/>
      <c r="ILY14" s="110"/>
      <c r="ILZ14" s="110"/>
      <c r="IMA14" s="110"/>
      <c r="IMB14" s="110"/>
      <c r="IMC14" s="110"/>
      <c r="IMD14" s="110"/>
      <c r="IME14" s="110"/>
      <c r="IMF14" s="110"/>
      <c r="IMG14" s="110"/>
      <c r="IMH14" s="110"/>
      <c r="IMI14" s="110"/>
      <c r="IMJ14" s="110"/>
      <c r="IMK14" s="110"/>
      <c r="IML14" s="110"/>
      <c r="IMM14" s="110"/>
      <c r="IMN14" s="110"/>
      <c r="IMO14" s="110"/>
      <c r="IMP14" s="110"/>
      <c r="IMQ14" s="110"/>
      <c r="IMR14" s="110"/>
      <c r="IMS14" s="110"/>
      <c r="IMT14" s="110"/>
      <c r="IMU14" s="110"/>
      <c r="IMV14" s="110"/>
      <c r="IMW14" s="110"/>
      <c r="IMX14" s="110"/>
      <c r="IMY14" s="110"/>
      <c r="IMZ14" s="110"/>
      <c r="INA14" s="110"/>
      <c r="INB14" s="110"/>
      <c r="INC14" s="110"/>
      <c r="IND14" s="110"/>
      <c r="INE14" s="110"/>
      <c r="INF14" s="110"/>
      <c r="ING14" s="110"/>
      <c r="INH14" s="110"/>
      <c r="INI14" s="110"/>
      <c r="INJ14" s="110"/>
      <c r="INK14" s="110"/>
      <c r="INL14" s="110"/>
      <c r="INM14" s="110"/>
      <c r="INN14" s="110"/>
      <c r="INO14" s="110"/>
      <c r="INP14" s="110"/>
      <c r="INQ14" s="110"/>
      <c r="INR14" s="110"/>
      <c r="INS14" s="110"/>
      <c r="INT14" s="110"/>
      <c r="INU14" s="110"/>
      <c r="INV14" s="110"/>
      <c r="INW14" s="110"/>
      <c r="INX14" s="110"/>
      <c r="INY14" s="110"/>
      <c r="INZ14" s="110"/>
      <c r="IOA14" s="110"/>
      <c r="IOB14" s="110"/>
      <c r="IOC14" s="110"/>
      <c r="IOD14" s="110"/>
      <c r="IOE14" s="110"/>
      <c r="IOF14" s="110"/>
      <c r="IOG14" s="110"/>
      <c r="IOH14" s="110"/>
      <c r="IOI14" s="110"/>
      <c r="IOJ14" s="110"/>
      <c r="IOK14" s="110"/>
      <c r="IOL14" s="110"/>
      <c r="IOM14" s="110"/>
      <c r="ION14" s="110"/>
      <c r="IOO14" s="110"/>
      <c r="IOP14" s="110"/>
      <c r="IOQ14" s="110"/>
      <c r="IOR14" s="110"/>
      <c r="IOS14" s="110"/>
      <c r="IOT14" s="110"/>
      <c r="IOU14" s="110"/>
      <c r="IOV14" s="110"/>
      <c r="IOW14" s="110"/>
      <c r="IOX14" s="110"/>
      <c r="IOY14" s="110"/>
      <c r="IOZ14" s="110"/>
      <c r="IPA14" s="110"/>
      <c r="IPB14" s="110"/>
      <c r="IPC14" s="110"/>
      <c r="IPD14" s="110"/>
      <c r="IPE14" s="110"/>
      <c r="IPF14" s="110"/>
      <c r="IPG14" s="110"/>
      <c r="IPH14" s="110"/>
      <c r="IPI14" s="110"/>
      <c r="IPJ14" s="110"/>
      <c r="IPK14" s="110"/>
      <c r="IPL14" s="110"/>
      <c r="IPM14" s="110"/>
      <c r="IPN14" s="110"/>
      <c r="IPO14" s="110"/>
      <c r="IPP14" s="110"/>
      <c r="IPQ14" s="110"/>
      <c r="IPR14" s="110"/>
      <c r="IPS14" s="110"/>
      <c r="IPT14" s="110"/>
      <c r="IPU14" s="110"/>
      <c r="IPV14" s="110"/>
      <c r="IPW14" s="110"/>
      <c r="IPX14" s="110"/>
      <c r="IPY14" s="110"/>
      <c r="IPZ14" s="110"/>
      <c r="IQA14" s="110"/>
      <c r="IQB14" s="110"/>
      <c r="IQC14" s="110"/>
      <c r="IQD14" s="110"/>
      <c r="IQE14" s="110"/>
      <c r="IQF14" s="110"/>
      <c r="IQG14" s="110"/>
      <c r="IQH14" s="110"/>
      <c r="IQI14" s="110"/>
      <c r="IQJ14" s="110"/>
      <c r="IQK14" s="110"/>
      <c r="IQL14" s="110"/>
      <c r="IQM14" s="110"/>
      <c r="IQN14" s="110"/>
      <c r="IQO14" s="110"/>
      <c r="IQP14" s="110"/>
      <c r="IQQ14" s="110"/>
      <c r="IQR14" s="110"/>
      <c r="IQS14" s="110"/>
      <c r="IQT14" s="110"/>
      <c r="IQU14" s="110"/>
      <c r="IQV14" s="110"/>
      <c r="IQW14" s="110"/>
      <c r="IQX14" s="110"/>
      <c r="IQY14" s="110"/>
      <c r="IQZ14" s="110"/>
      <c r="IRA14" s="110"/>
      <c r="IRB14" s="110"/>
      <c r="IRC14" s="110"/>
      <c r="IRD14" s="110"/>
      <c r="IRE14" s="110"/>
      <c r="IRF14" s="110"/>
      <c r="IRG14" s="110"/>
      <c r="IRH14" s="110"/>
      <c r="IRI14" s="110"/>
      <c r="IRJ14" s="110"/>
      <c r="IRK14" s="110"/>
      <c r="IRL14" s="110"/>
      <c r="IRM14" s="110"/>
      <c r="IRN14" s="110"/>
      <c r="IRO14" s="110"/>
      <c r="IRP14" s="110"/>
      <c r="IRQ14" s="110"/>
      <c r="IRR14" s="110"/>
      <c r="IRS14" s="110"/>
      <c r="IRT14" s="110"/>
      <c r="IRU14" s="110"/>
      <c r="IRV14" s="110"/>
      <c r="IRW14" s="110"/>
      <c r="IRX14" s="110"/>
      <c r="IRY14" s="110"/>
      <c r="IRZ14" s="110"/>
      <c r="ISA14" s="110"/>
      <c r="ISB14" s="110"/>
      <c r="ISC14" s="110"/>
      <c r="ISD14" s="110"/>
      <c r="ISE14" s="110"/>
      <c r="ISF14" s="110"/>
      <c r="ISG14" s="110"/>
      <c r="ISH14" s="110"/>
      <c r="ISI14" s="110"/>
      <c r="ISJ14" s="110"/>
      <c r="ISK14" s="110"/>
      <c r="ISL14" s="110"/>
      <c r="ISM14" s="110"/>
      <c r="ISN14" s="110"/>
      <c r="ISO14" s="110"/>
      <c r="ISP14" s="110"/>
      <c r="ISQ14" s="110"/>
      <c r="ISR14" s="110"/>
      <c r="ISS14" s="110"/>
      <c r="IST14" s="110"/>
      <c r="ISU14" s="110"/>
      <c r="ISV14" s="110"/>
      <c r="ISW14" s="110"/>
      <c r="ISX14" s="110"/>
      <c r="ISY14" s="110"/>
      <c r="ISZ14" s="110"/>
      <c r="ITA14" s="110"/>
      <c r="ITB14" s="110"/>
      <c r="ITC14" s="110"/>
      <c r="ITD14" s="110"/>
      <c r="ITE14" s="110"/>
      <c r="ITF14" s="110"/>
      <c r="ITG14" s="110"/>
      <c r="ITH14" s="110"/>
      <c r="ITI14" s="110"/>
      <c r="ITJ14" s="110"/>
      <c r="ITK14" s="110"/>
      <c r="ITL14" s="110"/>
      <c r="ITM14" s="110"/>
      <c r="ITN14" s="110"/>
      <c r="ITO14" s="110"/>
      <c r="ITP14" s="110"/>
      <c r="ITQ14" s="110"/>
      <c r="ITR14" s="110"/>
      <c r="ITS14" s="110"/>
      <c r="ITT14" s="110"/>
      <c r="ITU14" s="110"/>
      <c r="ITV14" s="110"/>
      <c r="ITW14" s="110"/>
      <c r="ITX14" s="110"/>
      <c r="ITY14" s="110"/>
      <c r="ITZ14" s="110"/>
      <c r="IUA14" s="110"/>
      <c r="IUB14" s="110"/>
      <c r="IUC14" s="110"/>
      <c r="IUD14" s="110"/>
      <c r="IUE14" s="110"/>
      <c r="IUF14" s="110"/>
      <c r="IUG14" s="110"/>
      <c r="IUH14" s="110"/>
      <c r="IUI14" s="110"/>
      <c r="IUJ14" s="110"/>
      <c r="IUK14" s="110"/>
      <c r="IUL14" s="110"/>
      <c r="IUM14" s="110"/>
      <c r="IUN14" s="110"/>
      <c r="IUO14" s="110"/>
      <c r="IUP14" s="110"/>
      <c r="IUQ14" s="110"/>
      <c r="IUR14" s="110"/>
      <c r="IUS14" s="110"/>
      <c r="IUT14" s="110"/>
      <c r="IUU14" s="110"/>
      <c r="IUV14" s="110"/>
      <c r="IUW14" s="110"/>
      <c r="IUX14" s="110"/>
      <c r="IUY14" s="110"/>
      <c r="IUZ14" s="110"/>
      <c r="IVA14" s="110"/>
      <c r="IVB14" s="110"/>
      <c r="IVC14" s="110"/>
      <c r="IVD14" s="110"/>
      <c r="IVE14" s="110"/>
      <c r="IVF14" s="110"/>
      <c r="IVG14" s="110"/>
      <c r="IVH14" s="110"/>
      <c r="IVI14" s="110"/>
      <c r="IVJ14" s="110"/>
      <c r="IVK14" s="110"/>
      <c r="IVL14" s="110"/>
      <c r="IVM14" s="110"/>
      <c r="IVN14" s="110"/>
      <c r="IVO14" s="110"/>
      <c r="IVP14" s="110"/>
      <c r="IVQ14" s="110"/>
      <c r="IVR14" s="110"/>
      <c r="IVS14" s="110"/>
      <c r="IVT14" s="110"/>
      <c r="IVU14" s="110"/>
      <c r="IVV14" s="110"/>
      <c r="IVW14" s="110"/>
      <c r="IVX14" s="110"/>
      <c r="IVY14" s="110"/>
      <c r="IVZ14" s="110"/>
      <c r="IWA14" s="110"/>
      <c r="IWB14" s="110"/>
      <c r="IWC14" s="110"/>
      <c r="IWD14" s="110"/>
      <c r="IWE14" s="110"/>
      <c r="IWF14" s="110"/>
      <c r="IWG14" s="110"/>
      <c r="IWH14" s="110"/>
      <c r="IWI14" s="110"/>
      <c r="IWJ14" s="110"/>
      <c r="IWK14" s="110"/>
      <c r="IWL14" s="110"/>
      <c r="IWM14" s="110"/>
      <c r="IWN14" s="110"/>
      <c r="IWO14" s="110"/>
      <c r="IWP14" s="110"/>
      <c r="IWQ14" s="110"/>
      <c r="IWR14" s="110"/>
      <c r="IWS14" s="110"/>
      <c r="IWT14" s="110"/>
      <c r="IWU14" s="110"/>
      <c r="IWV14" s="110"/>
      <c r="IWW14" s="110"/>
      <c r="IWX14" s="110"/>
      <c r="IWY14" s="110"/>
      <c r="IWZ14" s="110"/>
      <c r="IXA14" s="110"/>
      <c r="IXB14" s="110"/>
      <c r="IXC14" s="110"/>
      <c r="IXD14" s="110"/>
      <c r="IXE14" s="110"/>
      <c r="IXF14" s="110"/>
      <c r="IXG14" s="110"/>
      <c r="IXH14" s="110"/>
      <c r="IXI14" s="110"/>
      <c r="IXJ14" s="110"/>
      <c r="IXK14" s="110"/>
      <c r="IXL14" s="110"/>
      <c r="IXM14" s="110"/>
      <c r="IXN14" s="110"/>
      <c r="IXO14" s="110"/>
      <c r="IXP14" s="110"/>
      <c r="IXQ14" s="110"/>
      <c r="IXR14" s="110"/>
      <c r="IXS14" s="110"/>
      <c r="IXT14" s="110"/>
      <c r="IXU14" s="110"/>
      <c r="IXV14" s="110"/>
      <c r="IXW14" s="110"/>
      <c r="IXX14" s="110"/>
      <c r="IXY14" s="110"/>
      <c r="IXZ14" s="110"/>
      <c r="IYA14" s="110"/>
      <c r="IYB14" s="110"/>
      <c r="IYC14" s="110"/>
      <c r="IYD14" s="110"/>
      <c r="IYE14" s="110"/>
      <c r="IYF14" s="110"/>
      <c r="IYG14" s="110"/>
      <c r="IYH14" s="110"/>
      <c r="IYI14" s="110"/>
      <c r="IYJ14" s="110"/>
      <c r="IYK14" s="110"/>
      <c r="IYL14" s="110"/>
      <c r="IYM14" s="110"/>
      <c r="IYN14" s="110"/>
      <c r="IYO14" s="110"/>
      <c r="IYP14" s="110"/>
      <c r="IYQ14" s="110"/>
      <c r="IYR14" s="110"/>
      <c r="IYS14" s="110"/>
      <c r="IYT14" s="110"/>
      <c r="IYU14" s="110"/>
      <c r="IYV14" s="110"/>
      <c r="IYW14" s="110"/>
      <c r="IYX14" s="110"/>
      <c r="IYY14" s="110"/>
      <c r="IYZ14" s="110"/>
      <c r="IZA14" s="110"/>
      <c r="IZB14" s="110"/>
      <c r="IZC14" s="110"/>
      <c r="IZD14" s="110"/>
      <c r="IZE14" s="110"/>
      <c r="IZF14" s="110"/>
      <c r="IZG14" s="110"/>
      <c r="IZH14" s="110"/>
      <c r="IZI14" s="110"/>
      <c r="IZJ14" s="110"/>
      <c r="IZK14" s="110"/>
      <c r="IZL14" s="110"/>
      <c r="IZM14" s="110"/>
      <c r="IZN14" s="110"/>
      <c r="IZO14" s="110"/>
      <c r="IZP14" s="110"/>
      <c r="IZQ14" s="110"/>
      <c r="IZR14" s="110"/>
      <c r="IZS14" s="110"/>
      <c r="IZT14" s="110"/>
      <c r="IZU14" s="110"/>
      <c r="IZV14" s="110"/>
      <c r="IZW14" s="110"/>
      <c r="IZX14" s="110"/>
      <c r="IZY14" s="110"/>
      <c r="IZZ14" s="110"/>
      <c r="JAA14" s="110"/>
      <c r="JAB14" s="110"/>
      <c r="JAC14" s="110"/>
      <c r="JAD14" s="110"/>
      <c r="JAE14" s="110"/>
      <c r="JAF14" s="110"/>
      <c r="JAG14" s="110"/>
      <c r="JAH14" s="110"/>
      <c r="JAI14" s="110"/>
      <c r="JAJ14" s="110"/>
      <c r="JAK14" s="110"/>
      <c r="JAL14" s="110"/>
      <c r="JAM14" s="110"/>
      <c r="JAN14" s="110"/>
      <c r="JAO14" s="110"/>
      <c r="JAP14" s="110"/>
      <c r="JAQ14" s="110"/>
      <c r="JAR14" s="110"/>
      <c r="JAS14" s="110"/>
      <c r="JAT14" s="110"/>
      <c r="JAU14" s="110"/>
      <c r="JAV14" s="110"/>
      <c r="JAW14" s="110"/>
      <c r="JAX14" s="110"/>
      <c r="JAY14" s="110"/>
      <c r="JAZ14" s="110"/>
      <c r="JBA14" s="110"/>
      <c r="JBB14" s="110"/>
      <c r="JBC14" s="110"/>
      <c r="JBD14" s="110"/>
      <c r="JBE14" s="110"/>
      <c r="JBF14" s="110"/>
      <c r="JBG14" s="110"/>
      <c r="JBH14" s="110"/>
      <c r="JBI14" s="110"/>
      <c r="JBJ14" s="110"/>
      <c r="JBK14" s="110"/>
      <c r="JBL14" s="110"/>
      <c r="JBM14" s="110"/>
      <c r="JBN14" s="110"/>
      <c r="JBO14" s="110"/>
      <c r="JBP14" s="110"/>
      <c r="JBQ14" s="110"/>
      <c r="JBR14" s="110"/>
      <c r="JBS14" s="110"/>
      <c r="JBT14" s="110"/>
      <c r="JBU14" s="110"/>
      <c r="JBV14" s="110"/>
      <c r="JBW14" s="110"/>
      <c r="JBX14" s="110"/>
      <c r="JBY14" s="110"/>
      <c r="JBZ14" s="110"/>
      <c r="JCA14" s="110"/>
      <c r="JCB14" s="110"/>
      <c r="JCC14" s="110"/>
      <c r="JCD14" s="110"/>
      <c r="JCE14" s="110"/>
      <c r="JCF14" s="110"/>
      <c r="JCG14" s="110"/>
      <c r="JCH14" s="110"/>
      <c r="JCI14" s="110"/>
      <c r="JCJ14" s="110"/>
      <c r="JCK14" s="110"/>
      <c r="JCL14" s="110"/>
      <c r="JCM14" s="110"/>
      <c r="JCN14" s="110"/>
      <c r="JCO14" s="110"/>
      <c r="JCP14" s="110"/>
      <c r="JCQ14" s="110"/>
      <c r="JCR14" s="110"/>
      <c r="JCS14" s="110"/>
      <c r="JCT14" s="110"/>
      <c r="JCU14" s="110"/>
      <c r="JCV14" s="110"/>
      <c r="JCW14" s="110"/>
      <c r="JCX14" s="110"/>
      <c r="JCY14" s="110"/>
      <c r="JCZ14" s="110"/>
      <c r="JDA14" s="110"/>
      <c r="JDB14" s="110"/>
      <c r="JDC14" s="110"/>
      <c r="JDD14" s="110"/>
      <c r="JDE14" s="110"/>
      <c r="JDF14" s="110"/>
      <c r="JDG14" s="110"/>
      <c r="JDH14" s="110"/>
      <c r="JDI14" s="110"/>
      <c r="JDJ14" s="110"/>
      <c r="JDK14" s="110"/>
      <c r="JDL14" s="110"/>
      <c r="JDM14" s="110"/>
      <c r="JDN14" s="110"/>
      <c r="JDO14" s="110"/>
      <c r="JDP14" s="110"/>
      <c r="JDQ14" s="110"/>
      <c r="JDR14" s="110"/>
      <c r="JDS14" s="110"/>
      <c r="JDT14" s="110"/>
      <c r="JDU14" s="110"/>
      <c r="JDV14" s="110"/>
      <c r="JDW14" s="110"/>
      <c r="JDX14" s="110"/>
      <c r="JDY14" s="110"/>
      <c r="JDZ14" s="110"/>
      <c r="JEA14" s="110"/>
      <c r="JEB14" s="110"/>
      <c r="JEC14" s="110"/>
      <c r="JED14" s="110"/>
      <c r="JEE14" s="110"/>
      <c r="JEF14" s="110"/>
      <c r="JEG14" s="110"/>
      <c r="JEH14" s="110"/>
      <c r="JEI14" s="110"/>
      <c r="JEJ14" s="110"/>
      <c r="JEK14" s="110"/>
      <c r="JEL14" s="110"/>
      <c r="JEM14" s="110"/>
      <c r="JEN14" s="110"/>
      <c r="JEO14" s="110"/>
      <c r="JEP14" s="110"/>
      <c r="JEQ14" s="110"/>
      <c r="JER14" s="110"/>
      <c r="JES14" s="110"/>
      <c r="JET14" s="110"/>
      <c r="JEU14" s="110"/>
      <c r="JEV14" s="110"/>
      <c r="JEW14" s="110"/>
      <c r="JEX14" s="110"/>
      <c r="JEY14" s="110"/>
      <c r="JEZ14" s="110"/>
      <c r="JFA14" s="110"/>
      <c r="JFB14" s="110"/>
      <c r="JFC14" s="110"/>
      <c r="JFD14" s="110"/>
      <c r="JFE14" s="110"/>
      <c r="JFF14" s="110"/>
      <c r="JFG14" s="110"/>
      <c r="JFH14" s="110"/>
      <c r="JFI14" s="110"/>
      <c r="JFJ14" s="110"/>
      <c r="JFK14" s="110"/>
      <c r="JFL14" s="110"/>
      <c r="JFM14" s="110"/>
      <c r="JFN14" s="110"/>
      <c r="JFO14" s="110"/>
      <c r="JFP14" s="110"/>
      <c r="JFQ14" s="110"/>
      <c r="JFR14" s="110"/>
      <c r="JFS14" s="110"/>
      <c r="JFT14" s="110"/>
      <c r="JFU14" s="110"/>
      <c r="JFV14" s="110"/>
      <c r="JFW14" s="110"/>
      <c r="JFX14" s="110"/>
      <c r="JFY14" s="110"/>
      <c r="JFZ14" s="110"/>
      <c r="JGA14" s="110"/>
      <c r="JGB14" s="110"/>
      <c r="JGC14" s="110"/>
      <c r="JGD14" s="110"/>
      <c r="JGE14" s="110"/>
      <c r="JGF14" s="110"/>
      <c r="JGG14" s="110"/>
      <c r="JGH14" s="110"/>
      <c r="JGI14" s="110"/>
      <c r="JGJ14" s="110"/>
      <c r="JGK14" s="110"/>
      <c r="JGL14" s="110"/>
      <c r="JGM14" s="110"/>
      <c r="JGN14" s="110"/>
      <c r="JGO14" s="110"/>
      <c r="JGP14" s="110"/>
      <c r="JGQ14" s="110"/>
      <c r="JGR14" s="110"/>
      <c r="JGS14" s="110"/>
      <c r="JGT14" s="110"/>
      <c r="JGU14" s="110"/>
      <c r="JGV14" s="110"/>
      <c r="JGW14" s="110"/>
      <c r="JGX14" s="110"/>
      <c r="JGY14" s="110"/>
      <c r="JGZ14" s="110"/>
      <c r="JHA14" s="110"/>
      <c r="JHB14" s="110"/>
      <c r="JHC14" s="110"/>
      <c r="JHD14" s="110"/>
      <c r="JHE14" s="110"/>
      <c r="JHF14" s="110"/>
      <c r="JHG14" s="110"/>
      <c r="JHH14" s="110"/>
      <c r="JHI14" s="110"/>
      <c r="JHJ14" s="110"/>
      <c r="JHK14" s="110"/>
      <c r="JHL14" s="110"/>
      <c r="JHM14" s="110"/>
      <c r="JHN14" s="110"/>
      <c r="JHO14" s="110"/>
      <c r="JHP14" s="110"/>
      <c r="JHQ14" s="110"/>
      <c r="JHR14" s="110"/>
      <c r="JHS14" s="110"/>
      <c r="JHT14" s="110"/>
      <c r="JHU14" s="110"/>
      <c r="JHV14" s="110"/>
      <c r="JHW14" s="110"/>
      <c r="JHX14" s="110"/>
      <c r="JHY14" s="110"/>
      <c r="JHZ14" s="110"/>
      <c r="JIA14" s="110"/>
      <c r="JIB14" s="110"/>
      <c r="JIC14" s="110"/>
      <c r="JID14" s="110"/>
      <c r="JIE14" s="110"/>
      <c r="JIF14" s="110"/>
      <c r="JIG14" s="110"/>
      <c r="JIH14" s="110"/>
      <c r="JII14" s="110"/>
      <c r="JIJ14" s="110"/>
      <c r="JIK14" s="110"/>
      <c r="JIL14" s="110"/>
      <c r="JIM14" s="110"/>
      <c r="JIN14" s="110"/>
      <c r="JIO14" s="110"/>
      <c r="JIP14" s="110"/>
      <c r="JIQ14" s="110"/>
      <c r="JIR14" s="110"/>
      <c r="JIS14" s="110"/>
      <c r="JIT14" s="110"/>
      <c r="JIU14" s="110"/>
      <c r="JIV14" s="110"/>
      <c r="JIW14" s="110"/>
      <c r="JIX14" s="110"/>
      <c r="JIY14" s="110"/>
      <c r="JIZ14" s="110"/>
      <c r="JJA14" s="110"/>
      <c r="JJB14" s="110"/>
      <c r="JJC14" s="110"/>
      <c r="JJD14" s="110"/>
      <c r="JJE14" s="110"/>
      <c r="JJF14" s="110"/>
      <c r="JJG14" s="110"/>
      <c r="JJH14" s="110"/>
      <c r="JJI14" s="110"/>
      <c r="JJJ14" s="110"/>
      <c r="JJK14" s="110"/>
      <c r="JJL14" s="110"/>
      <c r="JJM14" s="110"/>
      <c r="JJN14" s="110"/>
      <c r="JJO14" s="110"/>
      <c r="JJP14" s="110"/>
      <c r="JJQ14" s="110"/>
      <c r="JJR14" s="110"/>
      <c r="JJS14" s="110"/>
      <c r="JJT14" s="110"/>
      <c r="JJU14" s="110"/>
      <c r="JJV14" s="110"/>
      <c r="JJW14" s="110"/>
      <c r="JJX14" s="110"/>
      <c r="JJY14" s="110"/>
      <c r="JJZ14" s="110"/>
      <c r="JKA14" s="110"/>
      <c r="JKB14" s="110"/>
      <c r="JKC14" s="110"/>
      <c r="JKD14" s="110"/>
      <c r="JKE14" s="110"/>
      <c r="JKF14" s="110"/>
      <c r="JKG14" s="110"/>
      <c r="JKH14" s="110"/>
      <c r="JKI14" s="110"/>
      <c r="JKJ14" s="110"/>
      <c r="JKK14" s="110"/>
      <c r="JKL14" s="110"/>
      <c r="JKM14" s="110"/>
      <c r="JKN14" s="110"/>
      <c r="JKO14" s="110"/>
      <c r="JKP14" s="110"/>
      <c r="JKQ14" s="110"/>
      <c r="JKR14" s="110"/>
      <c r="JKS14" s="110"/>
      <c r="JKT14" s="110"/>
      <c r="JKU14" s="110"/>
      <c r="JKV14" s="110"/>
      <c r="JKW14" s="110"/>
      <c r="JKX14" s="110"/>
      <c r="JKY14" s="110"/>
      <c r="JKZ14" s="110"/>
      <c r="JLA14" s="110"/>
      <c r="JLB14" s="110"/>
      <c r="JLC14" s="110"/>
      <c r="JLD14" s="110"/>
      <c r="JLE14" s="110"/>
      <c r="JLF14" s="110"/>
      <c r="JLG14" s="110"/>
      <c r="JLH14" s="110"/>
      <c r="JLI14" s="110"/>
      <c r="JLJ14" s="110"/>
      <c r="JLK14" s="110"/>
      <c r="JLL14" s="110"/>
      <c r="JLM14" s="110"/>
      <c r="JLN14" s="110"/>
      <c r="JLO14" s="110"/>
      <c r="JLP14" s="110"/>
      <c r="JLQ14" s="110"/>
      <c r="JLR14" s="110"/>
      <c r="JLS14" s="110"/>
      <c r="JLT14" s="110"/>
      <c r="JLU14" s="110"/>
      <c r="JLV14" s="110"/>
      <c r="JLW14" s="110"/>
      <c r="JLX14" s="110"/>
      <c r="JLY14" s="110"/>
      <c r="JLZ14" s="110"/>
      <c r="JMA14" s="110"/>
      <c r="JMB14" s="110"/>
      <c r="JMC14" s="110"/>
      <c r="JMD14" s="110"/>
      <c r="JME14" s="110"/>
      <c r="JMF14" s="110"/>
      <c r="JMG14" s="110"/>
      <c r="JMH14" s="110"/>
      <c r="JMI14" s="110"/>
      <c r="JMJ14" s="110"/>
      <c r="JMK14" s="110"/>
      <c r="JML14" s="110"/>
      <c r="JMM14" s="110"/>
      <c r="JMN14" s="110"/>
      <c r="JMO14" s="110"/>
      <c r="JMP14" s="110"/>
      <c r="JMQ14" s="110"/>
      <c r="JMR14" s="110"/>
      <c r="JMS14" s="110"/>
      <c r="JMT14" s="110"/>
      <c r="JMU14" s="110"/>
      <c r="JMV14" s="110"/>
      <c r="JMW14" s="110"/>
      <c r="JMX14" s="110"/>
      <c r="JMY14" s="110"/>
      <c r="JMZ14" s="110"/>
      <c r="JNA14" s="110"/>
      <c r="JNB14" s="110"/>
      <c r="JNC14" s="110"/>
      <c r="JND14" s="110"/>
      <c r="JNE14" s="110"/>
      <c r="JNF14" s="110"/>
      <c r="JNG14" s="110"/>
      <c r="JNH14" s="110"/>
      <c r="JNI14" s="110"/>
      <c r="JNJ14" s="110"/>
      <c r="JNK14" s="110"/>
      <c r="JNL14" s="110"/>
      <c r="JNM14" s="110"/>
      <c r="JNN14" s="110"/>
      <c r="JNO14" s="110"/>
      <c r="JNP14" s="110"/>
      <c r="JNQ14" s="110"/>
      <c r="JNR14" s="110"/>
      <c r="JNS14" s="110"/>
      <c r="JNT14" s="110"/>
      <c r="JNU14" s="110"/>
      <c r="JNV14" s="110"/>
      <c r="JNW14" s="110"/>
      <c r="JNX14" s="110"/>
      <c r="JNY14" s="110"/>
      <c r="JNZ14" s="110"/>
      <c r="JOA14" s="110"/>
      <c r="JOB14" s="110"/>
      <c r="JOC14" s="110"/>
      <c r="JOD14" s="110"/>
      <c r="JOE14" s="110"/>
      <c r="JOF14" s="110"/>
      <c r="JOG14" s="110"/>
      <c r="JOH14" s="110"/>
      <c r="JOI14" s="110"/>
      <c r="JOJ14" s="110"/>
      <c r="JOK14" s="110"/>
      <c r="JOL14" s="110"/>
      <c r="JOM14" s="110"/>
      <c r="JON14" s="110"/>
      <c r="JOO14" s="110"/>
      <c r="JOP14" s="110"/>
      <c r="JOQ14" s="110"/>
      <c r="JOR14" s="110"/>
      <c r="JOS14" s="110"/>
      <c r="JOT14" s="110"/>
      <c r="JOU14" s="110"/>
      <c r="JOV14" s="110"/>
      <c r="JOW14" s="110"/>
      <c r="JOX14" s="110"/>
      <c r="JOY14" s="110"/>
      <c r="JOZ14" s="110"/>
      <c r="JPA14" s="110"/>
      <c r="JPB14" s="110"/>
      <c r="JPC14" s="110"/>
      <c r="JPD14" s="110"/>
      <c r="JPE14" s="110"/>
      <c r="JPF14" s="110"/>
      <c r="JPG14" s="110"/>
      <c r="JPH14" s="110"/>
      <c r="JPI14" s="110"/>
      <c r="JPJ14" s="110"/>
      <c r="JPK14" s="110"/>
      <c r="JPL14" s="110"/>
      <c r="JPM14" s="110"/>
      <c r="JPN14" s="110"/>
      <c r="JPO14" s="110"/>
      <c r="JPP14" s="110"/>
      <c r="JPQ14" s="110"/>
      <c r="JPR14" s="110"/>
      <c r="JPS14" s="110"/>
      <c r="JPT14" s="110"/>
      <c r="JPU14" s="110"/>
      <c r="JPV14" s="110"/>
      <c r="JPW14" s="110"/>
      <c r="JPX14" s="110"/>
      <c r="JPY14" s="110"/>
      <c r="JPZ14" s="110"/>
      <c r="JQA14" s="110"/>
      <c r="JQB14" s="110"/>
      <c r="JQC14" s="110"/>
      <c r="JQD14" s="110"/>
      <c r="JQE14" s="110"/>
      <c r="JQF14" s="110"/>
      <c r="JQG14" s="110"/>
      <c r="JQH14" s="110"/>
      <c r="JQI14" s="110"/>
      <c r="JQJ14" s="110"/>
      <c r="JQK14" s="110"/>
      <c r="JQL14" s="110"/>
      <c r="JQM14" s="110"/>
      <c r="JQN14" s="110"/>
      <c r="JQO14" s="110"/>
      <c r="JQP14" s="110"/>
      <c r="JQQ14" s="110"/>
      <c r="JQR14" s="110"/>
      <c r="JQS14" s="110"/>
      <c r="JQT14" s="110"/>
      <c r="JQU14" s="110"/>
      <c r="JQV14" s="110"/>
      <c r="JQW14" s="110"/>
      <c r="JQX14" s="110"/>
      <c r="JQY14" s="110"/>
      <c r="JQZ14" s="110"/>
      <c r="JRA14" s="110"/>
      <c r="JRB14" s="110"/>
      <c r="JRC14" s="110"/>
      <c r="JRD14" s="110"/>
      <c r="JRE14" s="110"/>
      <c r="JRF14" s="110"/>
      <c r="JRG14" s="110"/>
      <c r="JRH14" s="110"/>
      <c r="JRI14" s="110"/>
      <c r="JRJ14" s="110"/>
      <c r="JRK14" s="110"/>
      <c r="JRL14" s="110"/>
      <c r="JRM14" s="110"/>
      <c r="JRN14" s="110"/>
      <c r="JRO14" s="110"/>
      <c r="JRP14" s="110"/>
      <c r="JRQ14" s="110"/>
      <c r="JRR14" s="110"/>
      <c r="JRS14" s="110"/>
      <c r="JRT14" s="110"/>
      <c r="JRU14" s="110"/>
      <c r="JRV14" s="110"/>
      <c r="JRW14" s="110"/>
      <c r="JRX14" s="110"/>
      <c r="JRY14" s="110"/>
      <c r="JRZ14" s="110"/>
      <c r="JSA14" s="110"/>
      <c r="JSB14" s="110"/>
      <c r="JSC14" s="110"/>
      <c r="JSD14" s="110"/>
      <c r="JSE14" s="110"/>
      <c r="JSF14" s="110"/>
      <c r="JSG14" s="110"/>
      <c r="JSH14" s="110"/>
      <c r="JSI14" s="110"/>
      <c r="JSJ14" s="110"/>
      <c r="JSK14" s="110"/>
      <c r="JSL14" s="110"/>
      <c r="JSM14" s="110"/>
      <c r="JSN14" s="110"/>
      <c r="JSO14" s="110"/>
      <c r="JSP14" s="110"/>
      <c r="JSQ14" s="110"/>
      <c r="JSR14" s="110"/>
      <c r="JSS14" s="110"/>
      <c r="JST14" s="110"/>
      <c r="JSU14" s="110"/>
      <c r="JSV14" s="110"/>
      <c r="JSW14" s="110"/>
      <c r="JSX14" s="110"/>
      <c r="JSY14" s="110"/>
      <c r="JSZ14" s="110"/>
      <c r="JTA14" s="110"/>
      <c r="JTB14" s="110"/>
      <c r="JTC14" s="110"/>
      <c r="JTD14" s="110"/>
      <c r="JTE14" s="110"/>
      <c r="JTF14" s="110"/>
      <c r="JTG14" s="110"/>
      <c r="JTH14" s="110"/>
      <c r="JTI14" s="110"/>
      <c r="JTJ14" s="110"/>
      <c r="JTK14" s="110"/>
      <c r="JTL14" s="110"/>
      <c r="JTM14" s="110"/>
      <c r="JTN14" s="110"/>
      <c r="JTO14" s="110"/>
      <c r="JTP14" s="110"/>
      <c r="JTQ14" s="110"/>
      <c r="JTR14" s="110"/>
      <c r="JTS14" s="110"/>
      <c r="JTT14" s="110"/>
      <c r="JTU14" s="110"/>
      <c r="JTV14" s="110"/>
      <c r="JTW14" s="110"/>
      <c r="JTX14" s="110"/>
      <c r="JTY14" s="110"/>
      <c r="JTZ14" s="110"/>
      <c r="JUA14" s="110"/>
      <c r="JUB14" s="110"/>
      <c r="JUC14" s="110"/>
      <c r="JUD14" s="110"/>
      <c r="JUE14" s="110"/>
      <c r="JUF14" s="110"/>
      <c r="JUG14" s="110"/>
      <c r="JUH14" s="110"/>
      <c r="JUI14" s="110"/>
      <c r="JUJ14" s="110"/>
      <c r="JUK14" s="110"/>
      <c r="JUL14" s="110"/>
      <c r="JUM14" s="110"/>
      <c r="JUN14" s="110"/>
      <c r="JUO14" s="110"/>
      <c r="JUP14" s="110"/>
      <c r="JUQ14" s="110"/>
      <c r="JUR14" s="110"/>
      <c r="JUS14" s="110"/>
      <c r="JUT14" s="110"/>
      <c r="JUU14" s="110"/>
      <c r="JUV14" s="110"/>
      <c r="JUW14" s="110"/>
      <c r="JUX14" s="110"/>
      <c r="JUY14" s="110"/>
      <c r="JUZ14" s="110"/>
      <c r="JVA14" s="110"/>
      <c r="JVB14" s="110"/>
      <c r="JVC14" s="110"/>
      <c r="JVD14" s="110"/>
      <c r="JVE14" s="110"/>
      <c r="JVF14" s="110"/>
      <c r="JVG14" s="110"/>
      <c r="JVH14" s="110"/>
      <c r="JVI14" s="110"/>
      <c r="JVJ14" s="110"/>
      <c r="JVK14" s="110"/>
      <c r="JVL14" s="110"/>
      <c r="JVM14" s="110"/>
      <c r="JVN14" s="110"/>
      <c r="JVO14" s="110"/>
      <c r="JVP14" s="110"/>
      <c r="JVQ14" s="110"/>
      <c r="JVR14" s="110"/>
      <c r="JVS14" s="110"/>
      <c r="JVT14" s="110"/>
      <c r="JVU14" s="110"/>
      <c r="JVV14" s="110"/>
      <c r="JVW14" s="110"/>
      <c r="JVX14" s="110"/>
      <c r="JVY14" s="110"/>
      <c r="JVZ14" s="110"/>
      <c r="JWA14" s="110"/>
      <c r="JWB14" s="110"/>
      <c r="JWC14" s="110"/>
      <c r="JWD14" s="110"/>
      <c r="JWE14" s="110"/>
      <c r="JWF14" s="110"/>
      <c r="JWG14" s="110"/>
      <c r="JWH14" s="110"/>
      <c r="JWI14" s="110"/>
      <c r="JWJ14" s="110"/>
      <c r="JWK14" s="110"/>
      <c r="JWL14" s="110"/>
      <c r="JWM14" s="110"/>
      <c r="JWN14" s="110"/>
      <c r="JWO14" s="110"/>
      <c r="JWP14" s="110"/>
      <c r="JWQ14" s="110"/>
      <c r="JWR14" s="110"/>
      <c r="JWS14" s="110"/>
      <c r="JWT14" s="110"/>
      <c r="JWU14" s="110"/>
      <c r="JWV14" s="110"/>
      <c r="JWW14" s="110"/>
      <c r="JWX14" s="110"/>
      <c r="JWY14" s="110"/>
      <c r="JWZ14" s="110"/>
      <c r="JXA14" s="110"/>
      <c r="JXB14" s="110"/>
      <c r="JXC14" s="110"/>
      <c r="JXD14" s="110"/>
      <c r="JXE14" s="110"/>
      <c r="JXF14" s="110"/>
      <c r="JXG14" s="110"/>
      <c r="JXH14" s="110"/>
      <c r="JXI14" s="110"/>
      <c r="JXJ14" s="110"/>
      <c r="JXK14" s="110"/>
      <c r="JXL14" s="110"/>
      <c r="JXM14" s="110"/>
      <c r="JXN14" s="110"/>
      <c r="JXO14" s="110"/>
      <c r="JXP14" s="110"/>
      <c r="JXQ14" s="110"/>
      <c r="JXR14" s="110"/>
      <c r="JXS14" s="110"/>
      <c r="JXT14" s="110"/>
      <c r="JXU14" s="110"/>
      <c r="JXV14" s="110"/>
      <c r="JXW14" s="110"/>
      <c r="JXX14" s="110"/>
      <c r="JXY14" s="110"/>
      <c r="JXZ14" s="110"/>
      <c r="JYA14" s="110"/>
      <c r="JYB14" s="110"/>
      <c r="JYC14" s="110"/>
      <c r="JYD14" s="110"/>
      <c r="JYE14" s="110"/>
      <c r="JYF14" s="110"/>
      <c r="JYG14" s="110"/>
      <c r="JYH14" s="110"/>
      <c r="JYI14" s="110"/>
      <c r="JYJ14" s="110"/>
      <c r="JYK14" s="110"/>
      <c r="JYL14" s="110"/>
      <c r="JYM14" s="110"/>
      <c r="JYN14" s="110"/>
      <c r="JYO14" s="110"/>
      <c r="JYP14" s="110"/>
      <c r="JYQ14" s="110"/>
      <c r="JYR14" s="110"/>
      <c r="JYS14" s="110"/>
      <c r="JYT14" s="110"/>
      <c r="JYU14" s="110"/>
      <c r="JYV14" s="110"/>
      <c r="JYW14" s="110"/>
      <c r="JYX14" s="110"/>
      <c r="JYY14" s="110"/>
      <c r="JYZ14" s="110"/>
      <c r="JZA14" s="110"/>
      <c r="JZB14" s="110"/>
      <c r="JZC14" s="110"/>
      <c r="JZD14" s="110"/>
      <c r="JZE14" s="110"/>
      <c r="JZF14" s="110"/>
      <c r="JZG14" s="110"/>
      <c r="JZH14" s="110"/>
      <c r="JZI14" s="110"/>
      <c r="JZJ14" s="110"/>
      <c r="JZK14" s="110"/>
      <c r="JZL14" s="110"/>
      <c r="JZM14" s="110"/>
      <c r="JZN14" s="110"/>
      <c r="JZO14" s="110"/>
      <c r="JZP14" s="110"/>
      <c r="JZQ14" s="110"/>
      <c r="JZR14" s="110"/>
      <c r="JZS14" s="110"/>
      <c r="JZT14" s="110"/>
      <c r="JZU14" s="110"/>
      <c r="JZV14" s="110"/>
      <c r="JZW14" s="110"/>
      <c r="JZX14" s="110"/>
      <c r="JZY14" s="110"/>
      <c r="JZZ14" s="110"/>
      <c r="KAA14" s="110"/>
      <c r="KAB14" s="110"/>
      <c r="KAC14" s="110"/>
      <c r="KAD14" s="110"/>
      <c r="KAE14" s="110"/>
      <c r="KAF14" s="110"/>
      <c r="KAG14" s="110"/>
      <c r="KAH14" s="110"/>
      <c r="KAI14" s="110"/>
      <c r="KAJ14" s="110"/>
      <c r="KAK14" s="110"/>
      <c r="KAL14" s="110"/>
      <c r="KAM14" s="110"/>
      <c r="KAN14" s="110"/>
      <c r="KAO14" s="110"/>
      <c r="KAP14" s="110"/>
      <c r="KAQ14" s="110"/>
      <c r="KAR14" s="110"/>
      <c r="KAS14" s="110"/>
      <c r="KAT14" s="110"/>
      <c r="KAU14" s="110"/>
      <c r="KAV14" s="110"/>
      <c r="KAW14" s="110"/>
      <c r="KAX14" s="110"/>
      <c r="KAY14" s="110"/>
      <c r="KAZ14" s="110"/>
      <c r="KBA14" s="110"/>
      <c r="KBB14" s="110"/>
      <c r="KBC14" s="110"/>
      <c r="KBD14" s="110"/>
      <c r="KBE14" s="110"/>
      <c r="KBF14" s="110"/>
      <c r="KBG14" s="110"/>
      <c r="KBH14" s="110"/>
      <c r="KBI14" s="110"/>
      <c r="KBJ14" s="110"/>
      <c r="KBK14" s="110"/>
      <c r="KBL14" s="110"/>
      <c r="KBM14" s="110"/>
      <c r="KBN14" s="110"/>
      <c r="KBO14" s="110"/>
      <c r="KBP14" s="110"/>
      <c r="KBQ14" s="110"/>
      <c r="KBR14" s="110"/>
      <c r="KBS14" s="110"/>
      <c r="KBT14" s="110"/>
      <c r="KBU14" s="110"/>
      <c r="KBV14" s="110"/>
      <c r="KBW14" s="110"/>
      <c r="KBX14" s="110"/>
      <c r="KBY14" s="110"/>
      <c r="KBZ14" s="110"/>
      <c r="KCA14" s="110"/>
      <c r="KCB14" s="110"/>
      <c r="KCC14" s="110"/>
      <c r="KCD14" s="110"/>
      <c r="KCE14" s="110"/>
      <c r="KCF14" s="110"/>
      <c r="KCG14" s="110"/>
      <c r="KCH14" s="110"/>
      <c r="KCI14" s="110"/>
      <c r="KCJ14" s="110"/>
      <c r="KCK14" s="110"/>
      <c r="KCL14" s="110"/>
      <c r="KCM14" s="110"/>
      <c r="KCN14" s="110"/>
      <c r="KCO14" s="110"/>
      <c r="KCP14" s="110"/>
      <c r="KCQ14" s="110"/>
      <c r="KCR14" s="110"/>
      <c r="KCS14" s="110"/>
      <c r="KCT14" s="110"/>
      <c r="KCU14" s="110"/>
      <c r="KCV14" s="110"/>
      <c r="KCW14" s="110"/>
      <c r="KCX14" s="110"/>
      <c r="KCY14" s="110"/>
      <c r="KCZ14" s="110"/>
      <c r="KDA14" s="110"/>
      <c r="KDB14" s="110"/>
      <c r="KDC14" s="110"/>
      <c r="KDD14" s="110"/>
      <c r="KDE14" s="110"/>
      <c r="KDF14" s="110"/>
      <c r="KDG14" s="110"/>
      <c r="KDH14" s="110"/>
      <c r="KDI14" s="110"/>
      <c r="KDJ14" s="110"/>
      <c r="KDK14" s="110"/>
      <c r="KDL14" s="110"/>
      <c r="KDM14" s="110"/>
      <c r="KDN14" s="110"/>
      <c r="KDO14" s="110"/>
      <c r="KDP14" s="110"/>
      <c r="KDQ14" s="110"/>
      <c r="KDR14" s="110"/>
      <c r="KDS14" s="110"/>
      <c r="KDT14" s="110"/>
      <c r="KDU14" s="110"/>
      <c r="KDV14" s="110"/>
      <c r="KDW14" s="110"/>
      <c r="KDX14" s="110"/>
      <c r="KDY14" s="110"/>
      <c r="KDZ14" s="110"/>
      <c r="KEA14" s="110"/>
      <c r="KEB14" s="110"/>
      <c r="KEC14" s="110"/>
      <c r="KED14" s="110"/>
      <c r="KEE14" s="110"/>
      <c r="KEF14" s="110"/>
      <c r="KEG14" s="110"/>
      <c r="KEH14" s="110"/>
      <c r="KEI14" s="110"/>
      <c r="KEJ14" s="110"/>
      <c r="KEK14" s="110"/>
      <c r="KEL14" s="110"/>
      <c r="KEM14" s="110"/>
      <c r="KEN14" s="110"/>
      <c r="KEO14" s="110"/>
      <c r="KEP14" s="110"/>
      <c r="KEQ14" s="110"/>
      <c r="KER14" s="110"/>
      <c r="KES14" s="110"/>
      <c r="KET14" s="110"/>
      <c r="KEU14" s="110"/>
      <c r="KEV14" s="110"/>
      <c r="KEW14" s="110"/>
      <c r="KEX14" s="110"/>
      <c r="KEY14" s="110"/>
      <c r="KEZ14" s="110"/>
      <c r="KFA14" s="110"/>
      <c r="KFB14" s="110"/>
      <c r="KFC14" s="110"/>
      <c r="KFD14" s="110"/>
      <c r="KFE14" s="110"/>
      <c r="KFF14" s="110"/>
      <c r="KFG14" s="110"/>
      <c r="KFH14" s="110"/>
      <c r="KFI14" s="110"/>
      <c r="KFJ14" s="110"/>
      <c r="KFK14" s="110"/>
      <c r="KFL14" s="110"/>
      <c r="KFM14" s="110"/>
      <c r="KFN14" s="110"/>
      <c r="KFO14" s="110"/>
      <c r="KFP14" s="110"/>
      <c r="KFQ14" s="110"/>
      <c r="KFR14" s="110"/>
      <c r="KFS14" s="110"/>
      <c r="KFT14" s="110"/>
      <c r="KFU14" s="110"/>
      <c r="KFV14" s="110"/>
      <c r="KFW14" s="110"/>
      <c r="KFX14" s="110"/>
      <c r="KFY14" s="110"/>
      <c r="KFZ14" s="110"/>
      <c r="KGA14" s="110"/>
      <c r="KGB14" s="110"/>
      <c r="KGC14" s="110"/>
      <c r="KGD14" s="110"/>
      <c r="KGE14" s="110"/>
      <c r="KGF14" s="110"/>
      <c r="KGG14" s="110"/>
      <c r="KGH14" s="110"/>
      <c r="KGI14" s="110"/>
      <c r="KGJ14" s="110"/>
      <c r="KGK14" s="110"/>
      <c r="KGL14" s="110"/>
      <c r="KGM14" s="110"/>
      <c r="KGN14" s="110"/>
      <c r="KGO14" s="110"/>
      <c r="KGP14" s="110"/>
      <c r="KGQ14" s="110"/>
      <c r="KGR14" s="110"/>
      <c r="KGS14" s="110"/>
      <c r="KGT14" s="110"/>
      <c r="KGU14" s="110"/>
      <c r="KGV14" s="110"/>
      <c r="KGW14" s="110"/>
      <c r="KGX14" s="110"/>
      <c r="KGY14" s="110"/>
      <c r="KGZ14" s="110"/>
      <c r="KHA14" s="110"/>
      <c r="KHB14" s="110"/>
      <c r="KHC14" s="110"/>
      <c r="KHD14" s="110"/>
      <c r="KHE14" s="110"/>
      <c r="KHF14" s="110"/>
      <c r="KHG14" s="110"/>
      <c r="KHH14" s="110"/>
      <c r="KHI14" s="110"/>
      <c r="KHJ14" s="110"/>
      <c r="KHK14" s="110"/>
      <c r="KHL14" s="110"/>
      <c r="KHM14" s="110"/>
      <c r="KHN14" s="110"/>
      <c r="KHO14" s="110"/>
      <c r="KHP14" s="110"/>
      <c r="KHQ14" s="110"/>
      <c r="KHR14" s="110"/>
      <c r="KHS14" s="110"/>
      <c r="KHT14" s="110"/>
      <c r="KHU14" s="110"/>
      <c r="KHV14" s="110"/>
      <c r="KHW14" s="110"/>
      <c r="KHX14" s="110"/>
      <c r="KHY14" s="110"/>
      <c r="KHZ14" s="110"/>
      <c r="KIA14" s="110"/>
      <c r="KIB14" s="110"/>
      <c r="KIC14" s="110"/>
      <c r="KID14" s="110"/>
      <c r="KIE14" s="110"/>
      <c r="KIF14" s="110"/>
      <c r="KIG14" s="110"/>
      <c r="KIH14" s="110"/>
      <c r="KII14" s="110"/>
      <c r="KIJ14" s="110"/>
      <c r="KIK14" s="110"/>
      <c r="KIL14" s="110"/>
      <c r="KIM14" s="110"/>
      <c r="KIN14" s="110"/>
      <c r="KIO14" s="110"/>
      <c r="KIP14" s="110"/>
      <c r="KIQ14" s="110"/>
      <c r="KIR14" s="110"/>
      <c r="KIS14" s="110"/>
      <c r="KIT14" s="110"/>
      <c r="KIU14" s="110"/>
      <c r="KIV14" s="110"/>
      <c r="KIW14" s="110"/>
      <c r="KIX14" s="110"/>
      <c r="KIY14" s="110"/>
      <c r="KIZ14" s="110"/>
      <c r="KJA14" s="110"/>
      <c r="KJB14" s="110"/>
      <c r="KJC14" s="110"/>
      <c r="KJD14" s="110"/>
      <c r="KJE14" s="110"/>
      <c r="KJF14" s="110"/>
      <c r="KJG14" s="110"/>
      <c r="KJH14" s="110"/>
      <c r="KJI14" s="110"/>
      <c r="KJJ14" s="110"/>
      <c r="KJK14" s="110"/>
      <c r="KJL14" s="110"/>
      <c r="KJM14" s="110"/>
      <c r="KJN14" s="110"/>
      <c r="KJO14" s="110"/>
      <c r="KJP14" s="110"/>
      <c r="KJQ14" s="110"/>
      <c r="KJR14" s="110"/>
      <c r="KJS14" s="110"/>
      <c r="KJT14" s="110"/>
      <c r="KJU14" s="110"/>
      <c r="KJV14" s="110"/>
      <c r="KJW14" s="110"/>
      <c r="KJX14" s="110"/>
      <c r="KJY14" s="110"/>
      <c r="KJZ14" s="110"/>
      <c r="KKA14" s="110"/>
      <c r="KKB14" s="110"/>
      <c r="KKC14" s="110"/>
      <c r="KKD14" s="110"/>
      <c r="KKE14" s="110"/>
      <c r="KKF14" s="110"/>
      <c r="KKG14" s="110"/>
      <c r="KKH14" s="110"/>
      <c r="KKI14" s="110"/>
      <c r="KKJ14" s="110"/>
      <c r="KKK14" s="110"/>
      <c r="KKL14" s="110"/>
      <c r="KKM14" s="110"/>
      <c r="KKN14" s="110"/>
      <c r="KKO14" s="110"/>
      <c r="KKP14" s="110"/>
      <c r="KKQ14" s="110"/>
      <c r="KKR14" s="110"/>
      <c r="KKS14" s="110"/>
      <c r="KKT14" s="110"/>
      <c r="KKU14" s="110"/>
      <c r="KKV14" s="110"/>
      <c r="KKW14" s="110"/>
      <c r="KKX14" s="110"/>
      <c r="KKY14" s="110"/>
      <c r="KKZ14" s="110"/>
      <c r="KLA14" s="110"/>
      <c r="KLB14" s="110"/>
      <c r="KLC14" s="110"/>
      <c r="KLD14" s="110"/>
      <c r="KLE14" s="110"/>
      <c r="KLF14" s="110"/>
      <c r="KLG14" s="110"/>
      <c r="KLH14" s="110"/>
      <c r="KLI14" s="110"/>
      <c r="KLJ14" s="110"/>
      <c r="KLK14" s="110"/>
      <c r="KLL14" s="110"/>
      <c r="KLM14" s="110"/>
      <c r="KLN14" s="110"/>
      <c r="KLO14" s="110"/>
      <c r="KLP14" s="110"/>
      <c r="KLQ14" s="110"/>
      <c r="KLR14" s="110"/>
      <c r="KLS14" s="110"/>
      <c r="KLT14" s="110"/>
      <c r="KLU14" s="110"/>
      <c r="KLV14" s="110"/>
      <c r="KLW14" s="110"/>
      <c r="KLX14" s="110"/>
      <c r="KLY14" s="110"/>
      <c r="KLZ14" s="110"/>
      <c r="KMA14" s="110"/>
      <c r="KMB14" s="110"/>
      <c r="KMC14" s="110"/>
      <c r="KMD14" s="110"/>
      <c r="KME14" s="110"/>
      <c r="KMF14" s="110"/>
      <c r="KMG14" s="110"/>
      <c r="KMH14" s="110"/>
      <c r="KMI14" s="110"/>
      <c r="KMJ14" s="110"/>
      <c r="KMK14" s="110"/>
      <c r="KML14" s="110"/>
      <c r="KMM14" s="110"/>
      <c r="KMN14" s="110"/>
      <c r="KMO14" s="110"/>
      <c r="KMP14" s="110"/>
      <c r="KMQ14" s="110"/>
      <c r="KMR14" s="110"/>
      <c r="KMS14" s="110"/>
      <c r="KMT14" s="110"/>
      <c r="KMU14" s="110"/>
      <c r="KMV14" s="110"/>
      <c r="KMW14" s="110"/>
      <c r="KMX14" s="110"/>
      <c r="KMY14" s="110"/>
      <c r="KMZ14" s="110"/>
      <c r="KNA14" s="110"/>
      <c r="KNB14" s="110"/>
      <c r="KNC14" s="110"/>
      <c r="KND14" s="110"/>
      <c r="KNE14" s="110"/>
      <c r="KNF14" s="110"/>
      <c r="KNG14" s="110"/>
      <c r="KNH14" s="110"/>
      <c r="KNI14" s="110"/>
      <c r="KNJ14" s="110"/>
      <c r="KNK14" s="110"/>
      <c r="KNL14" s="110"/>
      <c r="KNM14" s="110"/>
      <c r="KNN14" s="110"/>
      <c r="KNO14" s="110"/>
      <c r="KNP14" s="110"/>
      <c r="KNQ14" s="110"/>
      <c r="KNR14" s="110"/>
      <c r="KNS14" s="110"/>
      <c r="KNT14" s="110"/>
      <c r="KNU14" s="110"/>
      <c r="KNV14" s="110"/>
      <c r="KNW14" s="110"/>
      <c r="KNX14" s="110"/>
      <c r="KNY14" s="110"/>
      <c r="KNZ14" s="110"/>
      <c r="KOA14" s="110"/>
      <c r="KOB14" s="110"/>
      <c r="KOC14" s="110"/>
      <c r="KOD14" s="110"/>
      <c r="KOE14" s="110"/>
      <c r="KOF14" s="110"/>
      <c r="KOG14" s="110"/>
      <c r="KOH14" s="110"/>
      <c r="KOI14" s="110"/>
      <c r="KOJ14" s="110"/>
      <c r="KOK14" s="110"/>
      <c r="KOL14" s="110"/>
      <c r="KOM14" s="110"/>
      <c r="KON14" s="110"/>
      <c r="KOO14" s="110"/>
      <c r="KOP14" s="110"/>
      <c r="KOQ14" s="110"/>
      <c r="KOR14" s="110"/>
      <c r="KOS14" s="110"/>
      <c r="KOT14" s="110"/>
      <c r="KOU14" s="110"/>
      <c r="KOV14" s="110"/>
      <c r="KOW14" s="110"/>
      <c r="KOX14" s="110"/>
      <c r="KOY14" s="110"/>
      <c r="KOZ14" s="110"/>
      <c r="KPA14" s="110"/>
      <c r="KPB14" s="110"/>
      <c r="KPC14" s="110"/>
      <c r="KPD14" s="110"/>
      <c r="KPE14" s="110"/>
      <c r="KPF14" s="110"/>
      <c r="KPG14" s="110"/>
      <c r="KPH14" s="110"/>
      <c r="KPI14" s="110"/>
      <c r="KPJ14" s="110"/>
      <c r="KPK14" s="110"/>
      <c r="KPL14" s="110"/>
      <c r="KPM14" s="110"/>
      <c r="KPN14" s="110"/>
      <c r="KPO14" s="110"/>
      <c r="KPP14" s="110"/>
      <c r="KPQ14" s="110"/>
      <c r="KPR14" s="110"/>
      <c r="KPS14" s="110"/>
      <c r="KPT14" s="110"/>
      <c r="KPU14" s="110"/>
      <c r="KPV14" s="110"/>
      <c r="KPW14" s="110"/>
      <c r="KPX14" s="110"/>
      <c r="KPY14" s="110"/>
      <c r="KPZ14" s="110"/>
      <c r="KQA14" s="110"/>
      <c r="KQB14" s="110"/>
      <c r="KQC14" s="110"/>
      <c r="KQD14" s="110"/>
      <c r="KQE14" s="110"/>
      <c r="KQF14" s="110"/>
      <c r="KQG14" s="110"/>
      <c r="KQH14" s="110"/>
      <c r="KQI14" s="110"/>
      <c r="KQJ14" s="110"/>
      <c r="KQK14" s="110"/>
      <c r="KQL14" s="110"/>
      <c r="KQM14" s="110"/>
      <c r="KQN14" s="110"/>
      <c r="KQO14" s="110"/>
      <c r="KQP14" s="110"/>
      <c r="KQQ14" s="110"/>
      <c r="KQR14" s="110"/>
      <c r="KQS14" s="110"/>
      <c r="KQT14" s="110"/>
      <c r="KQU14" s="110"/>
      <c r="KQV14" s="110"/>
      <c r="KQW14" s="110"/>
      <c r="KQX14" s="110"/>
      <c r="KQY14" s="110"/>
      <c r="KQZ14" s="110"/>
      <c r="KRA14" s="110"/>
      <c r="KRB14" s="110"/>
      <c r="KRC14" s="110"/>
      <c r="KRD14" s="110"/>
      <c r="KRE14" s="110"/>
      <c r="KRF14" s="110"/>
      <c r="KRG14" s="110"/>
      <c r="KRH14" s="110"/>
      <c r="KRI14" s="110"/>
      <c r="KRJ14" s="110"/>
      <c r="KRK14" s="110"/>
      <c r="KRL14" s="110"/>
      <c r="KRM14" s="110"/>
      <c r="KRN14" s="110"/>
      <c r="KRO14" s="110"/>
      <c r="KRP14" s="110"/>
      <c r="KRQ14" s="110"/>
      <c r="KRR14" s="110"/>
      <c r="KRS14" s="110"/>
      <c r="KRT14" s="110"/>
      <c r="KRU14" s="110"/>
      <c r="KRV14" s="110"/>
      <c r="KRW14" s="110"/>
      <c r="KRX14" s="110"/>
      <c r="KRY14" s="110"/>
      <c r="KRZ14" s="110"/>
      <c r="KSA14" s="110"/>
      <c r="KSB14" s="110"/>
      <c r="KSC14" s="110"/>
      <c r="KSD14" s="110"/>
      <c r="KSE14" s="110"/>
      <c r="KSF14" s="110"/>
      <c r="KSG14" s="110"/>
      <c r="KSH14" s="110"/>
      <c r="KSI14" s="110"/>
      <c r="KSJ14" s="110"/>
      <c r="KSK14" s="110"/>
      <c r="KSL14" s="110"/>
      <c r="KSM14" s="110"/>
      <c r="KSN14" s="110"/>
      <c r="KSO14" s="110"/>
      <c r="KSP14" s="110"/>
      <c r="KSQ14" s="110"/>
      <c r="KSR14" s="110"/>
      <c r="KSS14" s="110"/>
      <c r="KST14" s="110"/>
      <c r="KSU14" s="110"/>
      <c r="KSV14" s="110"/>
      <c r="KSW14" s="110"/>
      <c r="KSX14" s="110"/>
      <c r="KSY14" s="110"/>
      <c r="KSZ14" s="110"/>
      <c r="KTA14" s="110"/>
      <c r="KTB14" s="110"/>
      <c r="KTC14" s="110"/>
      <c r="KTD14" s="110"/>
      <c r="KTE14" s="110"/>
      <c r="KTF14" s="110"/>
      <c r="KTG14" s="110"/>
      <c r="KTH14" s="110"/>
      <c r="KTI14" s="110"/>
      <c r="KTJ14" s="110"/>
      <c r="KTK14" s="110"/>
      <c r="KTL14" s="110"/>
      <c r="KTM14" s="110"/>
      <c r="KTN14" s="110"/>
      <c r="KTO14" s="110"/>
      <c r="KTP14" s="110"/>
      <c r="KTQ14" s="110"/>
      <c r="KTR14" s="110"/>
      <c r="KTS14" s="110"/>
      <c r="KTT14" s="110"/>
      <c r="KTU14" s="110"/>
      <c r="KTV14" s="110"/>
      <c r="KTW14" s="110"/>
      <c r="KTX14" s="110"/>
      <c r="KTY14" s="110"/>
      <c r="KTZ14" s="110"/>
      <c r="KUA14" s="110"/>
      <c r="KUB14" s="110"/>
      <c r="KUC14" s="110"/>
      <c r="KUD14" s="110"/>
      <c r="KUE14" s="110"/>
      <c r="KUF14" s="110"/>
      <c r="KUG14" s="110"/>
      <c r="KUH14" s="110"/>
      <c r="KUI14" s="110"/>
      <c r="KUJ14" s="110"/>
      <c r="KUK14" s="110"/>
      <c r="KUL14" s="110"/>
      <c r="KUM14" s="110"/>
      <c r="KUN14" s="110"/>
      <c r="KUO14" s="110"/>
      <c r="KUP14" s="110"/>
      <c r="KUQ14" s="110"/>
      <c r="KUR14" s="110"/>
      <c r="KUS14" s="110"/>
      <c r="KUT14" s="110"/>
      <c r="KUU14" s="110"/>
      <c r="KUV14" s="110"/>
      <c r="KUW14" s="110"/>
      <c r="KUX14" s="110"/>
      <c r="KUY14" s="110"/>
      <c r="KUZ14" s="110"/>
      <c r="KVA14" s="110"/>
      <c r="KVB14" s="110"/>
      <c r="KVC14" s="110"/>
      <c r="KVD14" s="110"/>
      <c r="KVE14" s="110"/>
      <c r="KVF14" s="110"/>
      <c r="KVG14" s="110"/>
      <c r="KVH14" s="110"/>
      <c r="KVI14" s="110"/>
      <c r="KVJ14" s="110"/>
      <c r="KVK14" s="110"/>
      <c r="KVL14" s="110"/>
      <c r="KVM14" s="110"/>
      <c r="KVN14" s="110"/>
      <c r="KVO14" s="110"/>
      <c r="KVP14" s="110"/>
      <c r="KVQ14" s="110"/>
      <c r="KVR14" s="110"/>
      <c r="KVS14" s="110"/>
      <c r="KVT14" s="110"/>
      <c r="KVU14" s="110"/>
      <c r="KVV14" s="110"/>
      <c r="KVW14" s="110"/>
      <c r="KVX14" s="110"/>
      <c r="KVY14" s="110"/>
      <c r="KVZ14" s="110"/>
      <c r="KWA14" s="110"/>
      <c r="KWB14" s="110"/>
      <c r="KWC14" s="110"/>
      <c r="KWD14" s="110"/>
      <c r="KWE14" s="110"/>
      <c r="KWF14" s="110"/>
      <c r="KWG14" s="110"/>
      <c r="KWH14" s="110"/>
      <c r="KWI14" s="110"/>
      <c r="KWJ14" s="110"/>
      <c r="KWK14" s="110"/>
      <c r="KWL14" s="110"/>
      <c r="KWM14" s="110"/>
      <c r="KWN14" s="110"/>
      <c r="KWO14" s="110"/>
      <c r="KWP14" s="110"/>
      <c r="KWQ14" s="110"/>
      <c r="KWR14" s="110"/>
      <c r="KWS14" s="110"/>
      <c r="KWT14" s="110"/>
      <c r="KWU14" s="110"/>
      <c r="KWV14" s="110"/>
      <c r="KWW14" s="110"/>
      <c r="KWX14" s="110"/>
      <c r="KWY14" s="110"/>
      <c r="KWZ14" s="110"/>
      <c r="KXA14" s="110"/>
      <c r="KXB14" s="110"/>
      <c r="KXC14" s="110"/>
      <c r="KXD14" s="110"/>
      <c r="KXE14" s="110"/>
      <c r="KXF14" s="110"/>
      <c r="KXG14" s="110"/>
      <c r="KXH14" s="110"/>
      <c r="KXI14" s="110"/>
      <c r="KXJ14" s="110"/>
      <c r="KXK14" s="110"/>
      <c r="KXL14" s="110"/>
      <c r="KXM14" s="110"/>
      <c r="KXN14" s="110"/>
      <c r="KXO14" s="110"/>
      <c r="KXP14" s="110"/>
      <c r="KXQ14" s="110"/>
      <c r="KXR14" s="110"/>
      <c r="KXS14" s="110"/>
      <c r="KXT14" s="110"/>
      <c r="KXU14" s="110"/>
      <c r="KXV14" s="110"/>
      <c r="KXW14" s="110"/>
      <c r="KXX14" s="110"/>
      <c r="KXY14" s="110"/>
      <c r="KXZ14" s="110"/>
      <c r="KYA14" s="110"/>
      <c r="KYB14" s="110"/>
      <c r="KYC14" s="110"/>
      <c r="KYD14" s="110"/>
      <c r="KYE14" s="110"/>
      <c r="KYF14" s="110"/>
      <c r="KYG14" s="110"/>
      <c r="KYH14" s="110"/>
      <c r="KYI14" s="110"/>
      <c r="KYJ14" s="110"/>
      <c r="KYK14" s="110"/>
      <c r="KYL14" s="110"/>
      <c r="KYM14" s="110"/>
      <c r="KYN14" s="110"/>
      <c r="KYO14" s="110"/>
      <c r="KYP14" s="110"/>
      <c r="KYQ14" s="110"/>
      <c r="KYR14" s="110"/>
      <c r="KYS14" s="110"/>
      <c r="KYT14" s="110"/>
      <c r="KYU14" s="110"/>
      <c r="KYV14" s="110"/>
      <c r="KYW14" s="110"/>
      <c r="KYX14" s="110"/>
      <c r="KYY14" s="110"/>
      <c r="KYZ14" s="110"/>
      <c r="KZA14" s="110"/>
      <c r="KZB14" s="110"/>
      <c r="KZC14" s="110"/>
      <c r="KZD14" s="110"/>
      <c r="KZE14" s="110"/>
      <c r="KZF14" s="110"/>
      <c r="KZG14" s="110"/>
      <c r="KZH14" s="110"/>
      <c r="KZI14" s="110"/>
      <c r="KZJ14" s="110"/>
      <c r="KZK14" s="110"/>
      <c r="KZL14" s="110"/>
      <c r="KZM14" s="110"/>
      <c r="KZN14" s="110"/>
      <c r="KZO14" s="110"/>
      <c r="KZP14" s="110"/>
      <c r="KZQ14" s="110"/>
      <c r="KZR14" s="110"/>
      <c r="KZS14" s="110"/>
      <c r="KZT14" s="110"/>
      <c r="KZU14" s="110"/>
      <c r="KZV14" s="110"/>
      <c r="KZW14" s="110"/>
      <c r="KZX14" s="110"/>
      <c r="KZY14" s="110"/>
      <c r="KZZ14" s="110"/>
      <c r="LAA14" s="110"/>
      <c r="LAB14" s="110"/>
      <c r="LAC14" s="110"/>
      <c r="LAD14" s="110"/>
      <c r="LAE14" s="110"/>
      <c r="LAF14" s="110"/>
      <c r="LAG14" s="110"/>
      <c r="LAH14" s="110"/>
      <c r="LAI14" s="110"/>
      <c r="LAJ14" s="110"/>
      <c r="LAK14" s="110"/>
      <c r="LAL14" s="110"/>
      <c r="LAM14" s="110"/>
      <c r="LAN14" s="110"/>
      <c r="LAO14" s="110"/>
      <c r="LAP14" s="110"/>
      <c r="LAQ14" s="110"/>
      <c r="LAR14" s="110"/>
      <c r="LAS14" s="110"/>
      <c r="LAT14" s="110"/>
      <c r="LAU14" s="110"/>
      <c r="LAV14" s="110"/>
      <c r="LAW14" s="110"/>
      <c r="LAX14" s="110"/>
      <c r="LAY14" s="110"/>
      <c r="LAZ14" s="110"/>
      <c r="LBA14" s="110"/>
      <c r="LBB14" s="110"/>
      <c r="LBC14" s="110"/>
      <c r="LBD14" s="110"/>
      <c r="LBE14" s="110"/>
      <c r="LBF14" s="110"/>
      <c r="LBG14" s="110"/>
      <c r="LBH14" s="110"/>
      <c r="LBI14" s="110"/>
      <c r="LBJ14" s="110"/>
      <c r="LBK14" s="110"/>
      <c r="LBL14" s="110"/>
      <c r="LBM14" s="110"/>
      <c r="LBN14" s="110"/>
      <c r="LBO14" s="110"/>
      <c r="LBP14" s="110"/>
      <c r="LBQ14" s="110"/>
      <c r="LBR14" s="110"/>
      <c r="LBS14" s="110"/>
      <c r="LBT14" s="110"/>
      <c r="LBU14" s="110"/>
      <c r="LBV14" s="110"/>
      <c r="LBW14" s="110"/>
      <c r="LBX14" s="110"/>
      <c r="LBY14" s="110"/>
      <c r="LBZ14" s="110"/>
      <c r="LCA14" s="110"/>
      <c r="LCB14" s="110"/>
      <c r="LCC14" s="110"/>
      <c r="LCD14" s="110"/>
      <c r="LCE14" s="110"/>
      <c r="LCF14" s="110"/>
      <c r="LCG14" s="110"/>
      <c r="LCH14" s="110"/>
      <c r="LCI14" s="110"/>
      <c r="LCJ14" s="110"/>
      <c r="LCK14" s="110"/>
      <c r="LCL14" s="110"/>
      <c r="LCM14" s="110"/>
      <c r="LCN14" s="110"/>
      <c r="LCO14" s="110"/>
      <c r="LCP14" s="110"/>
      <c r="LCQ14" s="110"/>
      <c r="LCR14" s="110"/>
      <c r="LCS14" s="110"/>
      <c r="LCT14" s="110"/>
      <c r="LCU14" s="110"/>
      <c r="LCV14" s="110"/>
      <c r="LCW14" s="110"/>
      <c r="LCX14" s="110"/>
      <c r="LCY14" s="110"/>
      <c r="LCZ14" s="110"/>
      <c r="LDA14" s="110"/>
      <c r="LDB14" s="110"/>
      <c r="LDC14" s="110"/>
      <c r="LDD14" s="110"/>
      <c r="LDE14" s="110"/>
      <c r="LDF14" s="110"/>
      <c r="LDG14" s="110"/>
      <c r="LDH14" s="110"/>
      <c r="LDI14" s="110"/>
      <c r="LDJ14" s="110"/>
      <c r="LDK14" s="110"/>
      <c r="LDL14" s="110"/>
      <c r="LDM14" s="110"/>
      <c r="LDN14" s="110"/>
      <c r="LDO14" s="110"/>
      <c r="LDP14" s="110"/>
      <c r="LDQ14" s="110"/>
      <c r="LDR14" s="110"/>
      <c r="LDS14" s="110"/>
      <c r="LDT14" s="110"/>
      <c r="LDU14" s="110"/>
      <c r="LDV14" s="110"/>
      <c r="LDW14" s="110"/>
      <c r="LDX14" s="110"/>
      <c r="LDY14" s="110"/>
      <c r="LDZ14" s="110"/>
      <c r="LEA14" s="110"/>
      <c r="LEB14" s="110"/>
      <c r="LEC14" s="110"/>
      <c r="LED14" s="110"/>
      <c r="LEE14" s="110"/>
      <c r="LEF14" s="110"/>
      <c r="LEG14" s="110"/>
      <c r="LEH14" s="110"/>
      <c r="LEI14" s="110"/>
      <c r="LEJ14" s="110"/>
      <c r="LEK14" s="110"/>
      <c r="LEL14" s="110"/>
      <c r="LEM14" s="110"/>
      <c r="LEN14" s="110"/>
      <c r="LEO14" s="110"/>
      <c r="LEP14" s="110"/>
      <c r="LEQ14" s="110"/>
      <c r="LER14" s="110"/>
      <c r="LES14" s="110"/>
      <c r="LET14" s="110"/>
      <c r="LEU14" s="110"/>
      <c r="LEV14" s="110"/>
      <c r="LEW14" s="110"/>
      <c r="LEX14" s="110"/>
      <c r="LEY14" s="110"/>
      <c r="LEZ14" s="110"/>
      <c r="LFA14" s="110"/>
      <c r="LFB14" s="110"/>
      <c r="LFC14" s="110"/>
      <c r="LFD14" s="110"/>
      <c r="LFE14" s="110"/>
      <c r="LFF14" s="110"/>
      <c r="LFG14" s="110"/>
      <c r="LFH14" s="110"/>
      <c r="LFI14" s="110"/>
      <c r="LFJ14" s="110"/>
      <c r="LFK14" s="110"/>
      <c r="LFL14" s="110"/>
      <c r="LFM14" s="110"/>
      <c r="LFN14" s="110"/>
      <c r="LFO14" s="110"/>
      <c r="LFP14" s="110"/>
      <c r="LFQ14" s="110"/>
      <c r="LFR14" s="110"/>
      <c r="LFS14" s="110"/>
      <c r="LFT14" s="110"/>
      <c r="LFU14" s="110"/>
      <c r="LFV14" s="110"/>
      <c r="LFW14" s="110"/>
      <c r="LFX14" s="110"/>
      <c r="LFY14" s="110"/>
      <c r="LFZ14" s="110"/>
      <c r="LGA14" s="110"/>
      <c r="LGB14" s="110"/>
      <c r="LGC14" s="110"/>
      <c r="LGD14" s="110"/>
      <c r="LGE14" s="110"/>
      <c r="LGF14" s="110"/>
      <c r="LGG14" s="110"/>
      <c r="LGH14" s="110"/>
      <c r="LGI14" s="110"/>
      <c r="LGJ14" s="110"/>
      <c r="LGK14" s="110"/>
      <c r="LGL14" s="110"/>
      <c r="LGM14" s="110"/>
      <c r="LGN14" s="110"/>
      <c r="LGO14" s="110"/>
      <c r="LGP14" s="110"/>
      <c r="LGQ14" s="110"/>
      <c r="LGR14" s="110"/>
      <c r="LGS14" s="110"/>
      <c r="LGT14" s="110"/>
      <c r="LGU14" s="110"/>
      <c r="LGV14" s="110"/>
      <c r="LGW14" s="110"/>
      <c r="LGX14" s="110"/>
      <c r="LGY14" s="110"/>
      <c r="LGZ14" s="110"/>
      <c r="LHA14" s="110"/>
      <c r="LHB14" s="110"/>
      <c r="LHC14" s="110"/>
      <c r="LHD14" s="110"/>
      <c r="LHE14" s="110"/>
      <c r="LHF14" s="110"/>
      <c r="LHG14" s="110"/>
      <c r="LHH14" s="110"/>
      <c r="LHI14" s="110"/>
      <c r="LHJ14" s="110"/>
      <c r="LHK14" s="110"/>
      <c r="LHL14" s="110"/>
      <c r="LHM14" s="110"/>
      <c r="LHN14" s="110"/>
      <c r="LHO14" s="110"/>
      <c r="LHP14" s="110"/>
      <c r="LHQ14" s="110"/>
      <c r="LHR14" s="110"/>
      <c r="LHS14" s="110"/>
      <c r="LHT14" s="110"/>
      <c r="LHU14" s="110"/>
      <c r="LHV14" s="110"/>
      <c r="LHW14" s="110"/>
      <c r="LHX14" s="110"/>
      <c r="LHY14" s="110"/>
      <c r="LHZ14" s="110"/>
      <c r="LIA14" s="110"/>
      <c r="LIB14" s="110"/>
      <c r="LIC14" s="110"/>
      <c r="LID14" s="110"/>
      <c r="LIE14" s="110"/>
      <c r="LIF14" s="110"/>
      <c r="LIG14" s="110"/>
      <c r="LIH14" s="110"/>
      <c r="LII14" s="110"/>
      <c r="LIJ14" s="110"/>
      <c r="LIK14" s="110"/>
      <c r="LIL14" s="110"/>
      <c r="LIM14" s="110"/>
      <c r="LIN14" s="110"/>
      <c r="LIO14" s="110"/>
      <c r="LIP14" s="110"/>
      <c r="LIQ14" s="110"/>
      <c r="LIR14" s="110"/>
      <c r="LIS14" s="110"/>
      <c r="LIT14" s="110"/>
      <c r="LIU14" s="110"/>
      <c r="LIV14" s="110"/>
      <c r="LIW14" s="110"/>
      <c r="LIX14" s="110"/>
      <c r="LIY14" s="110"/>
      <c r="LIZ14" s="110"/>
      <c r="LJA14" s="110"/>
      <c r="LJB14" s="110"/>
      <c r="LJC14" s="110"/>
      <c r="LJD14" s="110"/>
      <c r="LJE14" s="110"/>
      <c r="LJF14" s="110"/>
      <c r="LJG14" s="110"/>
      <c r="LJH14" s="110"/>
      <c r="LJI14" s="110"/>
      <c r="LJJ14" s="110"/>
      <c r="LJK14" s="110"/>
      <c r="LJL14" s="110"/>
      <c r="LJM14" s="110"/>
      <c r="LJN14" s="110"/>
      <c r="LJO14" s="110"/>
      <c r="LJP14" s="110"/>
      <c r="LJQ14" s="110"/>
      <c r="LJR14" s="110"/>
      <c r="LJS14" s="110"/>
      <c r="LJT14" s="110"/>
      <c r="LJU14" s="110"/>
      <c r="LJV14" s="110"/>
      <c r="LJW14" s="110"/>
      <c r="LJX14" s="110"/>
      <c r="LJY14" s="110"/>
      <c r="LJZ14" s="110"/>
      <c r="LKA14" s="110"/>
      <c r="LKB14" s="110"/>
      <c r="LKC14" s="110"/>
      <c r="LKD14" s="110"/>
      <c r="LKE14" s="110"/>
      <c r="LKF14" s="110"/>
      <c r="LKG14" s="110"/>
      <c r="LKH14" s="110"/>
      <c r="LKI14" s="110"/>
      <c r="LKJ14" s="110"/>
      <c r="LKK14" s="110"/>
      <c r="LKL14" s="110"/>
      <c r="LKM14" s="110"/>
      <c r="LKN14" s="110"/>
      <c r="LKO14" s="110"/>
      <c r="LKP14" s="110"/>
      <c r="LKQ14" s="110"/>
      <c r="LKR14" s="110"/>
      <c r="LKS14" s="110"/>
      <c r="LKT14" s="110"/>
      <c r="LKU14" s="110"/>
      <c r="LKV14" s="110"/>
      <c r="LKW14" s="110"/>
      <c r="LKX14" s="110"/>
      <c r="LKY14" s="110"/>
      <c r="LKZ14" s="110"/>
      <c r="LLA14" s="110"/>
      <c r="LLB14" s="110"/>
      <c r="LLC14" s="110"/>
      <c r="LLD14" s="110"/>
      <c r="LLE14" s="110"/>
      <c r="LLF14" s="110"/>
      <c r="LLG14" s="110"/>
      <c r="LLH14" s="110"/>
      <c r="LLI14" s="110"/>
      <c r="LLJ14" s="110"/>
      <c r="LLK14" s="110"/>
      <c r="LLL14" s="110"/>
      <c r="LLM14" s="110"/>
      <c r="LLN14" s="110"/>
      <c r="LLO14" s="110"/>
      <c r="LLP14" s="110"/>
      <c r="LLQ14" s="110"/>
      <c r="LLR14" s="110"/>
      <c r="LLS14" s="110"/>
      <c r="LLT14" s="110"/>
      <c r="LLU14" s="110"/>
      <c r="LLV14" s="110"/>
      <c r="LLW14" s="110"/>
      <c r="LLX14" s="110"/>
      <c r="LLY14" s="110"/>
      <c r="LLZ14" s="110"/>
      <c r="LMA14" s="110"/>
      <c r="LMB14" s="110"/>
      <c r="LMC14" s="110"/>
      <c r="LMD14" s="110"/>
      <c r="LME14" s="110"/>
      <c r="LMF14" s="110"/>
      <c r="LMG14" s="110"/>
      <c r="LMH14" s="110"/>
      <c r="LMI14" s="110"/>
      <c r="LMJ14" s="110"/>
      <c r="LMK14" s="110"/>
      <c r="LML14" s="110"/>
      <c r="LMM14" s="110"/>
      <c r="LMN14" s="110"/>
      <c r="LMO14" s="110"/>
      <c r="LMP14" s="110"/>
      <c r="LMQ14" s="110"/>
      <c r="LMR14" s="110"/>
      <c r="LMS14" s="110"/>
      <c r="LMT14" s="110"/>
      <c r="LMU14" s="110"/>
      <c r="LMV14" s="110"/>
      <c r="LMW14" s="110"/>
      <c r="LMX14" s="110"/>
      <c r="LMY14" s="110"/>
      <c r="LMZ14" s="110"/>
      <c r="LNA14" s="110"/>
      <c r="LNB14" s="110"/>
      <c r="LNC14" s="110"/>
      <c r="LND14" s="110"/>
      <c r="LNE14" s="110"/>
      <c r="LNF14" s="110"/>
      <c r="LNG14" s="110"/>
      <c r="LNH14" s="110"/>
      <c r="LNI14" s="110"/>
      <c r="LNJ14" s="110"/>
      <c r="LNK14" s="110"/>
      <c r="LNL14" s="110"/>
      <c r="LNM14" s="110"/>
      <c r="LNN14" s="110"/>
      <c r="LNO14" s="110"/>
      <c r="LNP14" s="110"/>
      <c r="LNQ14" s="110"/>
      <c r="LNR14" s="110"/>
      <c r="LNS14" s="110"/>
      <c r="LNT14" s="110"/>
      <c r="LNU14" s="110"/>
      <c r="LNV14" s="110"/>
      <c r="LNW14" s="110"/>
      <c r="LNX14" s="110"/>
      <c r="LNY14" s="110"/>
      <c r="LNZ14" s="110"/>
      <c r="LOA14" s="110"/>
      <c r="LOB14" s="110"/>
      <c r="LOC14" s="110"/>
      <c r="LOD14" s="110"/>
      <c r="LOE14" s="110"/>
      <c r="LOF14" s="110"/>
      <c r="LOG14" s="110"/>
      <c r="LOH14" s="110"/>
      <c r="LOI14" s="110"/>
      <c r="LOJ14" s="110"/>
      <c r="LOK14" s="110"/>
      <c r="LOL14" s="110"/>
      <c r="LOM14" s="110"/>
      <c r="LON14" s="110"/>
      <c r="LOO14" s="110"/>
      <c r="LOP14" s="110"/>
      <c r="LOQ14" s="110"/>
      <c r="LOR14" s="110"/>
      <c r="LOS14" s="110"/>
      <c r="LOT14" s="110"/>
      <c r="LOU14" s="110"/>
      <c r="LOV14" s="110"/>
      <c r="LOW14" s="110"/>
      <c r="LOX14" s="110"/>
      <c r="LOY14" s="110"/>
      <c r="LOZ14" s="110"/>
      <c r="LPA14" s="110"/>
      <c r="LPB14" s="110"/>
      <c r="LPC14" s="110"/>
      <c r="LPD14" s="110"/>
      <c r="LPE14" s="110"/>
      <c r="LPF14" s="110"/>
      <c r="LPG14" s="110"/>
      <c r="LPH14" s="110"/>
      <c r="LPI14" s="110"/>
      <c r="LPJ14" s="110"/>
      <c r="LPK14" s="110"/>
      <c r="LPL14" s="110"/>
      <c r="LPM14" s="110"/>
      <c r="LPN14" s="110"/>
      <c r="LPO14" s="110"/>
      <c r="LPP14" s="110"/>
      <c r="LPQ14" s="110"/>
      <c r="LPR14" s="110"/>
      <c r="LPS14" s="110"/>
      <c r="LPT14" s="110"/>
      <c r="LPU14" s="110"/>
      <c r="LPV14" s="110"/>
      <c r="LPW14" s="110"/>
      <c r="LPX14" s="110"/>
      <c r="LPY14" s="110"/>
      <c r="LPZ14" s="110"/>
      <c r="LQA14" s="110"/>
      <c r="LQB14" s="110"/>
      <c r="LQC14" s="110"/>
      <c r="LQD14" s="110"/>
      <c r="LQE14" s="110"/>
      <c r="LQF14" s="110"/>
      <c r="LQG14" s="110"/>
      <c r="LQH14" s="110"/>
      <c r="LQI14" s="110"/>
      <c r="LQJ14" s="110"/>
      <c r="LQK14" s="110"/>
      <c r="LQL14" s="110"/>
      <c r="LQM14" s="110"/>
      <c r="LQN14" s="110"/>
      <c r="LQO14" s="110"/>
      <c r="LQP14" s="110"/>
      <c r="LQQ14" s="110"/>
      <c r="LQR14" s="110"/>
      <c r="LQS14" s="110"/>
      <c r="LQT14" s="110"/>
      <c r="LQU14" s="110"/>
      <c r="LQV14" s="110"/>
      <c r="LQW14" s="110"/>
      <c r="LQX14" s="110"/>
      <c r="LQY14" s="110"/>
      <c r="LQZ14" s="110"/>
      <c r="LRA14" s="110"/>
      <c r="LRB14" s="110"/>
      <c r="LRC14" s="110"/>
      <c r="LRD14" s="110"/>
      <c r="LRE14" s="110"/>
      <c r="LRF14" s="110"/>
      <c r="LRG14" s="110"/>
      <c r="LRH14" s="110"/>
      <c r="LRI14" s="110"/>
      <c r="LRJ14" s="110"/>
      <c r="LRK14" s="110"/>
      <c r="LRL14" s="110"/>
      <c r="LRM14" s="110"/>
      <c r="LRN14" s="110"/>
      <c r="LRO14" s="110"/>
      <c r="LRP14" s="110"/>
      <c r="LRQ14" s="110"/>
      <c r="LRR14" s="110"/>
      <c r="LRS14" s="110"/>
      <c r="LRT14" s="110"/>
      <c r="LRU14" s="110"/>
      <c r="LRV14" s="110"/>
      <c r="LRW14" s="110"/>
      <c r="LRX14" s="110"/>
      <c r="LRY14" s="110"/>
      <c r="LRZ14" s="110"/>
      <c r="LSA14" s="110"/>
      <c r="LSB14" s="110"/>
      <c r="LSC14" s="110"/>
      <c r="LSD14" s="110"/>
      <c r="LSE14" s="110"/>
      <c r="LSF14" s="110"/>
      <c r="LSG14" s="110"/>
      <c r="LSH14" s="110"/>
      <c r="LSI14" s="110"/>
      <c r="LSJ14" s="110"/>
      <c r="LSK14" s="110"/>
      <c r="LSL14" s="110"/>
      <c r="LSM14" s="110"/>
      <c r="LSN14" s="110"/>
      <c r="LSO14" s="110"/>
      <c r="LSP14" s="110"/>
      <c r="LSQ14" s="110"/>
      <c r="LSR14" s="110"/>
      <c r="LSS14" s="110"/>
      <c r="LST14" s="110"/>
      <c r="LSU14" s="110"/>
      <c r="LSV14" s="110"/>
      <c r="LSW14" s="110"/>
      <c r="LSX14" s="110"/>
      <c r="LSY14" s="110"/>
      <c r="LSZ14" s="110"/>
      <c r="LTA14" s="110"/>
      <c r="LTB14" s="110"/>
      <c r="LTC14" s="110"/>
      <c r="LTD14" s="110"/>
      <c r="LTE14" s="110"/>
      <c r="LTF14" s="110"/>
      <c r="LTG14" s="110"/>
      <c r="LTH14" s="110"/>
      <c r="LTI14" s="110"/>
      <c r="LTJ14" s="110"/>
      <c r="LTK14" s="110"/>
      <c r="LTL14" s="110"/>
      <c r="LTM14" s="110"/>
      <c r="LTN14" s="110"/>
      <c r="LTO14" s="110"/>
      <c r="LTP14" s="110"/>
      <c r="LTQ14" s="110"/>
      <c r="LTR14" s="110"/>
      <c r="LTS14" s="110"/>
      <c r="LTT14" s="110"/>
      <c r="LTU14" s="110"/>
      <c r="LTV14" s="110"/>
      <c r="LTW14" s="110"/>
      <c r="LTX14" s="110"/>
      <c r="LTY14" s="110"/>
      <c r="LTZ14" s="110"/>
      <c r="LUA14" s="110"/>
      <c r="LUB14" s="110"/>
      <c r="LUC14" s="110"/>
      <c r="LUD14" s="110"/>
      <c r="LUE14" s="110"/>
      <c r="LUF14" s="110"/>
      <c r="LUG14" s="110"/>
      <c r="LUH14" s="110"/>
      <c r="LUI14" s="110"/>
      <c r="LUJ14" s="110"/>
      <c r="LUK14" s="110"/>
      <c r="LUL14" s="110"/>
      <c r="LUM14" s="110"/>
      <c r="LUN14" s="110"/>
      <c r="LUO14" s="110"/>
      <c r="LUP14" s="110"/>
      <c r="LUQ14" s="110"/>
      <c r="LUR14" s="110"/>
      <c r="LUS14" s="110"/>
      <c r="LUT14" s="110"/>
      <c r="LUU14" s="110"/>
      <c r="LUV14" s="110"/>
      <c r="LUW14" s="110"/>
      <c r="LUX14" s="110"/>
      <c r="LUY14" s="110"/>
      <c r="LUZ14" s="110"/>
      <c r="LVA14" s="110"/>
      <c r="LVB14" s="110"/>
      <c r="LVC14" s="110"/>
      <c r="LVD14" s="110"/>
      <c r="LVE14" s="110"/>
      <c r="LVF14" s="110"/>
      <c r="LVG14" s="110"/>
      <c r="LVH14" s="110"/>
      <c r="LVI14" s="110"/>
      <c r="LVJ14" s="110"/>
      <c r="LVK14" s="110"/>
      <c r="LVL14" s="110"/>
      <c r="LVM14" s="110"/>
      <c r="LVN14" s="110"/>
      <c r="LVO14" s="110"/>
      <c r="LVP14" s="110"/>
      <c r="LVQ14" s="110"/>
      <c r="LVR14" s="110"/>
      <c r="LVS14" s="110"/>
      <c r="LVT14" s="110"/>
      <c r="LVU14" s="110"/>
      <c r="LVV14" s="110"/>
      <c r="LVW14" s="110"/>
      <c r="LVX14" s="110"/>
      <c r="LVY14" s="110"/>
      <c r="LVZ14" s="110"/>
      <c r="LWA14" s="110"/>
      <c r="LWB14" s="110"/>
      <c r="LWC14" s="110"/>
      <c r="LWD14" s="110"/>
      <c r="LWE14" s="110"/>
      <c r="LWF14" s="110"/>
      <c r="LWG14" s="110"/>
      <c r="LWH14" s="110"/>
      <c r="LWI14" s="110"/>
      <c r="LWJ14" s="110"/>
      <c r="LWK14" s="110"/>
      <c r="LWL14" s="110"/>
      <c r="LWM14" s="110"/>
      <c r="LWN14" s="110"/>
      <c r="LWO14" s="110"/>
      <c r="LWP14" s="110"/>
      <c r="LWQ14" s="110"/>
      <c r="LWR14" s="110"/>
      <c r="LWS14" s="110"/>
      <c r="LWT14" s="110"/>
      <c r="LWU14" s="110"/>
      <c r="LWV14" s="110"/>
      <c r="LWW14" s="110"/>
      <c r="LWX14" s="110"/>
      <c r="LWY14" s="110"/>
      <c r="LWZ14" s="110"/>
      <c r="LXA14" s="110"/>
      <c r="LXB14" s="110"/>
      <c r="LXC14" s="110"/>
      <c r="LXD14" s="110"/>
      <c r="LXE14" s="110"/>
      <c r="LXF14" s="110"/>
      <c r="LXG14" s="110"/>
      <c r="LXH14" s="110"/>
      <c r="LXI14" s="110"/>
      <c r="LXJ14" s="110"/>
      <c r="LXK14" s="110"/>
      <c r="LXL14" s="110"/>
      <c r="LXM14" s="110"/>
      <c r="LXN14" s="110"/>
      <c r="LXO14" s="110"/>
      <c r="LXP14" s="110"/>
      <c r="LXQ14" s="110"/>
      <c r="LXR14" s="110"/>
      <c r="LXS14" s="110"/>
      <c r="LXT14" s="110"/>
      <c r="LXU14" s="110"/>
      <c r="LXV14" s="110"/>
      <c r="LXW14" s="110"/>
      <c r="LXX14" s="110"/>
      <c r="LXY14" s="110"/>
      <c r="LXZ14" s="110"/>
      <c r="LYA14" s="110"/>
      <c r="LYB14" s="110"/>
      <c r="LYC14" s="110"/>
      <c r="LYD14" s="110"/>
      <c r="LYE14" s="110"/>
      <c r="LYF14" s="110"/>
      <c r="LYG14" s="110"/>
      <c r="LYH14" s="110"/>
      <c r="LYI14" s="110"/>
      <c r="LYJ14" s="110"/>
      <c r="LYK14" s="110"/>
      <c r="LYL14" s="110"/>
      <c r="LYM14" s="110"/>
      <c r="LYN14" s="110"/>
      <c r="LYO14" s="110"/>
      <c r="LYP14" s="110"/>
      <c r="LYQ14" s="110"/>
      <c r="LYR14" s="110"/>
      <c r="LYS14" s="110"/>
      <c r="LYT14" s="110"/>
      <c r="LYU14" s="110"/>
      <c r="LYV14" s="110"/>
      <c r="LYW14" s="110"/>
      <c r="LYX14" s="110"/>
      <c r="LYY14" s="110"/>
      <c r="LYZ14" s="110"/>
      <c r="LZA14" s="110"/>
      <c r="LZB14" s="110"/>
      <c r="LZC14" s="110"/>
      <c r="LZD14" s="110"/>
      <c r="LZE14" s="110"/>
      <c r="LZF14" s="110"/>
      <c r="LZG14" s="110"/>
      <c r="LZH14" s="110"/>
      <c r="LZI14" s="110"/>
      <c r="LZJ14" s="110"/>
      <c r="LZK14" s="110"/>
      <c r="LZL14" s="110"/>
      <c r="LZM14" s="110"/>
      <c r="LZN14" s="110"/>
      <c r="LZO14" s="110"/>
      <c r="LZP14" s="110"/>
      <c r="LZQ14" s="110"/>
      <c r="LZR14" s="110"/>
      <c r="LZS14" s="110"/>
      <c r="LZT14" s="110"/>
      <c r="LZU14" s="110"/>
      <c r="LZV14" s="110"/>
      <c r="LZW14" s="110"/>
      <c r="LZX14" s="110"/>
      <c r="LZY14" s="110"/>
      <c r="LZZ14" s="110"/>
      <c r="MAA14" s="110"/>
      <c r="MAB14" s="110"/>
      <c r="MAC14" s="110"/>
      <c r="MAD14" s="110"/>
      <c r="MAE14" s="110"/>
      <c r="MAF14" s="110"/>
      <c r="MAG14" s="110"/>
      <c r="MAH14" s="110"/>
      <c r="MAI14" s="110"/>
      <c r="MAJ14" s="110"/>
      <c r="MAK14" s="110"/>
      <c r="MAL14" s="110"/>
      <c r="MAM14" s="110"/>
      <c r="MAN14" s="110"/>
      <c r="MAO14" s="110"/>
      <c r="MAP14" s="110"/>
      <c r="MAQ14" s="110"/>
      <c r="MAR14" s="110"/>
      <c r="MAS14" s="110"/>
      <c r="MAT14" s="110"/>
      <c r="MAU14" s="110"/>
      <c r="MAV14" s="110"/>
      <c r="MAW14" s="110"/>
      <c r="MAX14" s="110"/>
      <c r="MAY14" s="110"/>
      <c r="MAZ14" s="110"/>
      <c r="MBA14" s="110"/>
      <c r="MBB14" s="110"/>
      <c r="MBC14" s="110"/>
      <c r="MBD14" s="110"/>
      <c r="MBE14" s="110"/>
      <c r="MBF14" s="110"/>
      <c r="MBG14" s="110"/>
      <c r="MBH14" s="110"/>
      <c r="MBI14" s="110"/>
      <c r="MBJ14" s="110"/>
      <c r="MBK14" s="110"/>
      <c r="MBL14" s="110"/>
      <c r="MBM14" s="110"/>
      <c r="MBN14" s="110"/>
      <c r="MBO14" s="110"/>
      <c r="MBP14" s="110"/>
      <c r="MBQ14" s="110"/>
      <c r="MBR14" s="110"/>
      <c r="MBS14" s="110"/>
      <c r="MBT14" s="110"/>
      <c r="MBU14" s="110"/>
      <c r="MBV14" s="110"/>
      <c r="MBW14" s="110"/>
      <c r="MBX14" s="110"/>
      <c r="MBY14" s="110"/>
      <c r="MBZ14" s="110"/>
      <c r="MCA14" s="110"/>
      <c r="MCB14" s="110"/>
      <c r="MCC14" s="110"/>
      <c r="MCD14" s="110"/>
      <c r="MCE14" s="110"/>
      <c r="MCF14" s="110"/>
      <c r="MCG14" s="110"/>
      <c r="MCH14" s="110"/>
      <c r="MCI14" s="110"/>
      <c r="MCJ14" s="110"/>
      <c r="MCK14" s="110"/>
      <c r="MCL14" s="110"/>
      <c r="MCM14" s="110"/>
      <c r="MCN14" s="110"/>
      <c r="MCO14" s="110"/>
      <c r="MCP14" s="110"/>
      <c r="MCQ14" s="110"/>
      <c r="MCR14" s="110"/>
      <c r="MCS14" s="110"/>
      <c r="MCT14" s="110"/>
      <c r="MCU14" s="110"/>
      <c r="MCV14" s="110"/>
      <c r="MCW14" s="110"/>
      <c r="MCX14" s="110"/>
      <c r="MCY14" s="110"/>
      <c r="MCZ14" s="110"/>
      <c r="MDA14" s="110"/>
      <c r="MDB14" s="110"/>
      <c r="MDC14" s="110"/>
      <c r="MDD14" s="110"/>
      <c r="MDE14" s="110"/>
      <c r="MDF14" s="110"/>
      <c r="MDG14" s="110"/>
      <c r="MDH14" s="110"/>
      <c r="MDI14" s="110"/>
      <c r="MDJ14" s="110"/>
      <c r="MDK14" s="110"/>
      <c r="MDL14" s="110"/>
      <c r="MDM14" s="110"/>
      <c r="MDN14" s="110"/>
      <c r="MDO14" s="110"/>
      <c r="MDP14" s="110"/>
      <c r="MDQ14" s="110"/>
      <c r="MDR14" s="110"/>
      <c r="MDS14" s="110"/>
      <c r="MDT14" s="110"/>
      <c r="MDU14" s="110"/>
      <c r="MDV14" s="110"/>
      <c r="MDW14" s="110"/>
      <c r="MDX14" s="110"/>
      <c r="MDY14" s="110"/>
      <c r="MDZ14" s="110"/>
      <c r="MEA14" s="110"/>
      <c r="MEB14" s="110"/>
      <c r="MEC14" s="110"/>
      <c r="MED14" s="110"/>
      <c r="MEE14" s="110"/>
      <c r="MEF14" s="110"/>
      <c r="MEG14" s="110"/>
      <c r="MEH14" s="110"/>
      <c r="MEI14" s="110"/>
      <c r="MEJ14" s="110"/>
      <c r="MEK14" s="110"/>
      <c r="MEL14" s="110"/>
      <c r="MEM14" s="110"/>
      <c r="MEN14" s="110"/>
      <c r="MEO14" s="110"/>
      <c r="MEP14" s="110"/>
      <c r="MEQ14" s="110"/>
      <c r="MER14" s="110"/>
      <c r="MES14" s="110"/>
      <c r="MET14" s="110"/>
      <c r="MEU14" s="110"/>
      <c r="MEV14" s="110"/>
      <c r="MEW14" s="110"/>
      <c r="MEX14" s="110"/>
      <c r="MEY14" s="110"/>
      <c r="MEZ14" s="110"/>
      <c r="MFA14" s="110"/>
      <c r="MFB14" s="110"/>
      <c r="MFC14" s="110"/>
      <c r="MFD14" s="110"/>
      <c r="MFE14" s="110"/>
      <c r="MFF14" s="110"/>
      <c r="MFG14" s="110"/>
      <c r="MFH14" s="110"/>
      <c r="MFI14" s="110"/>
      <c r="MFJ14" s="110"/>
      <c r="MFK14" s="110"/>
      <c r="MFL14" s="110"/>
      <c r="MFM14" s="110"/>
      <c r="MFN14" s="110"/>
      <c r="MFO14" s="110"/>
      <c r="MFP14" s="110"/>
      <c r="MFQ14" s="110"/>
      <c r="MFR14" s="110"/>
      <c r="MFS14" s="110"/>
      <c r="MFT14" s="110"/>
      <c r="MFU14" s="110"/>
      <c r="MFV14" s="110"/>
      <c r="MFW14" s="110"/>
      <c r="MFX14" s="110"/>
      <c r="MFY14" s="110"/>
      <c r="MFZ14" s="110"/>
      <c r="MGA14" s="110"/>
      <c r="MGB14" s="110"/>
      <c r="MGC14" s="110"/>
      <c r="MGD14" s="110"/>
      <c r="MGE14" s="110"/>
      <c r="MGF14" s="110"/>
      <c r="MGG14" s="110"/>
      <c r="MGH14" s="110"/>
      <c r="MGI14" s="110"/>
      <c r="MGJ14" s="110"/>
      <c r="MGK14" s="110"/>
      <c r="MGL14" s="110"/>
      <c r="MGM14" s="110"/>
      <c r="MGN14" s="110"/>
      <c r="MGO14" s="110"/>
      <c r="MGP14" s="110"/>
      <c r="MGQ14" s="110"/>
      <c r="MGR14" s="110"/>
      <c r="MGS14" s="110"/>
      <c r="MGT14" s="110"/>
      <c r="MGU14" s="110"/>
      <c r="MGV14" s="110"/>
      <c r="MGW14" s="110"/>
      <c r="MGX14" s="110"/>
      <c r="MGY14" s="110"/>
      <c r="MGZ14" s="110"/>
      <c r="MHA14" s="110"/>
      <c r="MHB14" s="110"/>
      <c r="MHC14" s="110"/>
      <c r="MHD14" s="110"/>
      <c r="MHE14" s="110"/>
      <c r="MHF14" s="110"/>
      <c r="MHG14" s="110"/>
      <c r="MHH14" s="110"/>
      <c r="MHI14" s="110"/>
      <c r="MHJ14" s="110"/>
      <c r="MHK14" s="110"/>
      <c r="MHL14" s="110"/>
      <c r="MHM14" s="110"/>
      <c r="MHN14" s="110"/>
      <c r="MHO14" s="110"/>
      <c r="MHP14" s="110"/>
      <c r="MHQ14" s="110"/>
      <c r="MHR14" s="110"/>
      <c r="MHS14" s="110"/>
      <c r="MHT14" s="110"/>
      <c r="MHU14" s="110"/>
      <c r="MHV14" s="110"/>
      <c r="MHW14" s="110"/>
      <c r="MHX14" s="110"/>
      <c r="MHY14" s="110"/>
      <c r="MHZ14" s="110"/>
      <c r="MIA14" s="110"/>
      <c r="MIB14" s="110"/>
      <c r="MIC14" s="110"/>
      <c r="MID14" s="110"/>
      <c r="MIE14" s="110"/>
      <c r="MIF14" s="110"/>
      <c r="MIG14" s="110"/>
      <c r="MIH14" s="110"/>
      <c r="MII14" s="110"/>
      <c r="MIJ14" s="110"/>
      <c r="MIK14" s="110"/>
      <c r="MIL14" s="110"/>
      <c r="MIM14" s="110"/>
      <c r="MIN14" s="110"/>
      <c r="MIO14" s="110"/>
      <c r="MIP14" s="110"/>
      <c r="MIQ14" s="110"/>
      <c r="MIR14" s="110"/>
      <c r="MIS14" s="110"/>
      <c r="MIT14" s="110"/>
      <c r="MIU14" s="110"/>
      <c r="MIV14" s="110"/>
      <c r="MIW14" s="110"/>
      <c r="MIX14" s="110"/>
      <c r="MIY14" s="110"/>
      <c r="MIZ14" s="110"/>
      <c r="MJA14" s="110"/>
      <c r="MJB14" s="110"/>
      <c r="MJC14" s="110"/>
      <c r="MJD14" s="110"/>
      <c r="MJE14" s="110"/>
      <c r="MJF14" s="110"/>
      <c r="MJG14" s="110"/>
      <c r="MJH14" s="110"/>
      <c r="MJI14" s="110"/>
      <c r="MJJ14" s="110"/>
      <c r="MJK14" s="110"/>
      <c r="MJL14" s="110"/>
      <c r="MJM14" s="110"/>
      <c r="MJN14" s="110"/>
      <c r="MJO14" s="110"/>
      <c r="MJP14" s="110"/>
      <c r="MJQ14" s="110"/>
      <c r="MJR14" s="110"/>
      <c r="MJS14" s="110"/>
      <c r="MJT14" s="110"/>
      <c r="MJU14" s="110"/>
      <c r="MJV14" s="110"/>
      <c r="MJW14" s="110"/>
      <c r="MJX14" s="110"/>
      <c r="MJY14" s="110"/>
      <c r="MJZ14" s="110"/>
      <c r="MKA14" s="110"/>
      <c r="MKB14" s="110"/>
      <c r="MKC14" s="110"/>
      <c r="MKD14" s="110"/>
      <c r="MKE14" s="110"/>
      <c r="MKF14" s="110"/>
      <c r="MKG14" s="110"/>
      <c r="MKH14" s="110"/>
      <c r="MKI14" s="110"/>
      <c r="MKJ14" s="110"/>
      <c r="MKK14" s="110"/>
      <c r="MKL14" s="110"/>
      <c r="MKM14" s="110"/>
      <c r="MKN14" s="110"/>
      <c r="MKO14" s="110"/>
      <c r="MKP14" s="110"/>
      <c r="MKQ14" s="110"/>
      <c r="MKR14" s="110"/>
      <c r="MKS14" s="110"/>
      <c r="MKT14" s="110"/>
      <c r="MKU14" s="110"/>
      <c r="MKV14" s="110"/>
      <c r="MKW14" s="110"/>
      <c r="MKX14" s="110"/>
      <c r="MKY14" s="110"/>
      <c r="MKZ14" s="110"/>
      <c r="MLA14" s="110"/>
      <c r="MLB14" s="110"/>
      <c r="MLC14" s="110"/>
      <c r="MLD14" s="110"/>
      <c r="MLE14" s="110"/>
      <c r="MLF14" s="110"/>
      <c r="MLG14" s="110"/>
      <c r="MLH14" s="110"/>
      <c r="MLI14" s="110"/>
      <c r="MLJ14" s="110"/>
      <c r="MLK14" s="110"/>
      <c r="MLL14" s="110"/>
      <c r="MLM14" s="110"/>
      <c r="MLN14" s="110"/>
      <c r="MLO14" s="110"/>
      <c r="MLP14" s="110"/>
      <c r="MLQ14" s="110"/>
      <c r="MLR14" s="110"/>
      <c r="MLS14" s="110"/>
      <c r="MLT14" s="110"/>
      <c r="MLU14" s="110"/>
      <c r="MLV14" s="110"/>
      <c r="MLW14" s="110"/>
      <c r="MLX14" s="110"/>
      <c r="MLY14" s="110"/>
      <c r="MLZ14" s="110"/>
      <c r="MMA14" s="110"/>
      <c r="MMB14" s="110"/>
      <c r="MMC14" s="110"/>
      <c r="MMD14" s="110"/>
      <c r="MME14" s="110"/>
      <c r="MMF14" s="110"/>
      <c r="MMG14" s="110"/>
      <c r="MMH14" s="110"/>
      <c r="MMI14" s="110"/>
      <c r="MMJ14" s="110"/>
      <c r="MMK14" s="110"/>
      <c r="MML14" s="110"/>
      <c r="MMM14" s="110"/>
      <c r="MMN14" s="110"/>
      <c r="MMO14" s="110"/>
      <c r="MMP14" s="110"/>
      <c r="MMQ14" s="110"/>
      <c r="MMR14" s="110"/>
      <c r="MMS14" s="110"/>
      <c r="MMT14" s="110"/>
      <c r="MMU14" s="110"/>
      <c r="MMV14" s="110"/>
      <c r="MMW14" s="110"/>
      <c r="MMX14" s="110"/>
      <c r="MMY14" s="110"/>
      <c r="MMZ14" s="110"/>
      <c r="MNA14" s="110"/>
      <c r="MNB14" s="110"/>
      <c r="MNC14" s="110"/>
      <c r="MND14" s="110"/>
      <c r="MNE14" s="110"/>
      <c r="MNF14" s="110"/>
      <c r="MNG14" s="110"/>
      <c r="MNH14" s="110"/>
      <c r="MNI14" s="110"/>
      <c r="MNJ14" s="110"/>
      <c r="MNK14" s="110"/>
      <c r="MNL14" s="110"/>
      <c r="MNM14" s="110"/>
      <c r="MNN14" s="110"/>
      <c r="MNO14" s="110"/>
      <c r="MNP14" s="110"/>
      <c r="MNQ14" s="110"/>
      <c r="MNR14" s="110"/>
      <c r="MNS14" s="110"/>
      <c r="MNT14" s="110"/>
      <c r="MNU14" s="110"/>
      <c r="MNV14" s="110"/>
      <c r="MNW14" s="110"/>
      <c r="MNX14" s="110"/>
      <c r="MNY14" s="110"/>
      <c r="MNZ14" s="110"/>
      <c r="MOA14" s="110"/>
      <c r="MOB14" s="110"/>
      <c r="MOC14" s="110"/>
      <c r="MOD14" s="110"/>
      <c r="MOE14" s="110"/>
      <c r="MOF14" s="110"/>
      <c r="MOG14" s="110"/>
      <c r="MOH14" s="110"/>
      <c r="MOI14" s="110"/>
      <c r="MOJ14" s="110"/>
      <c r="MOK14" s="110"/>
      <c r="MOL14" s="110"/>
      <c r="MOM14" s="110"/>
      <c r="MON14" s="110"/>
      <c r="MOO14" s="110"/>
      <c r="MOP14" s="110"/>
      <c r="MOQ14" s="110"/>
      <c r="MOR14" s="110"/>
      <c r="MOS14" s="110"/>
      <c r="MOT14" s="110"/>
      <c r="MOU14" s="110"/>
      <c r="MOV14" s="110"/>
      <c r="MOW14" s="110"/>
      <c r="MOX14" s="110"/>
      <c r="MOY14" s="110"/>
      <c r="MOZ14" s="110"/>
      <c r="MPA14" s="110"/>
      <c r="MPB14" s="110"/>
      <c r="MPC14" s="110"/>
      <c r="MPD14" s="110"/>
      <c r="MPE14" s="110"/>
      <c r="MPF14" s="110"/>
      <c r="MPG14" s="110"/>
      <c r="MPH14" s="110"/>
      <c r="MPI14" s="110"/>
      <c r="MPJ14" s="110"/>
      <c r="MPK14" s="110"/>
      <c r="MPL14" s="110"/>
      <c r="MPM14" s="110"/>
      <c r="MPN14" s="110"/>
      <c r="MPO14" s="110"/>
      <c r="MPP14" s="110"/>
      <c r="MPQ14" s="110"/>
      <c r="MPR14" s="110"/>
      <c r="MPS14" s="110"/>
      <c r="MPT14" s="110"/>
      <c r="MPU14" s="110"/>
      <c r="MPV14" s="110"/>
      <c r="MPW14" s="110"/>
      <c r="MPX14" s="110"/>
      <c r="MPY14" s="110"/>
      <c r="MPZ14" s="110"/>
      <c r="MQA14" s="110"/>
      <c r="MQB14" s="110"/>
      <c r="MQC14" s="110"/>
      <c r="MQD14" s="110"/>
      <c r="MQE14" s="110"/>
      <c r="MQF14" s="110"/>
      <c r="MQG14" s="110"/>
      <c r="MQH14" s="110"/>
      <c r="MQI14" s="110"/>
      <c r="MQJ14" s="110"/>
      <c r="MQK14" s="110"/>
      <c r="MQL14" s="110"/>
      <c r="MQM14" s="110"/>
      <c r="MQN14" s="110"/>
      <c r="MQO14" s="110"/>
      <c r="MQP14" s="110"/>
      <c r="MQQ14" s="110"/>
      <c r="MQR14" s="110"/>
      <c r="MQS14" s="110"/>
      <c r="MQT14" s="110"/>
      <c r="MQU14" s="110"/>
      <c r="MQV14" s="110"/>
      <c r="MQW14" s="110"/>
      <c r="MQX14" s="110"/>
      <c r="MQY14" s="110"/>
      <c r="MQZ14" s="110"/>
      <c r="MRA14" s="110"/>
      <c r="MRB14" s="110"/>
      <c r="MRC14" s="110"/>
      <c r="MRD14" s="110"/>
      <c r="MRE14" s="110"/>
      <c r="MRF14" s="110"/>
      <c r="MRG14" s="110"/>
      <c r="MRH14" s="110"/>
      <c r="MRI14" s="110"/>
      <c r="MRJ14" s="110"/>
      <c r="MRK14" s="110"/>
      <c r="MRL14" s="110"/>
      <c r="MRM14" s="110"/>
      <c r="MRN14" s="110"/>
      <c r="MRO14" s="110"/>
      <c r="MRP14" s="110"/>
      <c r="MRQ14" s="110"/>
      <c r="MRR14" s="110"/>
      <c r="MRS14" s="110"/>
      <c r="MRT14" s="110"/>
      <c r="MRU14" s="110"/>
      <c r="MRV14" s="110"/>
      <c r="MRW14" s="110"/>
      <c r="MRX14" s="110"/>
      <c r="MRY14" s="110"/>
      <c r="MRZ14" s="110"/>
      <c r="MSA14" s="110"/>
      <c r="MSB14" s="110"/>
      <c r="MSC14" s="110"/>
      <c r="MSD14" s="110"/>
      <c r="MSE14" s="110"/>
      <c r="MSF14" s="110"/>
      <c r="MSG14" s="110"/>
      <c r="MSH14" s="110"/>
      <c r="MSI14" s="110"/>
      <c r="MSJ14" s="110"/>
      <c r="MSK14" s="110"/>
      <c r="MSL14" s="110"/>
      <c r="MSM14" s="110"/>
      <c r="MSN14" s="110"/>
      <c r="MSO14" s="110"/>
      <c r="MSP14" s="110"/>
      <c r="MSQ14" s="110"/>
      <c r="MSR14" s="110"/>
      <c r="MSS14" s="110"/>
      <c r="MST14" s="110"/>
      <c r="MSU14" s="110"/>
      <c r="MSV14" s="110"/>
      <c r="MSW14" s="110"/>
      <c r="MSX14" s="110"/>
      <c r="MSY14" s="110"/>
      <c r="MSZ14" s="110"/>
      <c r="MTA14" s="110"/>
      <c r="MTB14" s="110"/>
      <c r="MTC14" s="110"/>
      <c r="MTD14" s="110"/>
      <c r="MTE14" s="110"/>
      <c r="MTF14" s="110"/>
      <c r="MTG14" s="110"/>
      <c r="MTH14" s="110"/>
      <c r="MTI14" s="110"/>
      <c r="MTJ14" s="110"/>
      <c r="MTK14" s="110"/>
      <c r="MTL14" s="110"/>
      <c r="MTM14" s="110"/>
      <c r="MTN14" s="110"/>
      <c r="MTO14" s="110"/>
      <c r="MTP14" s="110"/>
      <c r="MTQ14" s="110"/>
      <c r="MTR14" s="110"/>
      <c r="MTS14" s="110"/>
      <c r="MTT14" s="110"/>
      <c r="MTU14" s="110"/>
      <c r="MTV14" s="110"/>
      <c r="MTW14" s="110"/>
      <c r="MTX14" s="110"/>
      <c r="MTY14" s="110"/>
      <c r="MTZ14" s="110"/>
      <c r="MUA14" s="110"/>
      <c r="MUB14" s="110"/>
      <c r="MUC14" s="110"/>
      <c r="MUD14" s="110"/>
      <c r="MUE14" s="110"/>
      <c r="MUF14" s="110"/>
      <c r="MUG14" s="110"/>
      <c r="MUH14" s="110"/>
      <c r="MUI14" s="110"/>
      <c r="MUJ14" s="110"/>
      <c r="MUK14" s="110"/>
      <c r="MUL14" s="110"/>
      <c r="MUM14" s="110"/>
      <c r="MUN14" s="110"/>
      <c r="MUO14" s="110"/>
      <c r="MUP14" s="110"/>
      <c r="MUQ14" s="110"/>
      <c r="MUR14" s="110"/>
      <c r="MUS14" s="110"/>
      <c r="MUT14" s="110"/>
      <c r="MUU14" s="110"/>
      <c r="MUV14" s="110"/>
      <c r="MUW14" s="110"/>
      <c r="MUX14" s="110"/>
      <c r="MUY14" s="110"/>
      <c r="MUZ14" s="110"/>
      <c r="MVA14" s="110"/>
      <c r="MVB14" s="110"/>
      <c r="MVC14" s="110"/>
      <c r="MVD14" s="110"/>
      <c r="MVE14" s="110"/>
      <c r="MVF14" s="110"/>
      <c r="MVG14" s="110"/>
      <c r="MVH14" s="110"/>
      <c r="MVI14" s="110"/>
      <c r="MVJ14" s="110"/>
      <c r="MVK14" s="110"/>
      <c r="MVL14" s="110"/>
      <c r="MVM14" s="110"/>
      <c r="MVN14" s="110"/>
      <c r="MVO14" s="110"/>
      <c r="MVP14" s="110"/>
      <c r="MVQ14" s="110"/>
      <c r="MVR14" s="110"/>
      <c r="MVS14" s="110"/>
      <c r="MVT14" s="110"/>
      <c r="MVU14" s="110"/>
      <c r="MVV14" s="110"/>
      <c r="MVW14" s="110"/>
      <c r="MVX14" s="110"/>
      <c r="MVY14" s="110"/>
      <c r="MVZ14" s="110"/>
      <c r="MWA14" s="110"/>
      <c r="MWB14" s="110"/>
      <c r="MWC14" s="110"/>
      <c r="MWD14" s="110"/>
      <c r="MWE14" s="110"/>
      <c r="MWF14" s="110"/>
      <c r="MWG14" s="110"/>
      <c r="MWH14" s="110"/>
      <c r="MWI14" s="110"/>
      <c r="MWJ14" s="110"/>
      <c r="MWK14" s="110"/>
      <c r="MWL14" s="110"/>
      <c r="MWM14" s="110"/>
      <c r="MWN14" s="110"/>
      <c r="MWO14" s="110"/>
      <c r="MWP14" s="110"/>
      <c r="MWQ14" s="110"/>
      <c r="MWR14" s="110"/>
      <c r="MWS14" s="110"/>
      <c r="MWT14" s="110"/>
      <c r="MWU14" s="110"/>
      <c r="MWV14" s="110"/>
      <c r="MWW14" s="110"/>
      <c r="MWX14" s="110"/>
      <c r="MWY14" s="110"/>
      <c r="MWZ14" s="110"/>
      <c r="MXA14" s="110"/>
      <c r="MXB14" s="110"/>
      <c r="MXC14" s="110"/>
      <c r="MXD14" s="110"/>
      <c r="MXE14" s="110"/>
      <c r="MXF14" s="110"/>
      <c r="MXG14" s="110"/>
      <c r="MXH14" s="110"/>
      <c r="MXI14" s="110"/>
      <c r="MXJ14" s="110"/>
      <c r="MXK14" s="110"/>
      <c r="MXL14" s="110"/>
      <c r="MXM14" s="110"/>
      <c r="MXN14" s="110"/>
      <c r="MXO14" s="110"/>
      <c r="MXP14" s="110"/>
      <c r="MXQ14" s="110"/>
      <c r="MXR14" s="110"/>
      <c r="MXS14" s="110"/>
      <c r="MXT14" s="110"/>
      <c r="MXU14" s="110"/>
      <c r="MXV14" s="110"/>
      <c r="MXW14" s="110"/>
      <c r="MXX14" s="110"/>
      <c r="MXY14" s="110"/>
      <c r="MXZ14" s="110"/>
      <c r="MYA14" s="110"/>
      <c r="MYB14" s="110"/>
      <c r="MYC14" s="110"/>
      <c r="MYD14" s="110"/>
      <c r="MYE14" s="110"/>
      <c r="MYF14" s="110"/>
      <c r="MYG14" s="110"/>
      <c r="MYH14" s="110"/>
      <c r="MYI14" s="110"/>
      <c r="MYJ14" s="110"/>
      <c r="MYK14" s="110"/>
      <c r="MYL14" s="110"/>
      <c r="MYM14" s="110"/>
      <c r="MYN14" s="110"/>
      <c r="MYO14" s="110"/>
      <c r="MYP14" s="110"/>
      <c r="MYQ14" s="110"/>
      <c r="MYR14" s="110"/>
      <c r="MYS14" s="110"/>
      <c r="MYT14" s="110"/>
      <c r="MYU14" s="110"/>
      <c r="MYV14" s="110"/>
      <c r="MYW14" s="110"/>
      <c r="MYX14" s="110"/>
      <c r="MYY14" s="110"/>
      <c r="MYZ14" s="110"/>
      <c r="MZA14" s="110"/>
      <c r="MZB14" s="110"/>
      <c r="MZC14" s="110"/>
      <c r="MZD14" s="110"/>
      <c r="MZE14" s="110"/>
      <c r="MZF14" s="110"/>
      <c r="MZG14" s="110"/>
      <c r="MZH14" s="110"/>
      <c r="MZI14" s="110"/>
      <c r="MZJ14" s="110"/>
      <c r="MZK14" s="110"/>
      <c r="MZL14" s="110"/>
      <c r="MZM14" s="110"/>
      <c r="MZN14" s="110"/>
      <c r="MZO14" s="110"/>
      <c r="MZP14" s="110"/>
      <c r="MZQ14" s="110"/>
      <c r="MZR14" s="110"/>
      <c r="MZS14" s="110"/>
      <c r="MZT14" s="110"/>
      <c r="MZU14" s="110"/>
      <c r="MZV14" s="110"/>
      <c r="MZW14" s="110"/>
      <c r="MZX14" s="110"/>
      <c r="MZY14" s="110"/>
      <c r="MZZ14" s="110"/>
      <c r="NAA14" s="110"/>
      <c r="NAB14" s="110"/>
      <c r="NAC14" s="110"/>
      <c r="NAD14" s="110"/>
      <c r="NAE14" s="110"/>
      <c r="NAF14" s="110"/>
      <c r="NAG14" s="110"/>
      <c r="NAH14" s="110"/>
      <c r="NAI14" s="110"/>
      <c r="NAJ14" s="110"/>
      <c r="NAK14" s="110"/>
      <c r="NAL14" s="110"/>
      <c r="NAM14" s="110"/>
      <c r="NAN14" s="110"/>
      <c r="NAO14" s="110"/>
      <c r="NAP14" s="110"/>
      <c r="NAQ14" s="110"/>
      <c r="NAR14" s="110"/>
      <c r="NAS14" s="110"/>
      <c r="NAT14" s="110"/>
      <c r="NAU14" s="110"/>
      <c r="NAV14" s="110"/>
      <c r="NAW14" s="110"/>
      <c r="NAX14" s="110"/>
      <c r="NAY14" s="110"/>
      <c r="NAZ14" s="110"/>
      <c r="NBA14" s="110"/>
      <c r="NBB14" s="110"/>
      <c r="NBC14" s="110"/>
      <c r="NBD14" s="110"/>
      <c r="NBE14" s="110"/>
      <c r="NBF14" s="110"/>
      <c r="NBG14" s="110"/>
      <c r="NBH14" s="110"/>
      <c r="NBI14" s="110"/>
      <c r="NBJ14" s="110"/>
      <c r="NBK14" s="110"/>
      <c r="NBL14" s="110"/>
      <c r="NBM14" s="110"/>
      <c r="NBN14" s="110"/>
      <c r="NBO14" s="110"/>
      <c r="NBP14" s="110"/>
      <c r="NBQ14" s="110"/>
      <c r="NBR14" s="110"/>
      <c r="NBS14" s="110"/>
      <c r="NBT14" s="110"/>
      <c r="NBU14" s="110"/>
      <c r="NBV14" s="110"/>
      <c r="NBW14" s="110"/>
      <c r="NBX14" s="110"/>
      <c r="NBY14" s="110"/>
      <c r="NBZ14" s="110"/>
      <c r="NCA14" s="110"/>
      <c r="NCB14" s="110"/>
      <c r="NCC14" s="110"/>
      <c r="NCD14" s="110"/>
      <c r="NCE14" s="110"/>
      <c r="NCF14" s="110"/>
      <c r="NCG14" s="110"/>
      <c r="NCH14" s="110"/>
      <c r="NCI14" s="110"/>
      <c r="NCJ14" s="110"/>
      <c r="NCK14" s="110"/>
      <c r="NCL14" s="110"/>
      <c r="NCM14" s="110"/>
      <c r="NCN14" s="110"/>
      <c r="NCO14" s="110"/>
      <c r="NCP14" s="110"/>
      <c r="NCQ14" s="110"/>
      <c r="NCR14" s="110"/>
      <c r="NCS14" s="110"/>
      <c r="NCT14" s="110"/>
      <c r="NCU14" s="110"/>
      <c r="NCV14" s="110"/>
      <c r="NCW14" s="110"/>
      <c r="NCX14" s="110"/>
      <c r="NCY14" s="110"/>
      <c r="NCZ14" s="110"/>
      <c r="NDA14" s="110"/>
      <c r="NDB14" s="110"/>
      <c r="NDC14" s="110"/>
      <c r="NDD14" s="110"/>
      <c r="NDE14" s="110"/>
      <c r="NDF14" s="110"/>
      <c r="NDG14" s="110"/>
      <c r="NDH14" s="110"/>
      <c r="NDI14" s="110"/>
      <c r="NDJ14" s="110"/>
      <c r="NDK14" s="110"/>
      <c r="NDL14" s="110"/>
      <c r="NDM14" s="110"/>
      <c r="NDN14" s="110"/>
      <c r="NDO14" s="110"/>
      <c r="NDP14" s="110"/>
      <c r="NDQ14" s="110"/>
      <c r="NDR14" s="110"/>
      <c r="NDS14" s="110"/>
      <c r="NDT14" s="110"/>
      <c r="NDU14" s="110"/>
      <c r="NDV14" s="110"/>
      <c r="NDW14" s="110"/>
      <c r="NDX14" s="110"/>
      <c r="NDY14" s="110"/>
      <c r="NDZ14" s="110"/>
      <c r="NEA14" s="110"/>
      <c r="NEB14" s="110"/>
      <c r="NEC14" s="110"/>
      <c r="NED14" s="110"/>
      <c r="NEE14" s="110"/>
      <c r="NEF14" s="110"/>
      <c r="NEG14" s="110"/>
      <c r="NEH14" s="110"/>
      <c r="NEI14" s="110"/>
      <c r="NEJ14" s="110"/>
      <c r="NEK14" s="110"/>
      <c r="NEL14" s="110"/>
      <c r="NEM14" s="110"/>
      <c r="NEN14" s="110"/>
      <c r="NEO14" s="110"/>
      <c r="NEP14" s="110"/>
      <c r="NEQ14" s="110"/>
      <c r="NER14" s="110"/>
      <c r="NES14" s="110"/>
      <c r="NET14" s="110"/>
      <c r="NEU14" s="110"/>
      <c r="NEV14" s="110"/>
      <c r="NEW14" s="110"/>
      <c r="NEX14" s="110"/>
      <c r="NEY14" s="110"/>
      <c r="NEZ14" s="110"/>
      <c r="NFA14" s="110"/>
      <c r="NFB14" s="110"/>
      <c r="NFC14" s="110"/>
      <c r="NFD14" s="110"/>
      <c r="NFE14" s="110"/>
      <c r="NFF14" s="110"/>
      <c r="NFG14" s="110"/>
      <c r="NFH14" s="110"/>
      <c r="NFI14" s="110"/>
      <c r="NFJ14" s="110"/>
      <c r="NFK14" s="110"/>
      <c r="NFL14" s="110"/>
      <c r="NFM14" s="110"/>
      <c r="NFN14" s="110"/>
      <c r="NFO14" s="110"/>
      <c r="NFP14" s="110"/>
      <c r="NFQ14" s="110"/>
      <c r="NFR14" s="110"/>
      <c r="NFS14" s="110"/>
      <c r="NFT14" s="110"/>
      <c r="NFU14" s="110"/>
      <c r="NFV14" s="110"/>
      <c r="NFW14" s="110"/>
      <c r="NFX14" s="110"/>
      <c r="NFY14" s="110"/>
      <c r="NFZ14" s="110"/>
      <c r="NGA14" s="110"/>
      <c r="NGB14" s="110"/>
      <c r="NGC14" s="110"/>
      <c r="NGD14" s="110"/>
      <c r="NGE14" s="110"/>
      <c r="NGF14" s="110"/>
      <c r="NGG14" s="110"/>
      <c r="NGH14" s="110"/>
      <c r="NGI14" s="110"/>
      <c r="NGJ14" s="110"/>
      <c r="NGK14" s="110"/>
      <c r="NGL14" s="110"/>
      <c r="NGM14" s="110"/>
      <c r="NGN14" s="110"/>
      <c r="NGO14" s="110"/>
      <c r="NGP14" s="110"/>
      <c r="NGQ14" s="110"/>
      <c r="NGR14" s="110"/>
      <c r="NGS14" s="110"/>
      <c r="NGT14" s="110"/>
      <c r="NGU14" s="110"/>
      <c r="NGV14" s="110"/>
      <c r="NGW14" s="110"/>
      <c r="NGX14" s="110"/>
      <c r="NGY14" s="110"/>
      <c r="NGZ14" s="110"/>
      <c r="NHA14" s="110"/>
      <c r="NHB14" s="110"/>
      <c r="NHC14" s="110"/>
      <c r="NHD14" s="110"/>
      <c r="NHE14" s="110"/>
      <c r="NHF14" s="110"/>
      <c r="NHG14" s="110"/>
      <c r="NHH14" s="110"/>
      <c r="NHI14" s="110"/>
      <c r="NHJ14" s="110"/>
      <c r="NHK14" s="110"/>
      <c r="NHL14" s="110"/>
      <c r="NHM14" s="110"/>
      <c r="NHN14" s="110"/>
      <c r="NHO14" s="110"/>
      <c r="NHP14" s="110"/>
      <c r="NHQ14" s="110"/>
      <c r="NHR14" s="110"/>
      <c r="NHS14" s="110"/>
      <c r="NHT14" s="110"/>
      <c r="NHU14" s="110"/>
      <c r="NHV14" s="110"/>
      <c r="NHW14" s="110"/>
      <c r="NHX14" s="110"/>
      <c r="NHY14" s="110"/>
      <c r="NHZ14" s="110"/>
      <c r="NIA14" s="110"/>
      <c r="NIB14" s="110"/>
      <c r="NIC14" s="110"/>
      <c r="NID14" s="110"/>
      <c r="NIE14" s="110"/>
      <c r="NIF14" s="110"/>
      <c r="NIG14" s="110"/>
      <c r="NIH14" s="110"/>
      <c r="NII14" s="110"/>
      <c r="NIJ14" s="110"/>
      <c r="NIK14" s="110"/>
      <c r="NIL14" s="110"/>
      <c r="NIM14" s="110"/>
      <c r="NIN14" s="110"/>
      <c r="NIO14" s="110"/>
      <c r="NIP14" s="110"/>
      <c r="NIQ14" s="110"/>
      <c r="NIR14" s="110"/>
      <c r="NIS14" s="110"/>
      <c r="NIT14" s="110"/>
      <c r="NIU14" s="110"/>
      <c r="NIV14" s="110"/>
      <c r="NIW14" s="110"/>
      <c r="NIX14" s="110"/>
      <c r="NIY14" s="110"/>
      <c r="NIZ14" s="110"/>
      <c r="NJA14" s="110"/>
      <c r="NJB14" s="110"/>
      <c r="NJC14" s="110"/>
      <c r="NJD14" s="110"/>
      <c r="NJE14" s="110"/>
      <c r="NJF14" s="110"/>
      <c r="NJG14" s="110"/>
      <c r="NJH14" s="110"/>
      <c r="NJI14" s="110"/>
      <c r="NJJ14" s="110"/>
      <c r="NJK14" s="110"/>
      <c r="NJL14" s="110"/>
      <c r="NJM14" s="110"/>
      <c r="NJN14" s="110"/>
      <c r="NJO14" s="110"/>
      <c r="NJP14" s="110"/>
      <c r="NJQ14" s="110"/>
      <c r="NJR14" s="110"/>
      <c r="NJS14" s="110"/>
      <c r="NJT14" s="110"/>
      <c r="NJU14" s="110"/>
      <c r="NJV14" s="110"/>
      <c r="NJW14" s="110"/>
      <c r="NJX14" s="110"/>
      <c r="NJY14" s="110"/>
      <c r="NJZ14" s="110"/>
      <c r="NKA14" s="110"/>
      <c r="NKB14" s="110"/>
      <c r="NKC14" s="110"/>
      <c r="NKD14" s="110"/>
      <c r="NKE14" s="110"/>
      <c r="NKF14" s="110"/>
      <c r="NKG14" s="110"/>
      <c r="NKH14" s="110"/>
      <c r="NKI14" s="110"/>
      <c r="NKJ14" s="110"/>
      <c r="NKK14" s="110"/>
      <c r="NKL14" s="110"/>
      <c r="NKM14" s="110"/>
      <c r="NKN14" s="110"/>
      <c r="NKO14" s="110"/>
      <c r="NKP14" s="110"/>
      <c r="NKQ14" s="110"/>
      <c r="NKR14" s="110"/>
      <c r="NKS14" s="110"/>
      <c r="NKT14" s="110"/>
      <c r="NKU14" s="110"/>
      <c r="NKV14" s="110"/>
      <c r="NKW14" s="110"/>
      <c r="NKX14" s="110"/>
      <c r="NKY14" s="110"/>
      <c r="NKZ14" s="110"/>
      <c r="NLA14" s="110"/>
      <c r="NLB14" s="110"/>
      <c r="NLC14" s="110"/>
      <c r="NLD14" s="110"/>
      <c r="NLE14" s="110"/>
      <c r="NLF14" s="110"/>
      <c r="NLG14" s="110"/>
      <c r="NLH14" s="110"/>
      <c r="NLI14" s="110"/>
      <c r="NLJ14" s="110"/>
      <c r="NLK14" s="110"/>
      <c r="NLL14" s="110"/>
      <c r="NLM14" s="110"/>
      <c r="NLN14" s="110"/>
      <c r="NLO14" s="110"/>
      <c r="NLP14" s="110"/>
      <c r="NLQ14" s="110"/>
      <c r="NLR14" s="110"/>
      <c r="NLS14" s="110"/>
      <c r="NLT14" s="110"/>
      <c r="NLU14" s="110"/>
      <c r="NLV14" s="110"/>
      <c r="NLW14" s="110"/>
      <c r="NLX14" s="110"/>
      <c r="NLY14" s="110"/>
      <c r="NLZ14" s="110"/>
      <c r="NMA14" s="110"/>
      <c r="NMB14" s="110"/>
      <c r="NMC14" s="110"/>
      <c r="NMD14" s="110"/>
      <c r="NME14" s="110"/>
      <c r="NMF14" s="110"/>
      <c r="NMG14" s="110"/>
      <c r="NMH14" s="110"/>
      <c r="NMI14" s="110"/>
      <c r="NMJ14" s="110"/>
      <c r="NMK14" s="110"/>
      <c r="NML14" s="110"/>
      <c r="NMM14" s="110"/>
      <c r="NMN14" s="110"/>
      <c r="NMO14" s="110"/>
      <c r="NMP14" s="110"/>
      <c r="NMQ14" s="110"/>
      <c r="NMR14" s="110"/>
      <c r="NMS14" s="110"/>
      <c r="NMT14" s="110"/>
      <c r="NMU14" s="110"/>
      <c r="NMV14" s="110"/>
      <c r="NMW14" s="110"/>
      <c r="NMX14" s="110"/>
      <c r="NMY14" s="110"/>
      <c r="NMZ14" s="110"/>
      <c r="NNA14" s="110"/>
      <c r="NNB14" s="110"/>
      <c r="NNC14" s="110"/>
      <c r="NND14" s="110"/>
      <c r="NNE14" s="110"/>
      <c r="NNF14" s="110"/>
      <c r="NNG14" s="110"/>
      <c r="NNH14" s="110"/>
      <c r="NNI14" s="110"/>
      <c r="NNJ14" s="110"/>
      <c r="NNK14" s="110"/>
      <c r="NNL14" s="110"/>
      <c r="NNM14" s="110"/>
      <c r="NNN14" s="110"/>
      <c r="NNO14" s="110"/>
      <c r="NNP14" s="110"/>
      <c r="NNQ14" s="110"/>
      <c r="NNR14" s="110"/>
      <c r="NNS14" s="110"/>
      <c r="NNT14" s="110"/>
      <c r="NNU14" s="110"/>
      <c r="NNV14" s="110"/>
      <c r="NNW14" s="110"/>
      <c r="NNX14" s="110"/>
      <c r="NNY14" s="110"/>
      <c r="NNZ14" s="110"/>
      <c r="NOA14" s="110"/>
      <c r="NOB14" s="110"/>
      <c r="NOC14" s="110"/>
      <c r="NOD14" s="110"/>
      <c r="NOE14" s="110"/>
      <c r="NOF14" s="110"/>
      <c r="NOG14" s="110"/>
      <c r="NOH14" s="110"/>
      <c r="NOI14" s="110"/>
      <c r="NOJ14" s="110"/>
      <c r="NOK14" s="110"/>
      <c r="NOL14" s="110"/>
      <c r="NOM14" s="110"/>
      <c r="NON14" s="110"/>
      <c r="NOO14" s="110"/>
      <c r="NOP14" s="110"/>
      <c r="NOQ14" s="110"/>
      <c r="NOR14" s="110"/>
      <c r="NOS14" s="110"/>
      <c r="NOT14" s="110"/>
      <c r="NOU14" s="110"/>
      <c r="NOV14" s="110"/>
      <c r="NOW14" s="110"/>
      <c r="NOX14" s="110"/>
      <c r="NOY14" s="110"/>
      <c r="NOZ14" s="110"/>
      <c r="NPA14" s="110"/>
      <c r="NPB14" s="110"/>
      <c r="NPC14" s="110"/>
      <c r="NPD14" s="110"/>
      <c r="NPE14" s="110"/>
      <c r="NPF14" s="110"/>
      <c r="NPG14" s="110"/>
      <c r="NPH14" s="110"/>
      <c r="NPI14" s="110"/>
      <c r="NPJ14" s="110"/>
      <c r="NPK14" s="110"/>
      <c r="NPL14" s="110"/>
      <c r="NPM14" s="110"/>
      <c r="NPN14" s="110"/>
      <c r="NPO14" s="110"/>
      <c r="NPP14" s="110"/>
      <c r="NPQ14" s="110"/>
      <c r="NPR14" s="110"/>
      <c r="NPS14" s="110"/>
      <c r="NPT14" s="110"/>
      <c r="NPU14" s="110"/>
      <c r="NPV14" s="110"/>
      <c r="NPW14" s="110"/>
      <c r="NPX14" s="110"/>
      <c r="NPY14" s="110"/>
      <c r="NPZ14" s="110"/>
      <c r="NQA14" s="110"/>
      <c r="NQB14" s="110"/>
      <c r="NQC14" s="110"/>
      <c r="NQD14" s="110"/>
      <c r="NQE14" s="110"/>
      <c r="NQF14" s="110"/>
      <c r="NQG14" s="110"/>
      <c r="NQH14" s="110"/>
      <c r="NQI14" s="110"/>
      <c r="NQJ14" s="110"/>
      <c r="NQK14" s="110"/>
      <c r="NQL14" s="110"/>
      <c r="NQM14" s="110"/>
      <c r="NQN14" s="110"/>
      <c r="NQO14" s="110"/>
      <c r="NQP14" s="110"/>
      <c r="NQQ14" s="110"/>
      <c r="NQR14" s="110"/>
      <c r="NQS14" s="110"/>
      <c r="NQT14" s="110"/>
      <c r="NQU14" s="110"/>
      <c r="NQV14" s="110"/>
      <c r="NQW14" s="110"/>
      <c r="NQX14" s="110"/>
      <c r="NQY14" s="110"/>
      <c r="NQZ14" s="110"/>
      <c r="NRA14" s="110"/>
      <c r="NRB14" s="110"/>
      <c r="NRC14" s="110"/>
      <c r="NRD14" s="110"/>
      <c r="NRE14" s="110"/>
      <c r="NRF14" s="110"/>
      <c r="NRG14" s="110"/>
      <c r="NRH14" s="110"/>
      <c r="NRI14" s="110"/>
      <c r="NRJ14" s="110"/>
      <c r="NRK14" s="110"/>
      <c r="NRL14" s="110"/>
      <c r="NRM14" s="110"/>
      <c r="NRN14" s="110"/>
      <c r="NRO14" s="110"/>
      <c r="NRP14" s="110"/>
      <c r="NRQ14" s="110"/>
      <c r="NRR14" s="110"/>
      <c r="NRS14" s="110"/>
      <c r="NRT14" s="110"/>
      <c r="NRU14" s="110"/>
      <c r="NRV14" s="110"/>
      <c r="NRW14" s="110"/>
      <c r="NRX14" s="110"/>
      <c r="NRY14" s="110"/>
      <c r="NRZ14" s="110"/>
      <c r="NSA14" s="110"/>
      <c r="NSB14" s="110"/>
      <c r="NSC14" s="110"/>
      <c r="NSD14" s="110"/>
      <c r="NSE14" s="110"/>
      <c r="NSF14" s="110"/>
      <c r="NSG14" s="110"/>
      <c r="NSH14" s="110"/>
      <c r="NSI14" s="110"/>
      <c r="NSJ14" s="110"/>
      <c r="NSK14" s="110"/>
      <c r="NSL14" s="110"/>
      <c r="NSM14" s="110"/>
      <c r="NSN14" s="110"/>
      <c r="NSO14" s="110"/>
      <c r="NSP14" s="110"/>
      <c r="NSQ14" s="110"/>
      <c r="NSR14" s="110"/>
      <c r="NSS14" s="110"/>
      <c r="NST14" s="110"/>
      <c r="NSU14" s="110"/>
      <c r="NSV14" s="110"/>
      <c r="NSW14" s="110"/>
      <c r="NSX14" s="110"/>
      <c r="NSY14" s="110"/>
      <c r="NSZ14" s="110"/>
      <c r="NTA14" s="110"/>
      <c r="NTB14" s="110"/>
      <c r="NTC14" s="110"/>
      <c r="NTD14" s="110"/>
      <c r="NTE14" s="110"/>
      <c r="NTF14" s="110"/>
      <c r="NTG14" s="110"/>
      <c r="NTH14" s="110"/>
      <c r="NTI14" s="110"/>
      <c r="NTJ14" s="110"/>
      <c r="NTK14" s="110"/>
      <c r="NTL14" s="110"/>
      <c r="NTM14" s="110"/>
      <c r="NTN14" s="110"/>
      <c r="NTO14" s="110"/>
      <c r="NTP14" s="110"/>
      <c r="NTQ14" s="110"/>
      <c r="NTR14" s="110"/>
      <c r="NTS14" s="110"/>
      <c r="NTT14" s="110"/>
      <c r="NTU14" s="110"/>
      <c r="NTV14" s="110"/>
      <c r="NTW14" s="110"/>
      <c r="NTX14" s="110"/>
      <c r="NTY14" s="110"/>
      <c r="NTZ14" s="110"/>
      <c r="NUA14" s="110"/>
      <c r="NUB14" s="110"/>
      <c r="NUC14" s="110"/>
      <c r="NUD14" s="110"/>
      <c r="NUE14" s="110"/>
      <c r="NUF14" s="110"/>
      <c r="NUG14" s="110"/>
      <c r="NUH14" s="110"/>
      <c r="NUI14" s="110"/>
      <c r="NUJ14" s="110"/>
      <c r="NUK14" s="110"/>
      <c r="NUL14" s="110"/>
      <c r="NUM14" s="110"/>
      <c r="NUN14" s="110"/>
      <c r="NUO14" s="110"/>
      <c r="NUP14" s="110"/>
      <c r="NUQ14" s="110"/>
      <c r="NUR14" s="110"/>
      <c r="NUS14" s="110"/>
      <c r="NUT14" s="110"/>
      <c r="NUU14" s="110"/>
      <c r="NUV14" s="110"/>
      <c r="NUW14" s="110"/>
      <c r="NUX14" s="110"/>
      <c r="NUY14" s="110"/>
      <c r="NUZ14" s="110"/>
      <c r="NVA14" s="110"/>
      <c r="NVB14" s="110"/>
      <c r="NVC14" s="110"/>
      <c r="NVD14" s="110"/>
      <c r="NVE14" s="110"/>
      <c r="NVF14" s="110"/>
      <c r="NVG14" s="110"/>
      <c r="NVH14" s="110"/>
      <c r="NVI14" s="110"/>
      <c r="NVJ14" s="110"/>
      <c r="NVK14" s="110"/>
      <c r="NVL14" s="110"/>
      <c r="NVM14" s="110"/>
      <c r="NVN14" s="110"/>
      <c r="NVO14" s="110"/>
      <c r="NVP14" s="110"/>
      <c r="NVQ14" s="110"/>
      <c r="NVR14" s="110"/>
      <c r="NVS14" s="110"/>
      <c r="NVT14" s="110"/>
      <c r="NVU14" s="110"/>
      <c r="NVV14" s="110"/>
      <c r="NVW14" s="110"/>
      <c r="NVX14" s="110"/>
      <c r="NVY14" s="110"/>
      <c r="NVZ14" s="110"/>
      <c r="NWA14" s="110"/>
      <c r="NWB14" s="110"/>
      <c r="NWC14" s="110"/>
      <c r="NWD14" s="110"/>
      <c r="NWE14" s="110"/>
      <c r="NWF14" s="110"/>
      <c r="NWG14" s="110"/>
      <c r="NWH14" s="110"/>
      <c r="NWI14" s="110"/>
      <c r="NWJ14" s="110"/>
      <c r="NWK14" s="110"/>
      <c r="NWL14" s="110"/>
      <c r="NWM14" s="110"/>
      <c r="NWN14" s="110"/>
      <c r="NWO14" s="110"/>
      <c r="NWP14" s="110"/>
      <c r="NWQ14" s="110"/>
      <c r="NWR14" s="110"/>
      <c r="NWS14" s="110"/>
      <c r="NWT14" s="110"/>
      <c r="NWU14" s="110"/>
      <c r="NWV14" s="110"/>
      <c r="NWW14" s="110"/>
      <c r="NWX14" s="110"/>
      <c r="NWY14" s="110"/>
      <c r="NWZ14" s="110"/>
      <c r="NXA14" s="110"/>
      <c r="NXB14" s="110"/>
      <c r="NXC14" s="110"/>
      <c r="NXD14" s="110"/>
      <c r="NXE14" s="110"/>
      <c r="NXF14" s="110"/>
      <c r="NXG14" s="110"/>
      <c r="NXH14" s="110"/>
      <c r="NXI14" s="110"/>
      <c r="NXJ14" s="110"/>
      <c r="NXK14" s="110"/>
      <c r="NXL14" s="110"/>
      <c r="NXM14" s="110"/>
      <c r="NXN14" s="110"/>
      <c r="NXO14" s="110"/>
      <c r="NXP14" s="110"/>
      <c r="NXQ14" s="110"/>
      <c r="NXR14" s="110"/>
      <c r="NXS14" s="110"/>
      <c r="NXT14" s="110"/>
      <c r="NXU14" s="110"/>
      <c r="NXV14" s="110"/>
      <c r="NXW14" s="110"/>
      <c r="NXX14" s="110"/>
      <c r="NXY14" s="110"/>
      <c r="NXZ14" s="110"/>
      <c r="NYA14" s="110"/>
      <c r="NYB14" s="110"/>
      <c r="NYC14" s="110"/>
      <c r="NYD14" s="110"/>
      <c r="NYE14" s="110"/>
      <c r="NYF14" s="110"/>
      <c r="NYG14" s="110"/>
      <c r="NYH14" s="110"/>
      <c r="NYI14" s="110"/>
      <c r="NYJ14" s="110"/>
      <c r="NYK14" s="110"/>
      <c r="NYL14" s="110"/>
      <c r="NYM14" s="110"/>
      <c r="NYN14" s="110"/>
      <c r="NYO14" s="110"/>
      <c r="NYP14" s="110"/>
      <c r="NYQ14" s="110"/>
      <c r="NYR14" s="110"/>
      <c r="NYS14" s="110"/>
      <c r="NYT14" s="110"/>
      <c r="NYU14" s="110"/>
      <c r="NYV14" s="110"/>
      <c r="NYW14" s="110"/>
      <c r="NYX14" s="110"/>
      <c r="NYY14" s="110"/>
      <c r="NYZ14" s="110"/>
      <c r="NZA14" s="110"/>
      <c r="NZB14" s="110"/>
      <c r="NZC14" s="110"/>
      <c r="NZD14" s="110"/>
      <c r="NZE14" s="110"/>
      <c r="NZF14" s="110"/>
      <c r="NZG14" s="110"/>
      <c r="NZH14" s="110"/>
      <c r="NZI14" s="110"/>
      <c r="NZJ14" s="110"/>
      <c r="NZK14" s="110"/>
      <c r="NZL14" s="110"/>
      <c r="NZM14" s="110"/>
      <c r="NZN14" s="110"/>
      <c r="NZO14" s="110"/>
      <c r="NZP14" s="110"/>
      <c r="NZQ14" s="110"/>
      <c r="NZR14" s="110"/>
      <c r="NZS14" s="110"/>
      <c r="NZT14" s="110"/>
      <c r="NZU14" s="110"/>
      <c r="NZV14" s="110"/>
      <c r="NZW14" s="110"/>
      <c r="NZX14" s="110"/>
      <c r="NZY14" s="110"/>
      <c r="NZZ14" s="110"/>
      <c r="OAA14" s="110"/>
      <c r="OAB14" s="110"/>
      <c r="OAC14" s="110"/>
      <c r="OAD14" s="110"/>
      <c r="OAE14" s="110"/>
      <c r="OAF14" s="110"/>
      <c r="OAG14" s="110"/>
      <c r="OAH14" s="110"/>
      <c r="OAI14" s="110"/>
      <c r="OAJ14" s="110"/>
      <c r="OAK14" s="110"/>
      <c r="OAL14" s="110"/>
      <c r="OAM14" s="110"/>
      <c r="OAN14" s="110"/>
      <c r="OAO14" s="110"/>
      <c r="OAP14" s="110"/>
      <c r="OAQ14" s="110"/>
      <c r="OAR14" s="110"/>
      <c r="OAS14" s="110"/>
      <c r="OAT14" s="110"/>
      <c r="OAU14" s="110"/>
      <c r="OAV14" s="110"/>
      <c r="OAW14" s="110"/>
      <c r="OAX14" s="110"/>
      <c r="OAY14" s="110"/>
      <c r="OAZ14" s="110"/>
      <c r="OBA14" s="110"/>
      <c r="OBB14" s="110"/>
      <c r="OBC14" s="110"/>
      <c r="OBD14" s="110"/>
      <c r="OBE14" s="110"/>
      <c r="OBF14" s="110"/>
      <c r="OBG14" s="110"/>
      <c r="OBH14" s="110"/>
      <c r="OBI14" s="110"/>
      <c r="OBJ14" s="110"/>
      <c r="OBK14" s="110"/>
      <c r="OBL14" s="110"/>
      <c r="OBM14" s="110"/>
      <c r="OBN14" s="110"/>
      <c r="OBO14" s="110"/>
      <c r="OBP14" s="110"/>
      <c r="OBQ14" s="110"/>
      <c r="OBR14" s="110"/>
      <c r="OBS14" s="110"/>
      <c r="OBT14" s="110"/>
      <c r="OBU14" s="110"/>
      <c r="OBV14" s="110"/>
      <c r="OBW14" s="110"/>
      <c r="OBX14" s="110"/>
      <c r="OBY14" s="110"/>
      <c r="OBZ14" s="110"/>
      <c r="OCA14" s="110"/>
      <c r="OCB14" s="110"/>
      <c r="OCC14" s="110"/>
      <c r="OCD14" s="110"/>
      <c r="OCE14" s="110"/>
      <c r="OCF14" s="110"/>
      <c r="OCG14" s="110"/>
      <c r="OCH14" s="110"/>
      <c r="OCI14" s="110"/>
      <c r="OCJ14" s="110"/>
      <c r="OCK14" s="110"/>
      <c r="OCL14" s="110"/>
      <c r="OCM14" s="110"/>
      <c r="OCN14" s="110"/>
      <c r="OCO14" s="110"/>
      <c r="OCP14" s="110"/>
      <c r="OCQ14" s="110"/>
      <c r="OCR14" s="110"/>
      <c r="OCS14" s="110"/>
      <c r="OCT14" s="110"/>
      <c r="OCU14" s="110"/>
      <c r="OCV14" s="110"/>
      <c r="OCW14" s="110"/>
      <c r="OCX14" s="110"/>
      <c r="OCY14" s="110"/>
      <c r="OCZ14" s="110"/>
      <c r="ODA14" s="110"/>
      <c r="ODB14" s="110"/>
      <c r="ODC14" s="110"/>
      <c r="ODD14" s="110"/>
      <c r="ODE14" s="110"/>
      <c r="ODF14" s="110"/>
      <c r="ODG14" s="110"/>
      <c r="ODH14" s="110"/>
      <c r="ODI14" s="110"/>
      <c r="ODJ14" s="110"/>
      <c r="ODK14" s="110"/>
      <c r="ODL14" s="110"/>
      <c r="ODM14" s="110"/>
      <c r="ODN14" s="110"/>
      <c r="ODO14" s="110"/>
      <c r="ODP14" s="110"/>
      <c r="ODQ14" s="110"/>
      <c r="ODR14" s="110"/>
      <c r="ODS14" s="110"/>
      <c r="ODT14" s="110"/>
      <c r="ODU14" s="110"/>
      <c r="ODV14" s="110"/>
      <c r="ODW14" s="110"/>
      <c r="ODX14" s="110"/>
      <c r="ODY14" s="110"/>
      <c r="ODZ14" s="110"/>
      <c r="OEA14" s="110"/>
      <c r="OEB14" s="110"/>
      <c r="OEC14" s="110"/>
      <c r="OED14" s="110"/>
      <c r="OEE14" s="110"/>
      <c r="OEF14" s="110"/>
      <c r="OEG14" s="110"/>
      <c r="OEH14" s="110"/>
      <c r="OEI14" s="110"/>
      <c r="OEJ14" s="110"/>
      <c r="OEK14" s="110"/>
      <c r="OEL14" s="110"/>
      <c r="OEM14" s="110"/>
      <c r="OEN14" s="110"/>
      <c r="OEO14" s="110"/>
      <c r="OEP14" s="110"/>
      <c r="OEQ14" s="110"/>
      <c r="OER14" s="110"/>
      <c r="OES14" s="110"/>
      <c r="OET14" s="110"/>
      <c r="OEU14" s="110"/>
      <c r="OEV14" s="110"/>
      <c r="OEW14" s="110"/>
      <c r="OEX14" s="110"/>
      <c r="OEY14" s="110"/>
      <c r="OEZ14" s="110"/>
      <c r="OFA14" s="110"/>
      <c r="OFB14" s="110"/>
      <c r="OFC14" s="110"/>
      <c r="OFD14" s="110"/>
      <c r="OFE14" s="110"/>
      <c r="OFF14" s="110"/>
      <c r="OFG14" s="110"/>
      <c r="OFH14" s="110"/>
      <c r="OFI14" s="110"/>
      <c r="OFJ14" s="110"/>
      <c r="OFK14" s="110"/>
      <c r="OFL14" s="110"/>
      <c r="OFM14" s="110"/>
      <c r="OFN14" s="110"/>
      <c r="OFO14" s="110"/>
      <c r="OFP14" s="110"/>
      <c r="OFQ14" s="110"/>
      <c r="OFR14" s="110"/>
      <c r="OFS14" s="110"/>
      <c r="OFT14" s="110"/>
      <c r="OFU14" s="110"/>
      <c r="OFV14" s="110"/>
      <c r="OFW14" s="110"/>
      <c r="OFX14" s="110"/>
      <c r="OFY14" s="110"/>
      <c r="OFZ14" s="110"/>
      <c r="OGA14" s="110"/>
      <c r="OGB14" s="110"/>
      <c r="OGC14" s="110"/>
      <c r="OGD14" s="110"/>
      <c r="OGE14" s="110"/>
      <c r="OGF14" s="110"/>
      <c r="OGG14" s="110"/>
      <c r="OGH14" s="110"/>
      <c r="OGI14" s="110"/>
      <c r="OGJ14" s="110"/>
      <c r="OGK14" s="110"/>
      <c r="OGL14" s="110"/>
      <c r="OGM14" s="110"/>
      <c r="OGN14" s="110"/>
      <c r="OGO14" s="110"/>
      <c r="OGP14" s="110"/>
      <c r="OGQ14" s="110"/>
      <c r="OGR14" s="110"/>
      <c r="OGS14" s="110"/>
      <c r="OGT14" s="110"/>
      <c r="OGU14" s="110"/>
      <c r="OGV14" s="110"/>
      <c r="OGW14" s="110"/>
      <c r="OGX14" s="110"/>
      <c r="OGY14" s="110"/>
      <c r="OGZ14" s="110"/>
      <c r="OHA14" s="110"/>
      <c r="OHB14" s="110"/>
      <c r="OHC14" s="110"/>
      <c r="OHD14" s="110"/>
      <c r="OHE14" s="110"/>
      <c r="OHF14" s="110"/>
      <c r="OHG14" s="110"/>
      <c r="OHH14" s="110"/>
      <c r="OHI14" s="110"/>
      <c r="OHJ14" s="110"/>
      <c r="OHK14" s="110"/>
      <c r="OHL14" s="110"/>
      <c r="OHM14" s="110"/>
      <c r="OHN14" s="110"/>
      <c r="OHO14" s="110"/>
      <c r="OHP14" s="110"/>
      <c r="OHQ14" s="110"/>
      <c r="OHR14" s="110"/>
      <c r="OHS14" s="110"/>
      <c r="OHT14" s="110"/>
      <c r="OHU14" s="110"/>
      <c r="OHV14" s="110"/>
      <c r="OHW14" s="110"/>
      <c r="OHX14" s="110"/>
      <c r="OHY14" s="110"/>
      <c r="OHZ14" s="110"/>
      <c r="OIA14" s="110"/>
      <c r="OIB14" s="110"/>
      <c r="OIC14" s="110"/>
      <c r="OID14" s="110"/>
      <c r="OIE14" s="110"/>
      <c r="OIF14" s="110"/>
      <c r="OIG14" s="110"/>
      <c r="OIH14" s="110"/>
      <c r="OII14" s="110"/>
      <c r="OIJ14" s="110"/>
      <c r="OIK14" s="110"/>
      <c r="OIL14" s="110"/>
      <c r="OIM14" s="110"/>
      <c r="OIN14" s="110"/>
      <c r="OIO14" s="110"/>
      <c r="OIP14" s="110"/>
      <c r="OIQ14" s="110"/>
      <c r="OIR14" s="110"/>
      <c r="OIS14" s="110"/>
      <c r="OIT14" s="110"/>
      <c r="OIU14" s="110"/>
      <c r="OIV14" s="110"/>
      <c r="OIW14" s="110"/>
      <c r="OIX14" s="110"/>
      <c r="OIY14" s="110"/>
      <c r="OIZ14" s="110"/>
      <c r="OJA14" s="110"/>
      <c r="OJB14" s="110"/>
      <c r="OJC14" s="110"/>
      <c r="OJD14" s="110"/>
      <c r="OJE14" s="110"/>
      <c r="OJF14" s="110"/>
      <c r="OJG14" s="110"/>
      <c r="OJH14" s="110"/>
      <c r="OJI14" s="110"/>
      <c r="OJJ14" s="110"/>
      <c r="OJK14" s="110"/>
      <c r="OJL14" s="110"/>
      <c r="OJM14" s="110"/>
      <c r="OJN14" s="110"/>
      <c r="OJO14" s="110"/>
      <c r="OJP14" s="110"/>
      <c r="OJQ14" s="110"/>
      <c r="OJR14" s="110"/>
      <c r="OJS14" s="110"/>
      <c r="OJT14" s="110"/>
      <c r="OJU14" s="110"/>
      <c r="OJV14" s="110"/>
      <c r="OJW14" s="110"/>
      <c r="OJX14" s="110"/>
      <c r="OJY14" s="110"/>
      <c r="OJZ14" s="110"/>
      <c r="OKA14" s="110"/>
      <c r="OKB14" s="110"/>
      <c r="OKC14" s="110"/>
      <c r="OKD14" s="110"/>
      <c r="OKE14" s="110"/>
      <c r="OKF14" s="110"/>
      <c r="OKG14" s="110"/>
      <c r="OKH14" s="110"/>
      <c r="OKI14" s="110"/>
      <c r="OKJ14" s="110"/>
      <c r="OKK14" s="110"/>
      <c r="OKL14" s="110"/>
      <c r="OKM14" s="110"/>
      <c r="OKN14" s="110"/>
      <c r="OKO14" s="110"/>
      <c r="OKP14" s="110"/>
      <c r="OKQ14" s="110"/>
      <c r="OKR14" s="110"/>
      <c r="OKS14" s="110"/>
      <c r="OKT14" s="110"/>
      <c r="OKU14" s="110"/>
      <c r="OKV14" s="110"/>
      <c r="OKW14" s="110"/>
      <c r="OKX14" s="110"/>
      <c r="OKY14" s="110"/>
      <c r="OKZ14" s="110"/>
      <c r="OLA14" s="110"/>
      <c r="OLB14" s="110"/>
      <c r="OLC14" s="110"/>
      <c r="OLD14" s="110"/>
      <c r="OLE14" s="110"/>
      <c r="OLF14" s="110"/>
      <c r="OLG14" s="110"/>
      <c r="OLH14" s="110"/>
      <c r="OLI14" s="110"/>
      <c r="OLJ14" s="110"/>
      <c r="OLK14" s="110"/>
      <c r="OLL14" s="110"/>
      <c r="OLM14" s="110"/>
      <c r="OLN14" s="110"/>
      <c r="OLO14" s="110"/>
      <c r="OLP14" s="110"/>
      <c r="OLQ14" s="110"/>
      <c r="OLR14" s="110"/>
      <c r="OLS14" s="110"/>
      <c r="OLT14" s="110"/>
      <c r="OLU14" s="110"/>
      <c r="OLV14" s="110"/>
      <c r="OLW14" s="110"/>
      <c r="OLX14" s="110"/>
      <c r="OLY14" s="110"/>
      <c r="OLZ14" s="110"/>
      <c r="OMA14" s="110"/>
      <c r="OMB14" s="110"/>
      <c r="OMC14" s="110"/>
      <c r="OMD14" s="110"/>
      <c r="OME14" s="110"/>
      <c r="OMF14" s="110"/>
      <c r="OMG14" s="110"/>
      <c r="OMH14" s="110"/>
      <c r="OMI14" s="110"/>
      <c r="OMJ14" s="110"/>
      <c r="OMK14" s="110"/>
      <c r="OML14" s="110"/>
      <c r="OMM14" s="110"/>
      <c r="OMN14" s="110"/>
      <c r="OMO14" s="110"/>
      <c r="OMP14" s="110"/>
      <c r="OMQ14" s="110"/>
      <c r="OMR14" s="110"/>
      <c r="OMS14" s="110"/>
      <c r="OMT14" s="110"/>
      <c r="OMU14" s="110"/>
      <c r="OMV14" s="110"/>
      <c r="OMW14" s="110"/>
      <c r="OMX14" s="110"/>
      <c r="OMY14" s="110"/>
      <c r="OMZ14" s="110"/>
      <c r="ONA14" s="110"/>
      <c r="ONB14" s="110"/>
      <c r="ONC14" s="110"/>
      <c r="OND14" s="110"/>
      <c r="ONE14" s="110"/>
      <c r="ONF14" s="110"/>
      <c r="ONG14" s="110"/>
      <c r="ONH14" s="110"/>
      <c r="ONI14" s="110"/>
      <c r="ONJ14" s="110"/>
      <c r="ONK14" s="110"/>
      <c r="ONL14" s="110"/>
      <c r="ONM14" s="110"/>
      <c r="ONN14" s="110"/>
      <c r="ONO14" s="110"/>
      <c r="ONP14" s="110"/>
      <c r="ONQ14" s="110"/>
      <c r="ONR14" s="110"/>
      <c r="ONS14" s="110"/>
      <c r="ONT14" s="110"/>
      <c r="ONU14" s="110"/>
      <c r="ONV14" s="110"/>
      <c r="ONW14" s="110"/>
      <c r="ONX14" s="110"/>
      <c r="ONY14" s="110"/>
      <c r="ONZ14" s="110"/>
      <c r="OOA14" s="110"/>
      <c r="OOB14" s="110"/>
      <c r="OOC14" s="110"/>
      <c r="OOD14" s="110"/>
      <c r="OOE14" s="110"/>
      <c r="OOF14" s="110"/>
      <c r="OOG14" s="110"/>
      <c r="OOH14" s="110"/>
      <c r="OOI14" s="110"/>
      <c r="OOJ14" s="110"/>
      <c r="OOK14" s="110"/>
      <c r="OOL14" s="110"/>
      <c r="OOM14" s="110"/>
      <c r="OON14" s="110"/>
      <c r="OOO14" s="110"/>
      <c r="OOP14" s="110"/>
      <c r="OOQ14" s="110"/>
      <c r="OOR14" s="110"/>
      <c r="OOS14" s="110"/>
      <c r="OOT14" s="110"/>
      <c r="OOU14" s="110"/>
      <c r="OOV14" s="110"/>
      <c r="OOW14" s="110"/>
      <c r="OOX14" s="110"/>
      <c r="OOY14" s="110"/>
      <c r="OOZ14" s="110"/>
      <c r="OPA14" s="110"/>
      <c r="OPB14" s="110"/>
      <c r="OPC14" s="110"/>
      <c r="OPD14" s="110"/>
      <c r="OPE14" s="110"/>
      <c r="OPF14" s="110"/>
      <c r="OPG14" s="110"/>
      <c r="OPH14" s="110"/>
      <c r="OPI14" s="110"/>
      <c r="OPJ14" s="110"/>
      <c r="OPK14" s="110"/>
      <c r="OPL14" s="110"/>
      <c r="OPM14" s="110"/>
      <c r="OPN14" s="110"/>
      <c r="OPO14" s="110"/>
      <c r="OPP14" s="110"/>
      <c r="OPQ14" s="110"/>
      <c r="OPR14" s="110"/>
      <c r="OPS14" s="110"/>
      <c r="OPT14" s="110"/>
      <c r="OPU14" s="110"/>
      <c r="OPV14" s="110"/>
      <c r="OPW14" s="110"/>
      <c r="OPX14" s="110"/>
      <c r="OPY14" s="110"/>
      <c r="OPZ14" s="110"/>
      <c r="OQA14" s="110"/>
      <c r="OQB14" s="110"/>
      <c r="OQC14" s="110"/>
      <c r="OQD14" s="110"/>
      <c r="OQE14" s="110"/>
      <c r="OQF14" s="110"/>
      <c r="OQG14" s="110"/>
      <c r="OQH14" s="110"/>
      <c r="OQI14" s="110"/>
      <c r="OQJ14" s="110"/>
      <c r="OQK14" s="110"/>
      <c r="OQL14" s="110"/>
      <c r="OQM14" s="110"/>
      <c r="OQN14" s="110"/>
      <c r="OQO14" s="110"/>
      <c r="OQP14" s="110"/>
      <c r="OQQ14" s="110"/>
      <c r="OQR14" s="110"/>
      <c r="OQS14" s="110"/>
      <c r="OQT14" s="110"/>
      <c r="OQU14" s="110"/>
      <c r="OQV14" s="110"/>
      <c r="OQW14" s="110"/>
      <c r="OQX14" s="110"/>
      <c r="OQY14" s="110"/>
      <c r="OQZ14" s="110"/>
      <c r="ORA14" s="110"/>
      <c r="ORB14" s="110"/>
      <c r="ORC14" s="110"/>
      <c r="ORD14" s="110"/>
      <c r="ORE14" s="110"/>
      <c r="ORF14" s="110"/>
      <c r="ORG14" s="110"/>
      <c r="ORH14" s="110"/>
      <c r="ORI14" s="110"/>
      <c r="ORJ14" s="110"/>
      <c r="ORK14" s="110"/>
      <c r="ORL14" s="110"/>
      <c r="ORM14" s="110"/>
      <c r="ORN14" s="110"/>
      <c r="ORO14" s="110"/>
      <c r="ORP14" s="110"/>
      <c r="ORQ14" s="110"/>
      <c r="ORR14" s="110"/>
      <c r="ORS14" s="110"/>
      <c r="ORT14" s="110"/>
      <c r="ORU14" s="110"/>
      <c r="ORV14" s="110"/>
      <c r="ORW14" s="110"/>
      <c r="ORX14" s="110"/>
      <c r="ORY14" s="110"/>
      <c r="ORZ14" s="110"/>
      <c r="OSA14" s="110"/>
      <c r="OSB14" s="110"/>
      <c r="OSC14" s="110"/>
      <c r="OSD14" s="110"/>
      <c r="OSE14" s="110"/>
      <c r="OSF14" s="110"/>
      <c r="OSG14" s="110"/>
      <c r="OSH14" s="110"/>
      <c r="OSI14" s="110"/>
      <c r="OSJ14" s="110"/>
      <c r="OSK14" s="110"/>
      <c r="OSL14" s="110"/>
      <c r="OSM14" s="110"/>
      <c r="OSN14" s="110"/>
      <c r="OSO14" s="110"/>
      <c r="OSP14" s="110"/>
      <c r="OSQ14" s="110"/>
      <c r="OSR14" s="110"/>
      <c r="OSS14" s="110"/>
      <c r="OST14" s="110"/>
      <c r="OSU14" s="110"/>
      <c r="OSV14" s="110"/>
      <c r="OSW14" s="110"/>
      <c r="OSX14" s="110"/>
      <c r="OSY14" s="110"/>
      <c r="OSZ14" s="110"/>
      <c r="OTA14" s="110"/>
      <c r="OTB14" s="110"/>
      <c r="OTC14" s="110"/>
      <c r="OTD14" s="110"/>
      <c r="OTE14" s="110"/>
      <c r="OTF14" s="110"/>
      <c r="OTG14" s="110"/>
      <c r="OTH14" s="110"/>
      <c r="OTI14" s="110"/>
      <c r="OTJ14" s="110"/>
      <c r="OTK14" s="110"/>
      <c r="OTL14" s="110"/>
      <c r="OTM14" s="110"/>
      <c r="OTN14" s="110"/>
      <c r="OTO14" s="110"/>
      <c r="OTP14" s="110"/>
      <c r="OTQ14" s="110"/>
      <c r="OTR14" s="110"/>
      <c r="OTS14" s="110"/>
      <c r="OTT14" s="110"/>
      <c r="OTU14" s="110"/>
      <c r="OTV14" s="110"/>
      <c r="OTW14" s="110"/>
      <c r="OTX14" s="110"/>
      <c r="OTY14" s="110"/>
      <c r="OTZ14" s="110"/>
      <c r="OUA14" s="110"/>
      <c r="OUB14" s="110"/>
      <c r="OUC14" s="110"/>
      <c r="OUD14" s="110"/>
      <c r="OUE14" s="110"/>
      <c r="OUF14" s="110"/>
      <c r="OUG14" s="110"/>
      <c r="OUH14" s="110"/>
      <c r="OUI14" s="110"/>
      <c r="OUJ14" s="110"/>
      <c r="OUK14" s="110"/>
      <c r="OUL14" s="110"/>
      <c r="OUM14" s="110"/>
      <c r="OUN14" s="110"/>
      <c r="OUO14" s="110"/>
      <c r="OUP14" s="110"/>
      <c r="OUQ14" s="110"/>
      <c r="OUR14" s="110"/>
      <c r="OUS14" s="110"/>
      <c r="OUT14" s="110"/>
      <c r="OUU14" s="110"/>
      <c r="OUV14" s="110"/>
      <c r="OUW14" s="110"/>
      <c r="OUX14" s="110"/>
      <c r="OUY14" s="110"/>
      <c r="OUZ14" s="110"/>
      <c r="OVA14" s="110"/>
      <c r="OVB14" s="110"/>
      <c r="OVC14" s="110"/>
      <c r="OVD14" s="110"/>
      <c r="OVE14" s="110"/>
      <c r="OVF14" s="110"/>
      <c r="OVG14" s="110"/>
      <c r="OVH14" s="110"/>
      <c r="OVI14" s="110"/>
      <c r="OVJ14" s="110"/>
      <c r="OVK14" s="110"/>
      <c r="OVL14" s="110"/>
      <c r="OVM14" s="110"/>
      <c r="OVN14" s="110"/>
      <c r="OVO14" s="110"/>
      <c r="OVP14" s="110"/>
      <c r="OVQ14" s="110"/>
      <c r="OVR14" s="110"/>
      <c r="OVS14" s="110"/>
      <c r="OVT14" s="110"/>
      <c r="OVU14" s="110"/>
      <c r="OVV14" s="110"/>
      <c r="OVW14" s="110"/>
      <c r="OVX14" s="110"/>
      <c r="OVY14" s="110"/>
      <c r="OVZ14" s="110"/>
      <c r="OWA14" s="110"/>
      <c r="OWB14" s="110"/>
      <c r="OWC14" s="110"/>
      <c r="OWD14" s="110"/>
      <c r="OWE14" s="110"/>
      <c r="OWF14" s="110"/>
      <c r="OWG14" s="110"/>
      <c r="OWH14" s="110"/>
      <c r="OWI14" s="110"/>
      <c r="OWJ14" s="110"/>
      <c r="OWK14" s="110"/>
      <c r="OWL14" s="110"/>
      <c r="OWM14" s="110"/>
      <c r="OWN14" s="110"/>
      <c r="OWO14" s="110"/>
      <c r="OWP14" s="110"/>
      <c r="OWQ14" s="110"/>
      <c r="OWR14" s="110"/>
      <c r="OWS14" s="110"/>
      <c r="OWT14" s="110"/>
      <c r="OWU14" s="110"/>
      <c r="OWV14" s="110"/>
      <c r="OWW14" s="110"/>
      <c r="OWX14" s="110"/>
      <c r="OWY14" s="110"/>
      <c r="OWZ14" s="110"/>
      <c r="OXA14" s="110"/>
      <c r="OXB14" s="110"/>
      <c r="OXC14" s="110"/>
      <c r="OXD14" s="110"/>
      <c r="OXE14" s="110"/>
      <c r="OXF14" s="110"/>
      <c r="OXG14" s="110"/>
      <c r="OXH14" s="110"/>
      <c r="OXI14" s="110"/>
      <c r="OXJ14" s="110"/>
      <c r="OXK14" s="110"/>
      <c r="OXL14" s="110"/>
      <c r="OXM14" s="110"/>
      <c r="OXN14" s="110"/>
      <c r="OXO14" s="110"/>
      <c r="OXP14" s="110"/>
      <c r="OXQ14" s="110"/>
      <c r="OXR14" s="110"/>
      <c r="OXS14" s="110"/>
      <c r="OXT14" s="110"/>
      <c r="OXU14" s="110"/>
      <c r="OXV14" s="110"/>
      <c r="OXW14" s="110"/>
      <c r="OXX14" s="110"/>
      <c r="OXY14" s="110"/>
      <c r="OXZ14" s="110"/>
      <c r="OYA14" s="110"/>
      <c r="OYB14" s="110"/>
      <c r="OYC14" s="110"/>
      <c r="OYD14" s="110"/>
      <c r="OYE14" s="110"/>
      <c r="OYF14" s="110"/>
      <c r="OYG14" s="110"/>
      <c r="OYH14" s="110"/>
      <c r="OYI14" s="110"/>
      <c r="OYJ14" s="110"/>
      <c r="OYK14" s="110"/>
      <c r="OYL14" s="110"/>
      <c r="OYM14" s="110"/>
      <c r="OYN14" s="110"/>
      <c r="OYO14" s="110"/>
      <c r="OYP14" s="110"/>
      <c r="OYQ14" s="110"/>
      <c r="OYR14" s="110"/>
      <c r="OYS14" s="110"/>
      <c r="OYT14" s="110"/>
      <c r="OYU14" s="110"/>
      <c r="OYV14" s="110"/>
      <c r="OYW14" s="110"/>
      <c r="OYX14" s="110"/>
      <c r="OYY14" s="110"/>
      <c r="OYZ14" s="110"/>
      <c r="OZA14" s="110"/>
      <c r="OZB14" s="110"/>
      <c r="OZC14" s="110"/>
      <c r="OZD14" s="110"/>
      <c r="OZE14" s="110"/>
      <c r="OZF14" s="110"/>
      <c r="OZG14" s="110"/>
      <c r="OZH14" s="110"/>
      <c r="OZI14" s="110"/>
      <c r="OZJ14" s="110"/>
      <c r="OZK14" s="110"/>
      <c r="OZL14" s="110"/>
      <c r="OZM14" s="110"/>
      <c r="OZN14" s="110"/>
      <c r="OZO14" s="110"/>
      <c r="OZP14" s="110"/>
      <c r="OZQ14" s="110"/>
      <c r="OZR14" s="110"/>
      <c r="OZS14" s="110"/>
      <c r="OZT14" s="110"/>
      <c r="OZU14" s="110"/>
      <c r="OZV14" s="110"/>
      <c r="OZW14" s="110"/>
      <c r="OZX14" s="110"/>
      <c r="OZY14" s="110"/>
      <c r="OZZ14" s="110"/>
      <c r="PAA14" s="110"/>
      <c r="PAB14" s="110"/>
      <c r="PAC14" s="110"/>
      <c r="PAD14" s="110"/>
      <c r="PAE14" s="110"/>
      <c r="PAF14" s="110"/>
      <c r="PAG14" s="110"/>
      <c r="PAH14" s="110"/>
      <c r="PAI14" s="110"/>
      <c r="PAJ14" s="110"/>
      <c r="PAK14" s="110"/>
      <c r="PAL14" s="110"/>
      <c r="PAM14" s="110"/>
      <c r="PAN14" s="110"/>
      <c r="PAO14" s="110"/>
      <c r="PAP14" s="110"/>
      <c r="PAQ14" s="110"/>
      <c r="PAR14" s="110"/>
      <c r="PAS14" s="110"/>
      <c r="PAT14" s="110"/>
      <c r="PAU14" s="110"/>
      <c r="PAV14" s="110"/>
      <c r="PAW14" s="110"/>
      <c r="PAX14" s="110"/>
      <c r="PAY14" s="110"/>
      <c r="PAZ14" s="110"/>
      <c r="PBA14" s="110"/>
      <c r="PBB14" s="110"/>
      <c r="PBC14" s="110"/>
      <c r="PBD14" s="110"/>
      <c r="PBE14" s="110"/>
      <c r="PBF14" s="110"/>
      <c r="PBG14" s="110"/>
      <c r="PBH14" s="110"/>
      <c r="PBI14" s="110"/>
      <c r="PBJ14" s="110"/>
      <c r="PBK14" s="110"/>
      <c r="PBL14" s="110"/>
      <c r="PBM14" s="110"/>
      <c r="PBN14" s="110"/>
      <c r="PBO14" s="110"/>
      <c r="PBP14" s="110"/>
      <c r="PBQ14" s="110"/>
      <c r="PBR14" s="110"/>
      <c r="PBS14" s="110"/>
      <c r="PBT14" s="110"/>
      <c r="PBU14" s="110"/>
      <c r="PBV14" s="110"/>
      <c r="PBW14" s="110"/>
      <c r="PBX14" s="110"/>
      <c r="PBY14" s="110"/>
      <c r="PBZ14" s="110"/>
      <c r="PCA14" s="110"/>
      <c r="PCB14" s="110"/>
      <c r="PCC14" s="110"/>
      <c r="PCD14" s="110"/>
      <c r="PCE14" s="110"/>
      <c r="PCF14" s="110"/>
      <c r="PCG14" s="110"/>
      <c r="PCH14" s="110"/>
      <c r="PCI14" s="110"/>
      <c r="PCJ14" s="110"/>
      <c r="PCK14" s="110"/>
      <c r="PCL14" s="110"/>
      <c r="PCM14" s="110"/>
      <c r="PCN14" s="110"/>
      <c r="PCO14" s="110"/>
      <c r="PCP14" s="110"/>
      <c r="PCQ14" s="110"/>
      <c r="PCR14" s="110"/>
      <c r="PCS14" s="110"/>
      <c r="PCT14" s="110"/>
      <c r="PCU14" s="110"/>
      <c r="PCV14" s="110"/>
      <c r="PCW14" s="110"/>
      <c r="PCX14" s="110"/>
      <c r="PCY14" s="110"/>
      <c r="PCZ14" s="110"/>
      <c r="PDA14" s="110"/>
      <c r="PDB14" s="110"/>
      <c r="PDC14" s="110"/>
      <c r="PDD14" s="110"/>
      <c r="PDE14" s="110"/>
      <c r="PDF14" s="110"/>
      <c r="PDG14" s="110"/>
      <c r="PDH14" s="110"/>
      <c r="PDI14" s="110"/>
      <c r="PDJ14" s="110"/>
      <c r="PDK14" s="110"/>
      <c r="PDL14" s="110"/>
      <c r="PDM14" s="110"/>
      <c r="PDN14" s="110"/>
      <c r="PDO14" s="110"/>
      <c r="PDP14" s="110"/>
      <c r="PDQ14" s="110"/>
      <c r="PDR14" s="110"/>
      <c r="PDS14" s="110"/>
      <c r="PDT14" s="110"/>
      <c r="PDU14" s="110"/>
      <c r="PDV14" s="110"/>
      <c r="PDW14" s="110"/>
      <c r="PDX14" s="110"/>
      <c r="PDY14" s="110"/>
      <c r="PDZ14" s="110"/>
      <c r="PEA14" s="110"/>
      <c r="PEB14" s="110"/>
      <c r="PEC14" s="110"/>
      <c r="PED14" s="110"/>
      <c r="PEE14" s="110"/>
      <c r="PEF14" s="110"/>
      <c r="PEG14" s="110"/>
      <c r="PEH14" s="110"/>
      <c r="PEI14" s="110"/>
      <c r="PEJ14" s="110"/>
      <c r="PEK14" s="110"/>
      <c r="PEL14" s="110"/>
      <c r="PEM14" s="110"/>
      <c r="PEN14" s="110"/>
      <c r="PEO14" s="110"/>
      <c r="PEP14" s="110"/>
      <c r="PEQ14" s="110"/>
      <c r="PER14" s="110"/>
      <c r="PES14" s="110"/>
      <c r="PET14" s="110"/>
      <c r="PEU14" s="110"/>
      <c r="PEV14" s="110"/>
      <c r="PEW14" s="110"/>
      <c r="PEX14" s="110"/>
      <c r="PEY14" s="110"/>
      <c r="PEZ14" s="110"/>
      <c r="PFA14" s="110"/>
      <c r="PFB14" s="110"/>
      <c r="PFC14" s="110"/>
      <c r="PFD14" s="110"/>
      <c r="PFE14" s="110"/>
      <c r="PFF14" s="110"/>
      <c r="PFG14" s="110"/>
      <c r="PFH14" s="110"/>
      <c r="PFI14" s="110"/>
      <c r="PFJ14" s="110"/>
      <c r="PFK14" s="110"/>
      <c r="PFL14" s="110"/>
      <c r="PFM14" s="110"/>
      <c r="PFN14" s="110"/>
      <c r="PFO14" s="110"/>
      <c r="PFP14" s="110"/>
      <c r="PFQ14" s="110"/>
      <c r="PFR14" s="110"/>
      <c r="PFS14" s="110"/>
      <c r="PFT14" s="110"/>
      <c r="PFU14" s="110"/>
      <c r="PFV14" s="110"/>
      <c r="PFW14" s="110"/>
      <c r="PFX14" s="110"/>
      <c r="PFY14" s="110"/>
      <c r="PFZ14" s="110"/>
      <c r="PGA14" s="110"/>
      <c r="PGB14" s="110"/>
      <c r="PGC14" s="110"/>
      <c r="PGD14" s="110"/>
      <c r="PGE14" s="110"/>
      <c r="PGF14" s="110"/>
      <c r="PGG14" s="110"/>
      <c r="PGH14" s="110"/>
      <c r="PGI14" s="110"/>
      <c r="PGJ14" s="110"/>
      <c r="PGK14" s="110"/>
      <c r="PGL14" s="110"/>
      <c r="PGM14" s="110"/>
      <c r="PGN14" s="110"/>
      <c r="PGO14" s="110"/>
      <c r="PGP14" s="110"/>
      <c r="PGQ14" s="110"/>
      <c r="PGR14" s="110"/>
      <c r="PGS14" s="110"/>
      <c r="PGT14" s="110"/>
      <c r="PGU14" s="110"/>
      <c r="PGV14" s="110"/>
      <c r="PGW14" s="110"/>
      <c r="PGX14" s="110"/>
      <c r="PGY14" s="110"/>
      <c r="PGZ14" s="110"/>
      <c r="PHA14" s="110"/>
      <c r="PHB14" s="110"/>
      <c r="PHC14" s="110"/>
      <c r="PHD14" s="110"/>
      <c r="PHE14" s="110"/>
      <c r="PHF14" s="110"/>
      <c r="PHG14" s="110"/>
      <c r="PHH14" s="110"/>
      <c r="PHI14" s="110"/>
      <c r="PHJ14" s="110"/>
      <c r="PHK14" s="110"/>
      <c r="PHL14" s="110"/>
      <c r="PHM14" s="110"/>
      <c r="PHN14" s="110"/>
      <c r="PHO14" s="110"/>
      <c r="PHP14" s="110"/>
      <c r="PHQ14" s="110"/>
      <c r="PHR14" s="110"/>
      <c r="PHS14" s="110"/>
      <c r="PHT14" s="110"/>
      <c r="PHU14" s="110"/>
      <c r="PHV14" s="110"/>
      <c r="PHW14" s="110"/>
      <c r="PHX14" s="110"/>
      <c r="PHY14" s="110"/>
      <c r="PHZ14" s="110"/>
      <c r="PIA14" s="110"/>
      <c r="PIB14" s="110"/>
      <c r="PIC14" s="110"/>
      <c r="PID14" s="110"/>
      <c r="PIE14" s="110"/>
      <c r="PIF14" s="110"/>
      <c r="PIG14" s="110"/>
      <c r="PIH14" s="110"/>
      <c r="PII14" s="110"/>
      <c r="PIJ14" s="110"/>
      <c r="PIK14" s="110"/>
      <c r="PIL14" s="110"/>
      <c r="PIM14" s="110"/>
      <c r="PIN14" s="110"/>
      <c r="PIO14" s="110"/>
      <c r="PIP14" s="110"/>
      <c r="PIQ14" s="110"/>
      <c r="PIR14" s="110"/>
      <c r="PIS14" s="110"/>
      <c r="PIT14" s="110"/>
      <c r="PIU14" s="110"/>
      <c r="PIV14" s="110"/>
      <c r="PIW14" s="110"/>
      <c r="PIX14" s="110"/>
      <c r="PIY14" s="110"/>
      <c r="PIZ14" s="110"/>
      <c r="PJA14" s="110"/>
      <c r="PJB14" s="110"/>
      <c r="PJC14" s="110"/>
      <c r="PJD14" s="110"/>
      <c r="PJE14" s="110"/>
      <c r="PJF14" s="110"/>
      <c r="PJG14" s="110"/>
      <c r="PJH14" s="110"/>
      <c r="PJI14" s="110"/>
      <c r="PJJ14" s="110"/>
      <c r="PJK14" s="110"/>
      <c r="PJL14" s="110"/>
      <c r="PJM14" s="110"/>
      <c r="PJN14" s="110"/>
      <c r="PJO14" s="110"/>
      <c r="PJP14" s="110"/>
      <c r="PJQ14" s="110"/>
      <c r="PJR14" s="110"/>
      <c r="PJS14" s="110"/>
      <c r="PJT14" s="110"/>
      <c r="PJU14" s="110"/>
      <c r="PJV14" s="110"/>
      <c r="PJW14" s="110"/>
      <c r="PJX14" s="110"/>
      <c r="PJY14" s="110"/>
      <c r="PJZ14" s="110"/>
      <c r="PKA14" s="110"/>
      <c r="PKB14" s="110"/>
      <c r="PKC14" s="110"/>
      <c r="PKD14" s="110"/>
      <c r="PKE14" s="110"/>
      <c r="PKF14" s="110"/>
      <c r="PKG14" s="110"/>
      <c r="PKH14" s="110"/>
      <c r="PKI14" s="110"/>
      <c r="PKJ14" s="110"/>
      <c r="PKK14" s="110"/>
      <c r="PKL14" s="110"/>
      <c r="PKM14" s="110"/>
      <c r="PKN14" s="110"/>
      <c r="PKO14" s="110"/>
      <c r="PKP14" s="110"/>
      <c r="PKQ14" s="110"/>
      <c r="PKR14" s="110"/>
      <c r="PKS14" s="110"/>
      <c r="PKT14" s="110"/>
      <c r="PKU14" s="110"/>
      <c r="PKV14" s="110"/>
      <c r="PKW14" s="110"/>
      <c r="PKX14" s="110"/>
      <c r="PKY14" s="110"/>
      <c r="PKZ14" s="110"/>
      <c r="PLA14" s="110"/>
      <c r="PLB14" s="110"/>
      <c r="PLC14" s="110"/>
      <c r="PLD14" s="110"/>
      <c r="PLE14" s="110"/>
      <c r="PLF14" s="110"/>
      <c r="PLG14" s="110"/>
      <c r="PLH14" s="110"/>
      <c r="PLI14" s="110"/>
      <c r="PLJ14" s="110"/>
      <c r="PLK14" s="110"/>
      <c r="PLL14" s="110"/>
      <c r="PLM14" s="110"/>
      <c r="PLN14" s="110"/>
      <c r="PLO14" s="110"/>
      <c r="PLP14" s="110"/>
      <c r="PLQ14" s="110"/>
      <c r="PLR14" s="110"/>
      <c r="PLS14" s="110"/>
      <c r="PLT14" s="110"/>
      <c r="PLU14" s="110"/>
      <c r="PLV14" s="110"/>
      <c r="PLW14" s="110"/>
      <c r="PLX14" s="110"/>
      <c r="PLY14" s="110"/>
      <c r="PLZ14" s="110"/>
      <c r="PMA14" s="110"/>
      <c r="PMB14" s="110"/>
      <c r="PMC14" s="110"/>
      <c r="PMD14" s="110"/>
      <c r="PME14" s="110"/>
      <c r="PMF14" s="110"/>
      <c r="PMG14" s="110"/>
      <c r="PMH14" s="110"/>
      <c r="PMI14" s="110"/>
      <c r="PMJ14" s="110"/>
      <c r="PMK14" s="110"/>
      <c r="PML14" s="110"/>
      <c r="PMM14" s="110"/>
      <c r="PMN14" s="110"/>
      <c r="PMO14" s="110"/>
      <c r="PMP14" s="110"/>
      <c r="PMQ14" s="110"/>
      <c r="PMR14" s="110"/>
      <c r="PMS14" s="110"/>
      <c r="PMT14" s="110"/>
      <c r="PMU14" s="110"/>
      <c r="PMV14" s="110"/>
      <c r="PMW14" s="110"/>
      <c r="PMX14" s="110"/>
      <c r="PMY14" s="110"/>
      <c r="PMZ14" s="110"/>
      <c r="PNA14" s="110"/>
      <c r="PNB14" s="110"/>
      <c r="PNC14" s="110"/>
      <c r="PND14" s="110"/>
      <c r="PNE14" s="110"/>
      <c r="PNF14" s="110"/>
      <c r="PNG14" s="110"/>
      <c r="PNH14" s="110"/>
      <c r="PNI14" s="110"/>
      <c r="PNJ14" s="110"/>
      <c r="PNK14" s="110"/>
      <c r="PNL14" s="110"/>
      <c r="PNM14" s="110"/>
      <c r="PNN14" s="110"/>
      <c r="PNO14" s="110"/>
      <c r="PNP14" s="110"/>
      <c r="PNQ14" s="110"/>
      <c r="PNR14" s="110"/>
      <c r="PNS14" s="110"/>
      <c r="PNT14" s="110"/>
      <c r="PNU14" s="110"/>
      <c r="PNV14" s="110"/>
      <c r="PNW14" s="110"/>
      <c r="PNX14" s="110"/>
      <c r="PNY14" s="110"/>
      <c r="PNZ14" s="110"/>
      <c r="POA14" s="110"/>
      <c r="POB14" s="110"/>
      <c r="POC14" s="110"/>
      <c r="POD14" s="110"/>
      <c r="POE14" s="110"/>
      <c r="POF14" s="110"/>
      <c r="POG14" s="110"/>
      <c r="POH14" s="110"/>
      <c r="POI14" s="110"/>
      <c r="POJ14" s="110"/>
      <c r="POK14" s="110"/>
      <c r="POL14" s="110"/>
      <c r="POM14" s="110"/>
      <c r="PON14" s="110"/>
      <c r="POO14" s="110"/>
      <c r="POP14" s="110"/>
      <c r="POQ14" s="110"/>
      <c r="POR14" s="110"/>
      <c r="POS14" s="110"/>
      <c r="POT14" s="110"/>
      <c r="POU14" s="110"/>
      <c r="POV14" s="110"/>
      <c r="POW14" s="110"/>
      <c r="POX14" s="110"/>
      <c r="POY14" s="110"/>
      <c r="POZ14" s="110"/>
      <c r="PPA14" s="110"/>
      <c r="PPB14" s="110"/>
      <c r="PPC14" s="110"/>
      <c r="PPD14" s="110"/>
      <c r="PPE14" s="110"/>
      <c r="PPF14" s="110"/>
      <c r="PPG14" s="110"/>
      <c r="PPH14" s="110"/>
      <c r="PPI14" s="110"/>
      <c r="PPJ14" s="110"/>
      <c r="PPK14" s="110"/>
      <c r="PPL14" s="110"/>
      <c r="PPM14" s="110"/>
      <c r="PPN14" s="110"/>
      <c r="PPO14" s="110"/>
      <c r="PPP14" s="110"/>
      <c r="PPQ14" s="110"/>
      <c r="PPR14" s="110"/>
      <c r="PPS14" s="110"/>
      <c r="PPT14" s="110"/>
      <c r="PPU14" s="110"/>
      <c r="PPV14" s="110"/>
      <c r="PPW14" s="110"/>
      <c r="PPX14" s="110"/>
      <c r="PPY14" s="110"/>
      <c r="PPZ14" s="110"/>
      <c r="PQA14" s="110"/>
      <c r="PQB14" s="110"/>
      <c r="PQC14" s="110"/>
      <c r="PQD14" s="110"/>
      <c r="PQE14" s="110"/>
      <c r="PQF14" s="110"/>
      <c r="PQG14" s="110"/>
      <c r="PQH14" s="110"/>
      <c r="PQI14" s="110"/>
      <c r="PQJ14" s="110"/>
      <c r="PQK14" s="110"/>
      <c r="PQL14" s="110"/>
      <c r="PQM14" s="110"/>
      <c r="PQN14" s="110"/>
      <c r="PQO14" s="110"/>
      <c r="PQP14" s="110"/>
      <c r="PQQ14" s="110"/>
      <c r="PQR14" s="110"/>
      <c r="PQS14" s="110"/>
      <c r="PQT14" s="110"/>
      <c r="PQU14" s="110"/>
      <c r="PQV14" s="110"/>
      <c r="PQW14" s="110"/>
      <c r="PQX14" s="110"/>
      <c r="PQY14" s="110"/>
      <c r="PQZ14" s="110"/>
      <c r="PRA14" s="110"/>
      <c r="PRB14" s="110"/>
      <c r="PRC14" s="110"/>
      <c r="PRD14" s="110"/>
      <c r="PRE14" s="110"/>
      <c r="PRF14" s="110"/>
      <c r="PRG14" s="110"/>
      <c r="PRH14" s="110"/>
      <c r="PRI14" s="110"/>
      <c r="PRJ14" s="110"/>
      <c r="PRK14" s="110"/>
      <c r="PRL14" s="110"/>
      <c r="PRM14" s="110"/>
      <c r="PRN14" s="110"/>
      <c r="PRO14" s="110"/>
      <c r="PRP14" s="110"/>
      <c r="PRQ14" s="110"/>
      <c r="PRR14" s="110"/>
      <c r="PRS14" s="110"/>
      <c r="PRT14" s="110"/>
      <c r="PRU14" s="110"/>
      <c r="PRV14" s="110"/>
      <c r="PRW14" s="110"/>
      <c r="PRX14" s="110"/>
      <c r="PRY14" s="110"/>
      <c r="PRZ14" s="110"/>
      <c r="PSA14" s="110"/>
      <c r="PSB14" s="110"/>
      <c r="PSC14" s="110"/>
      <c r="PSD14" s="110"/>
      <c r="PSE14" s="110"/>
      <c r="PSF14" s="110"/>
      <c r="PSG14" s="110"/>
      <c r="PSH14" s="110"/>
      <c r="PSI14" s="110"/>
      <c r="PSJ14" s="110"/>
      <c r="PSK14" s="110"/>
      <c r="PSL14" s="110"/>
      <c r="PSM14" s="110"/>
      <c r="PSN14" s="110"/>
      <c r="PSO14" s="110"/>
      <c r="PSP14" s="110"/>
      <c r="PSQ14" s="110"/>
      <c r="PSR14" s="110"/>
      <c r="PSS14" s="110"/>
      <c r="PST14" s="110"/>
      <c r="PSU14" s="110"/>
      <c r="PSV14" s="110"/>
      <c r="PSW14" s="110"/>
      <c r="PSX14" s="110"/>
      <c r="PSY14" s="110"/>
      <c r="PSZ14" s="110"/>
      <c r="PTA14" s="110"/>
      <c r="PTB14" s="110"/>
      <c r="PTC14" s="110"/>
      <c r="PTD14" s="110"/>
      <c r="PTE14" s="110"/>
      <c r="PTF14" s="110"/>
      <c r="PTG14" s="110"/>
      <c r="PTH14" s="110"/>
      <c r="PTI14" s="110"/>
      <c r="PTJ14" s="110"/>
      <c r="PTK14" s="110"/>
      <c r="PTL14" s="110"/>
      <c r="PTM14" s="110"/>
      <c r="PTN14" s="110"/>
      <c r="PTO14" s="110"/>
      <c r="PTP14" s="110"/>
      <c r="PTQ14" s="110"/>
      <c r="PTR14" s="110"/>
      <c r="PTS14" s="110"/>
      <c r="PTT14" s="110"/>
      <c r="PTU14" s="110"/>
      <c r="PTV14" s="110"/>
      <c r="PTW14" s="110"/>
      <c r="PTX14" s="110"/>
      <c r="PTY14" s="110"/>
      <c r="PTZ14" s="110"/>
      <c r="PUA14" s="110"/>
      <c r="PUB14" s="110"/>
      <c r="PUC14" s="110"/>
      <c r="PUD14" s="110"/>
      <c r="PUE14" s="110"/>
      <c r="PUF14" s="110"/>
      <c r="PUG14" s="110"/>
      <c r="PUH14" s="110"/>
      <c r="PUI14" s="110"/>
      <c r="PUJ14" s="110"/>
      <c r="PUK14" s="110"/>
      <c r="PUL14" s="110"/>
      <c r="PUM14" s="110"/>
      <c r="PUN14" s="110"/>
      <c r="PUO14" s="110"/>
      <c r="PUP14" s="110"/>
      <c r="PUQ14" s="110"/>
      <c r="PUR14" s="110"/>
      <c r="PUS14" s="110"/>
      <c r="PUT14" s="110"/>
      <c r="PUU14" s="110"/>
      <c r="PUV14" s="110"/>
      <c r="PUW14" s="110"/>
      <c r="PUX14" s="110"/>
      <c r="PUY14" s="110"/>
      <c r="PUZ14" s="110"/>
      <c r="PVA14" s="110"/>
      <c r="PVB14" s="110"/>
      <c r="PVC14" s="110"/>
      <c r="PVD14" s="110"/>
      <c r="PVE14" s="110"/>
      <c r="PVF14" s="110"/>
      <c r="PVG14" s="110"/>
      <c r="PVH14" s="110"/>
      <c r="PVI14" s="110"/>
      <c r="PVJ14" s="110"/>
      <c r="PVK14" s="110"/>
      <c r="PVL14" s="110"/>
      <c r="PVM14" s="110"/>
      <c r="PVN14" s="110"/>
      <c r="PVO14" s="110"/>
      <c r="PVP14" s="110"/>
      <c r="PVQ14" s="110"/>
      <c r="PVR14" s="110"/>
      <c r="PVS14" s="110"/>
      <c r="PVT14" s="110"/>
      <c r="PVU14" s="110"/>
      <c r="PVV14" s="110"/>
      <c r="PVW14" s="110"/>
      <c r="PVX14" s="110"/>
      <c r="PVY14" s="110"/>
      <c r="PVZ14" s="110"/>
      <c r="PWA14" s="110"/>
      <c r="PWB14" s="110"/>
      <c r="PWC14" s="110"/>
      <c r="PWD14" s="110"/>
      <c r="PWE14" s="110"/>
      <c r="PWF14" s="110"/>
      <c r="PWG14" s="110"/>
      <c r="PWH14" s="110"/>
      <c r="PWI14" s="110"/>
      <c r="PWJ14" s="110"/>
      <c r="PWK14" s="110"/>
      <c r="PWL14" s="110"/>
      <c r="PWM14" s="110"/>
      <c r="PWN14" s="110"/>
      <c r="PWO14" s="110"/>
      <c r="PWP14" s="110"/>
      <c r="PWQ14" s="110"/>
      <c r="PWR14" s="110"/>
      <c r="PWS14" s="110"/>
      <c r="PWT14" s="110"/>
      <c r="PWU14" s="110"/>
      <c r="PWV14" s="110"/>
      <c r="PWW14" s="110"/>
      <c r="PWX14" s="110"/>
      <c r="PWY14" s="110"/>
      <c r="PWZ14" s="110"/>
      <c r="PXA14" s="110"/>
      <c r="PXB14" s="110"/>
      <c r="PXC14" s="110"/>
      <c r="PXD14" s="110"/>
      <c r="PXE14" s="110"/>
      <c r="PXF14" s="110"/>
      <c r="PXG14" s="110"/>
      <c r="PXH14" s="110"/>
      <c r="PXI14" s="110"/>
      <c r="PXJ14" s="110"/>
      <c r="PXK14" s="110"/>
      <c r="PXL14" s="110"/>
      <c r="PXM14" s="110"/>
      <c r="PXN14" s="110"/>
      <c r="PXO14" s="110"/>
      <c r="PXP14" s="110"/>
      <c r="PXQ14" s="110"/>
      <c r="PXR14" s="110"/>
      <c r="PXS14" s="110"/>
      <c r="PXT14" s="110"/>
      <c r="PXU14" s="110"/>
      <c r="PXV14" s="110"/>
      <c r="PXW14" s="110"/>
      <c r="PXX14" s="110"/>
      <c r="PXY14" s="110"/>
      <c r="PXZ14" s="110"/>
      <c r="PYA14" s="110"/>
      <c r="PYB14" s="110"/>
      <c r="PYC14" s="110"/>
      <c r="PYD14" s="110"/>
      <c r="PYE14" s="110"/>
      <c r="PYF14" s="110"/>
      <c r="PYG14" s="110"/>
      <c r="PYH14" s="110"/>
      <c r="PYI14" s="110"/>
      <c r="PYJ14" s="110"/>
      <c r="PYK14" s="110"/>
      <c r="PYL14" s="110"/>
      <c r="PYM14" s="110"/>
      <c r="PYN14" s="110"/>
      <c r="PYO14" s="110"/>
      <c r="PYP14" s="110"/>
      <c r="PYQ14" s="110"/>
      <c r="PYR14" s="110"/>
      <c r="PYS14" s="110"/>
      <c r="PYT14" s="110"/>
      <c r="PYU14" s="110"/>
      <c r="PYV14" s="110"/>
      <c r="PYW14" s="110"/>
      <c r="PYX14" s="110"/>
      <c r="PYY14" s="110"/>
      <c r="PYZ14" s="110"/>
      <c r="PZA14" s="110"/>
      <c r="PZB14" s="110"/>
      <c r="PZC14" s="110"/>
      <c r="PZD14" s="110"/>
      <c r="PZE14" s="110"/>
      <c r="PZF14" s="110"/>
      <c r="PZG14" s="110"/>
      <c r="PZH14" s="110"/>
      <c r="PZI14" s="110"/>
      <c r="PZJ14" s="110"/>
      <c r="PZK14" s="110"/>
      <c r="PZL14" s="110"/>
      <c r="PZM14" s="110"/>
      <c r="PZN14" s="110"/>
      <c r="PZO14" s="110"/>
      <c r="PZP14" s="110"/>
      <c r="PZQ14" s="110"/>
      <c r="PZR14" s="110"/>
      <c r="PZS14" s="110"/>
      <c r="PZT14" s="110"/>
      <c r="PZU14" s="110"/>
      <c r="PZV14" s="110"/>
      <c r="PZW14" s="110"/>
      <c r="PZX14" s="110"/>
      <c r="PZY14" s="110"/>
      <c r="PZZ14" s="110"/>
      <c r="QAA14" s="110"/>
      <c r="QAB14" s="110"/>
      <c r="QAC14" s="110"/>
      <c r="QAD14" s="110"/>
      <c r="QAE14" s="110"/>
      <c r="QAF14" s="110"/>
      <c r="QAG14" s="110"/>
      <c r="QAH14" s="110"/>
      <c r="QAI14" s="110"/>
      <c r="QAJ14" s="110"/>
      <c r="QAK14" s="110"/>
      <c r="QAL14" s="110"/>
      <c r="QAM14" s="110"/>
      <c r="QAN14" s="110"/>
      <c r="QAO14" s="110"/>
      <c r="QAP14" s="110"/>
      <c r="QAQ14" s="110"/>
      <c r="QAR14" s="110"/>
      <c r="QAS14" s="110"/>
      <c r="QAT14" s="110"/>
      <c r="QAU14" s="110"/>
      <c r="QAV14" s="110"/>
      <c r="QAW14" s="110"/>
      <c r="QAX14" s="110"/>
      <c r="QAY14" s="110"/>
      <c r="QAZ14" s="110"/>
      <c r="QBA14" s="110"/>
      <c r="QBB14" s="110"/>
      <c r="QBC14" s="110"/>
      <c r="QBD14" s="110"/>
      <c r="QBE14" s="110"/>
      <c r="QBF14" s="110"/>
      <c r="QBG14" s="110"/>
      <c r="QBH14" s="110"/>
      <c r="QBI14" s="110"/>
      <c r="QBJ14" s="110"/>
      <c r="QBK14" s="110"/>
      <c r="QBL14" s="110"/>
      <c r="QBM14" s="110"/>
      <c r="QBN14" s="110"/>
      <c r="QBO14" s="110"/>
      <c r="QBP14" s="110"/>
      <c r="QBQ14" s="110"/>
      <c r="QBR14" s="110"/>
      <c r="QBS14" s="110"/>
      <c r="QBT14" s="110"/>
      <c r="QBU14" s="110"/>
      <c r="QBV14" s="110"/>
      <c r="QBW14" s="110"/>
      <c r="QBX14" s="110"/>
      <c r="QBY14" s="110"/>
      <c r="QBZ14" s="110"/>
      <c r="QCA14" s="110"/>
      <c r="QCB14" s="110"/>
      <c r="QCC14" s="110"/>
      <c r="QCD14" s="110"/>
      <c r="QCE14" s="110"/>
      <c r="QCF14" s="110"/>
      <c r="QCG14" s="110"/>
      <c r="QCH14" s="110"/>
      <c r="QCI14" s="110"/>
      <c r="QCJ14" s="110"/>
      <c r="QCK14" s="110"/>
      <c r="QCL14" s="110"/>
      <c r="QCM14" s="110"/>
      <c r="QCN14" s="110"/>
      <c r="QCO14" s="110"/>
      <c r="QCP14" s="110"/>
      <c r="QCQ14" s="110"/>
      <c r="QCR14" s="110"/>
      <c r="QCS14" s="110"/>
      <c r="QCT14" s="110"/>
      <c r="QCU14" s="110"/>
      <c r="QCV14" s="110"/>
      <c r="QCW14" s="110"/>
      <c r="QCX14" s="110"/>
      <c r="QCY14" s="110"/>
      <c r="QCZ14" s="110"/>
      <c r="QDA14" s="110"/>
      <c r="QDB14" s="110"/>
      <c r="QDC14" s="110"/>
      <c r="QDD14" s="110"/>
      <c r="QDE14" s="110"/>
      <c r="QDF14" s="110"/>
      <c r="QDG14" s="110"/>
      <c r="QDH14" s="110"/>
      <c r="QDI14" s="110"/>
      <c r="QDJ14" s="110"/>
      <c r="QDK14" s="110"/>
      <c r="QDL14" s="110"/>
      <c r="QDM14" s="110"/>
      <c r="QDN14" s="110"/>
      <c r="QDO14" s="110"/>
      <c r="QDP14" s="110"/>
      <c r="QDQ14" s="110"/>
      <c r="QDR14" s="110"/>
      <c r="QDS14" s="110"/>
      <c r="QDT14" s="110"/>
      <c r="QDU14" s="110"/>
      <c r="QDV14" s="110"/>
      <c r="QDW14" s="110"/>
      <c r="QDX14" s="110"/>
      <c r="QDY14" s="110"/>
      <c r="QDZ14" s="110"/>
      <c r="QEA14" s="110"/>
      <c r="QEB14" s="110"/>
      <c r="QEC14" s="110"/>
      <c r="QED14" s="110"/>
      <c r="QEE14" s="110"/>
      <c r="QEF14" s="110"/>
      <c r="QEG14" s="110"/>
      <c r="QEH14" s="110"/>
      <c r="QEI14" s="110"/>
      <c r="QEJ14" s="110"/>
      <c r="QEK14" s="110"/>
      <c r="QEL14" s="110"/>
      <c r="QEM14" s="110"/>
      <c r="QEN14" s="110"/>
      <c r="QEO14" s="110"/>
      <c r="QEP14" s="110"/>
      <c r="QEQ14" s="110"/>
      <c r="QER14" s="110"/>
      <c r="QES14" s="110"/>
      <c r="QET14" s="110"/>
      <c r="QEU14" s="110"/>
      <c r="QEV14" s="110"/>
      <c r="QEW14" s="110"/>
      <c r="QEX14" s="110"/>
      <c r="QEY14" s="110"/>
      <c r="QEZ14" s="110"/>
      <c r="QFA14" s="110"/>
      <c r="QFB14" s="110"/>
      <c r="QFC14" s="110"/>
      <c r="QFD14" s="110"/>
      <c r="QFE14" s="110"/>
      <c r="QFF14" s="110"/>
      <c r="QFG14" s="110"/>
      <c r="QFH14" s="110"/>
      <c r="QFI14" s="110"/>
      <c r="QFJ14" s="110"/>
      <c r="QFK14" s="110"/>
      <c r="QFL14" s="110"/>
      <c r="QFM14" s="110"/>
      <c r="QFN14" s="110"/>
      <c r="QFO14" s="110"/>
      <c r="QFP14" s="110"/>
      <c r="QFQ14" s="110"/>
      <c r="QFR14" s="110"/>
      <c r="QFS14" s="110"/>
      <c r="QFT14" s="110"/>
      <c r="QFU14" s="110"/>
      <c r="QFV14" s="110"/>
      <c r="QFW14" s="110"/>
      <c r="QFX14" s="110"/>
      <c r="QFY14" s="110"/>
      <c r="QFZ14" s="110"/>
      <c r="QGA14" s="110"/>
      <c r="QGB14" s="110"/>
      <c r="QGC14" s="110"/>
      <c r="QGD14" s="110"/>
      <c r="QGE14" s="110"/>
      <c r="QGF14" s="110"/>
      <c r="QGG14" s="110"/>
      <c r="QGH14" s="110"/>
      <c r="QGI14" s="110"/>
      <c r="QGJ14" s="110"/>
      <c r="QGK14" s="110"/>
      <c r="QGL14" s="110"/>
      <c r="QGM14" s="110"/>
      <c r="QGN14" s="110"/>
      <c r="QGO14" s="110"/>
      <c r="QGP14" s="110"/>
      <c r="QGQ14" s="110"/>
      <c r="QGR14" s="110"/>
      <c r="QGS14" s="110"/>
      <c r="QGT14" s="110"/>
      <c r="QGU14" s="110"/>
      <c r="QGV14" s="110"/>
      <c r="QGW14" s="110"/>
      <c r="QGX14" s="110"/>
      <c r="QGY14" s="110"/>
      <c r="QGZ14" s="110"/>
      <c r="QHA14" s="110"/>
      <c r="QHB14" s="110"/>
      <c r="QHC14" s="110"/>
      <c r="QHD14" s="110"/>
      <c r="QHE14" s="110"/>
      <c r="QHF14" s="110"/>
      <c r="QHG14" s="110"/>
      <c r="QHH14" s="110"/>
      <c r="QHI14" s="110"/>
      <c r="QHJ14" s="110"/>
      <c r="QHK14" s="110"/>
      <c r="QHL14" s="110"/>
      <c r="QHM14" s="110"/>
      <c r="QHN14" s="110"/>
      <c r="QHO14" s="110"/>
      <c r="QHP14" s="110"/>
      <c r="QHQ14" s="110"/>
      <c r="QHR14" s="110"/>
      <c r="QHS14" s="110"/>
      <c r="QHT14" s="110"/>
      <c r="QHU14" s="110"/>
      <c r="QHV14" s="110"/>
      <c r="QHW14" s="110"/>
      <c r="QHX14" s="110"/>
      <c r="QHY14" s="110"/>
      <c r="QHZ14" s="110"/>
      <c r="QIA14" s="110"/>
      <c r="QIB14" s="110"/>
      <c r="QIC14" s="110"/>
      <c r="QID14" s="110"/>
      <c r="QIE14" s="110"/>
      <c r="QIF14" s="110"/>
      <c r="QIG14" s="110"/>
      <c r="QIH14" s="110"/>
      <c r="QII14" s="110"/>
      <c r="QIJ14" s="110"/>
      <c r="QIK14" s="110"/>
      <c r="QIL14" s="110"/>
      <c r="QIM14" s="110"/>
      <c r="QIN14" s="110"/>
      <c r="QIO14" s="110"/>
      <c r="QIP14" s="110"/>
      <c r="QIQ14" s="110"/>
      <c r="QIR14" s="110"/>
      <c r="QIS14" s="110"/>
      <c r="QIT14" s="110"/>
      <c r="QIU14" s="110"/>
      <c r="QIV14" s="110"/>
      <c r="QIW14" s="110"/>
      <c r="QIX14" s="110"/>
      <c r="QIY14" s="110"/>
      <c r="QIZ14" s="110"/>
      <c r="QJA14" s="110"/>
      <c r="QJB14" s="110"/>
      <c r="QJC14" s="110"/>
      <c r="QJD14" s="110"/>
      <c r="QJE14" s="110"/>
      <c r="QJF14" s="110"/>
      <c r="QJG14" s="110"/>
      <c r="QJH14" s="110"/>
      <c r="QJI14" s="110"/>
      <c r="QJJ14" s="110"/>
      <c r="QJK14" s="110"/>
      <c r="QJL14" s="110"/>
      <c r="QJM14" s="110"/>
      <c r="QJN14" s="110"/>
      <c r="QJO14" s="110"/>
      <c r="QJP14" s="110"/>
      <c r="QJQ14" s="110"/>
      <c r="QJR14" s="110"/>
      <c r="QJS14" s="110"/>
      <c r="QJT14" s="110"/>
      <c r="QJU14" s="110"/>
      <c r="QJV14" s="110"/>
      <c r="QJW14" s="110"/>
      <c r="QJX14" s="110"/>
      <c r="QJY14" s="110"/>
      <c r="QJZ14" s="110"/>
      <c r="QKA14" s="110"/>
      <c r="QKB14" s="110"/>
      <c r="QKC14" s="110"/>
      <c r="QKD14" s="110"/>
      <c r="QKE14" s="110"/>
      <c r="QKF14" s="110"/>
      <c r="QKG14" s="110"/>
      <c r="QKH14" s="110"/>
      <c r="QKI14" s="110"/>
      <c r="QKJ14" s="110"/>
      <c r="QKK14" s="110"/>
      <c r="QKL14" s="110"/>
      <c r="QKM14" s="110"/>
      <c r="QKN14" s="110"/>
      <c r="QKO14" s="110"/>
      <c r="QKP14" s="110"/>
      <c r="QKQ14" s="110"/>
      <c r="QKR14" s="110"/>
      <c r="QKS14" s="110"/>
      <c r="QKT14" s="110"/>
      <c r="QKU14" s="110"/>
      <c r="QKV14" s="110"/>
      <c r="QKW14" s="110"/>
      <c r="QKX14" s="110"/>
      <c r="QKY14" s="110"/>
      <c r="QKZ14" s="110"/>
      <c r="QLA14" s="110"/>
      <c r="QLB14" s="110"/>
      <c r="QLC14" s="110"/>
      <c r="QLD14" s="110"/>
      <c r="QLE14" s="110"/>
      <c r="QLF14" s="110"/>
      <c r="QLG14" s="110"/>
      <c r="QLH14" s="110"/>
      <c r="QLI14" s="110"/>
      <c r="QLJ14" s="110"/>
      <c r="QLK14" s="110"/>
      <c r="QLL14" s="110"/>
      <c r="QLM14" s="110"/>
      <c r="QLN14" s="110"/>
      <c r="QLO14" s="110"/>
      <c r="QLP14" s="110"/>
      <c r="QLQ14" s="110"/>
      <c r="QLR14" s="110"/>
      <c r="QLS14" s="110"/>
      <c r="QLT14" s="110"/>
      <c r="QLU14" s="110"/>
      <c r="QLV14" s="110"/>
      <c r="QLW14" s="110"/>
      <c r="QLX14" s="110"/>
      <c r="QLY14" s="110"/>
      <c r="QLZ14" s="110"/>
      <c r="QMA14" s="110"/>
      <c r="QMB14" s="110"/>
      <c r="QMC14" s="110"/>
      <c r="QMD14" s="110"/>
      <c r="QME14" s="110"/>
      <c r="QMF14" s="110"/>
      <c r="QMG14" s="110"/>
      <c r="QMH14" s="110"/>
      <c r="QMI14" s="110"/>
      <c r="QMJ14" s="110"/>
      <c r="QMK14" s="110"/>
      <c r="QML14" s="110"/>
      <c r="QMM14" s="110"/>
      <c r="QMN14" s="110"/>
      <c r="QMO14" s="110"/>
      <c r="QMP14" s="110"/>
      <c r="QMQ14" s="110"/>
      <c r="QMR14" s="110"/>
      <c r="QMS14" s="110"/>
      <c r="QMT14" s="110"/>
      <c r="QMU14" s="110"/>
      <c r="QMV14" s="110"/>
      <c r="QMW14" s="110"/>
      <c r="QMX14" s="110"/>
      <c r="QMY14" s="110"/>
      <c r="QMZ14" s="110"/>
      <c r="QNA14" s="110"/>
      <c r="QNB14" s="110"/>
      <c r="QNC14" s="110"/>
      <c r="QND14" s="110"/>
      <c r="QNE14" s="110"/>
      <c r="QNF14" s="110"/>
      <c r="QNG14" s="110"/>
      <c r="QNH14" s="110"/>
      <c r="QNI14" s="110"/>
      <c r="QNJ14" s="110"/>
      <c r="QNK14" s="110"/>
      <c r="QNL14" s="110"/>
      <c r="QNM14" s="110"/>
      <c r="QNN14" s="110"/>
      <c r="QNO14" s="110"/>
      <c r="QNP14" s="110"/>
      <c r="QNQ14" s="110"/>
      <c r="QNR14" s="110"/>
      <c r="QNS14" s="110"/>
      <c r="QNT14" s="110"/>
      <c r="QNU14" s="110"/>
      <c r="QNV14" s="110"/>
      <c r="QNW14" s="110"/>
      <c r="QNX14" s="110"/>
      <c r="QNY14" s="110"/>
      <c r="QNZ14" s="110"/>
      <c r="QOA14" s="110"/>
      <c r="QOB14" s="110"/>
      <c r="QOC14" s="110"/>
      <c r="QOD14" s="110"/>
      <c r="QOE14" s="110"/>
      <c r="QOF14" s="110"/>
      <c r="QOG14" s="110"/>
      <c r="QOH14" s="110"/>
      <c r="QOI14" s="110"/>
      <c r="QOJ14" s="110"/>
      <c r="QOK14" s="110"/>
      <c r="QOL14" s="110"/>
      <c r="QOM14" s="110"/>
      <c r="QON14" s="110"/>
      <c r="QOO14" s="110"/>
      <c r="QOP14" s="110"/>
      <c r="QOQ14" s="110"/>
      <c r="QOR14" s="110"/>
      <c r="QOS14" s="110"/>
      <c r="QOT14" s="110"/>
      <c r="QOU14" s="110"/>
      <c r="QOV14" s="110"/>
      <c r="QOW14" s="110"/>
      <c r="QOX14" s="110"/>
      <c r="QOY14" s="110"/>
      <c r="QOZ14" s="110"/>
      <c r="QPA14" s="110"/>
      <c r="QPB14" s="110"/>
      <c r="QPC14" s="110"/>
      <c r="QPD14" s="110"/>
      <c r="QPE14" s="110"/>
      <c r="QPF14" s="110"/>
      <c r="QPG14" s="110"/>
      <c r="QPH14" s="110"/>
      <c r="QPI14" s="110"/>
      <c r="QPJ14" s="110"/>
      <c r="QPK14" s="110"/>
      <c r="QPL14" s="110"/>
      <c r="QPM14" s="110"/>
      <c r="QPN14" s="110"/>
      <c r="QPO14" s="110"/>
      <c r="QPP14" s="110"/>
      <c r="QPQ14" s="110"/>
      <c r="QPR14" s="110"/>
      <c r="QPS14" s="110"/>
      <c r="QPT14" s="110"/>
      <c r="QPU14" s="110"/>
      <c r="QPV14" s="110"/>
      <c r="QPW14" s="110"/>
      <c r="QPX14" s="110"/>
      <c r="QPY14" s="110"/>
      <c r="QPZ14" s="110"/>
      <c r="QQA14" s="110"/>
      <c r="QQB14" s="110"/>
      <c r="QQC14" s="110"/>
      <c r="QQD14" s="110"/>
      <c r="QQE14" s="110"/>
      <c r="QQF14" s="110"/>
      <c r="QQG14" s="110"/>
      <c r="QQH14" s="110"/>
      <c r="QQI14" s="110"/>
      <c r="QQJ14" s="110"/>
      <c r="QQK14" s="110"/>
      <c r="QQL14" s="110"/>
      <c r="QQM14" s="110"/>
      <c r="QQN14" s="110"/>
      <c r="QQO14" s="110"/>
      <c r="QQP14" s="110"/>
      <c r="QQQ14" s="110"/>
      <c r="QQR14" s="110"/>
      <c r="QQS14" s="110"/>
      <c r="QQT14" s="110"/>
      <c r="QQU14" s="110"/>
      <c r="QQV14" s="110"/>
      <c r="QQW14" s="110"/>
      <c r="QQX14" s="110"/>
      <c r="QQY14" s="110"/>
      <c r="QQZ14" s="110"/>
      <c r="QRA14" s="110"/>
      <c r="QRB14" s="110"/>
      <c r="QRC14" s="110"/>
      <c r="QRD14" s="110"/>
      <c r="QRE14" s="110"/>
      <c r="QRF14" s="110"/>
      <c r="QRG14" s="110"/>
      <c r="QRH14" s="110"/>
      <c r="QRI14" s="110"/>
      <c r="QRJ14" s="110"/>
      <c r="QRK14" s="110"/>
      <c r="QRL14" s="110"/>
      <c r="QRM14" s="110"/>
      <c r="QRN14" s="110"/>
      <c r="QRO14" s="110"/>
      <c r="QRP14" s="110"/>
      <c r="QRQ14" s="110"/>
      <c r="QRR14" s="110"/>
      <c r="QRS14" s="110"/>
      <c r="QRT14" s="110"/>
      <c r="QRU14" s="110"/>
      <c r="QRV14" s="110"/>
      <c r="QRW14" s="110"/>
      <c r="QRX14" s="110"/>
      <c r="QRY14" s="110"/>
      <c r="QRZ14" s="110"/>
      <c r="QSA14" s="110"/>
      <c r="QSB14" s="110"/>
      <c r="QSC14" s="110"/>
      <c r="QSD14" s="110"/>
      <c r="QSE14" s="110"/>
      <c r="QSF14" s="110"/>
      <c r="QSG14" s="110"/>
      <c r="QSH14" s="110"/>
      <c r="QSI14" s="110"/>
      <c r="QSJ14" s="110"/>
      <c r="QSK14" s="110"/>
      <c r="QSL14" s="110"/>
      <c r="QSM14" s="110"/>
      <c r="QSN14" s="110"/>
      <c r="QSO14" s="110"/>
      <c r="QSP14" s="110"/>
      <c r="QSQ14" s="110"/>
      <c r="QSR14" s="110"/>
      <c r="QSS14" s="110"/>
      <c r="QST14" s="110"/>
      <c r="QSU14" s="110"/>
      <c r="QSV14" s="110"/>
      <c r="QSW14" s="110"/>
      <c r="QSX14" s="110"/>
      <c r="QSY14" s="110"/>
      <c r="QSZ14" s="110"/>
      <c r="QTA14" s="110"/>
      <c r="QTB14" s="110"/>
      <c r="QTC14" s="110"/>
      <c r="QTD14" s="110"/>
      <c r="QTE14" s="110"/>
      <c r="QTF14" s="110"/>
      <c r="QTG14" s="110"/>
      <c r="QTH14" s="110"/>
      <c r="QTI14" s="110"/>
      <c r="QTJ14" s="110"/>
      <c r="QTK14" s="110"/>
      <c r="QTL14" s="110"/>
      <c r="QTM14" s="110"/>
      <c r="QTN14" s="110"/>
      <c r="QTO14" s="110"/>
      <c r="QTP14" s="110"/>
      <c r="QTQ14" s="110"/>
      <c r="QTR14" s="110"/>
      <c r="QTS14" s="110"/>
      <c r="QTT14" s="110"/>
      <c r="QTU14" s="110"/>
      <c r="QTV14" s="110"/>
      <c r="QTW14" s="110"/>
      <c r="QTX14" s="110"/>
      <c r="QTY14" s="110"/>
      <c r="QTZ14" s="110"/>
      <c r="QUA14" s="110"/>
      <c r="QUB14" s="110"/>
      <c r="QUC14" s="110"/>
      <c r="QUD14" s="110"/>
      <c r="QUE14" s="110"/>
      <c r="QUF14" s="110"/>
      <c r="QUG14" s="110"/>
      <c r="QUH14" s="110"/>
      <c r="QUI14" s="110"/>
      <c r="QUJ14" s="110"/>
      <c r="QUK14" s="110"/>
      <c r="QUL14" s="110"/>
      <c r="QUM14" s="110"/>
      <c r="QUN14" s="110"/>
      <c r="QUO14" s="110"/>
      <c r="QUP14" s="110"/>
      <c r="QUQ14" s="110"/>
      <c r="QUR14" s="110"/>
      <c r="QUS14" s="110"/>
      <c r="QUT14" s="110"/>
      <c r="QUU14" s="110"/>
      <c r="QUV14" s="110"/>
      <c r="QUW14" s="110"/>
      <c r="QUX14" s="110"/>
      <c r="QUY14" s="110"/>
      <c r="QUZ14" s="110"/>
      <c r="QVA14" s="110"/>
      <c r="QVB14" s="110"/>
      <c r="QVC14" s="110"/>
      <c r="QVD14" s="110"/>
      <c r="QVE14" s="110"/>
      <c r="QVF14" s="110"/>
      <c r="QVG14" s="110"/>
      <c r="QVH14" s="110"/>
      <c r="QVI14" s="110"/>
      <c r="QVJ14" s="110"/>
      <c r="QVK14" s="110"/>
      <c r="QVL14" s="110"/>
      <c r="QVM14" s="110"/>
      <c r="QVN14" s="110"/>
      <c r="QVO14" s="110"/>
      <c r="QVP14" s="110"/>
      <c r="QVQ14" s="110"/>
      <c r="QVR14" s="110"/>
      <c r="QVS14" s="110"/>
      <c r="QVT14" s="110"/>
      <c r="QVU14" s="110"/>
      <c r="QVV14" s="110"/>
      <c r="QVW14" s="110"/>
      <c r="QVX14" s="110"/>
      <c r="QVY14" s="110"/>
      <c r="QVZ14" s="110"/>
      <c r="QWA14" s="110"/>
      <c r="QWB14" s="110"/>
      <c r="QWC14" s="110"/>
      <c r="QWD14" s="110"/>
      <c r="QWE14" s="110"/>
      <c r="QWF14" s="110"/>
      <c r="QWG14" s="110"/>
      <c r="QWH14" s="110"/>
      <c r="QWI14" s="110"/>
      <c r="QWJ14" s="110"/>
      <c r="QWK14" s="110"/>
      <c r="QWL14" s="110"/>
      <c r="QWM14" s="110"/>
      <c r="QWN14" s="110"/>
      <c r="QWO14" s="110"/>
      <c r="QWP14" s="110"/>
      <c r="QWQ14" s="110"/>
      <c r="QWR14" s="110"/>
      <c r="QWS14" s="110"/>
      <c r="QWT14" s="110"/>
      <c r="QWU14" s="110"/>
      <c r="QWV14" s="110"/>
      <c r="QWW14" s="110"/>
      <c r="QWX14" s="110"/>
      <c r="QWY14" s="110"/>
      <c r="QWZ14" s="110"/>
      <c r="QXA14" s="110"/>
      <c r="QXB14" s="110"/>
      <c r="QXC14" s="110"/>
      <c r="QXD14" s="110"/>
      <c r="QXE14" s="110"/>
      <c r="QXF14" s="110"/>
      <c r="QXG14" s="110"/>
      <c r="QXH14" s="110"/>
      <c r="QXI14" s="110"/>
      <c r="QXJ14" s="110"/>
      <c r="QXK14" s="110"/>
      <c r="QXL14" s="110"/>
      <c r="QXM14" s="110"/>
      <c r="QXN14" s="110"/>
      <c r="QXO14" s="110"/>
      <c r="QXP14" s="110"/>
      <c r="QXQ14" s="110"/>
      <c r="QXR14" s="110"/>
      <c r="QXS14" s="110"/>
      <c r="QXT14" s="110"/>
      <c r="QXU14" s="110"/>
      <c r="QXV14" s="110"/>
      <c r="QXW14" s="110"/>
      <c r="QXX14" s="110"/>
      <c r="QXY14" s="110"/>
      <c r="QXZ14" s="110"/>
      <c r="QYA14" s="110"/>
      <c r="QYB14" s="110"/>
      <c r="QYC14" s="110"/>
      <c r="QYD14" s="110"/>
      <c r="QYE14" s="110"/>
      <c r="QYF14" s="110"/>
      <c r="QYG14" s="110"/>
      <c r="QYH14" s="110"/>
      <c r="QYI14" s="110"/>
      <c r="QYJ14" s="110"/>
      <c r="QYK14" s="110"/>
      <c r="QYL14" s="110"/>
      <c r="QYM14" s="110"/>
      <c r="QYN14" s="110"/>
      <c r="QYO14" s="110"/>
      <c r="QYP14" s="110"/>
      <c r="QYQ14" s="110"/>
      <c r="QYR14" s="110"/>
      <c r="QYS14" s="110"/>
      <c r="QYT14" s="110"/>
      <c r="QYU14" s="110"/>
      <c r="QYV14" s="110"/>
      <c r="QYW14" s="110"/>
      <c r="QYX14" s="110"/>
      <c r="QYY14" s="110"/>
      <c r="QYZ14" s="110"/>
      <c r="QZA14" s="110"/>
      <c r="QZB14" s="110"/>
      <c r="QZC14" s="110"/>
      <c r="QZD14" s="110"/>
      <c r="QZE14" s="110"/>
      <c r="QZF14" s="110"/>
      <c r="QZG14" s="110"/>
      <c r="QZH14" s="110"/>
      <c r="QZI14" s="110"/>
      <c r="QZJ14" s="110"/>
      <c r="QZK14" s="110"/>
      <c r="QZL14" s="110"/>
      <c r="QZM14" s="110"/>
      <c r="QZN14" s="110"/>
      <c r="QZO14" s="110"/>
      <c r="QZP14" s="110"/>
      <c r="QZQ14" s="110"/>
      <c r="QZR14" s="110"/>
      <c r="QZS14" s="110"/>
      <c r="QZT14" s="110"/>
      <c r="QZU14" s="110"/>
      <c r="QZV14" s="110"/>
      <c r="QZW14" s="110"/>
      <c r="QZX14" s="110"/>
      <c r="QZY14" s="110"/>
      <c r="QZZ14" s="110"/>
      <c r="RAA14" s="110"/>
      <c r="RAB14" s="110"/>
      <c r="RAC14" s="110"/>
      <c r="RAD14" s="110"/>
      <c r="RAE14" s="110"/>
      <c r="RAF14" s="110"/>
      <c r="RAG14" s="110"/>
      <c r="RAH14" s="110"/>
      <c r="RAI14" s="110"/>
      <c r="RAJ14" s="110"/>
      <c r="RAK14" s="110"/>
      <c r="RAL14" s="110"/>
      <c r="RAM14" s="110"/>
      <c r="RAN14" s="110"/>
      <c r="RAO14" s="110"/>
      <c r="RAP14" s="110"/>
      <c r="RAQ14" s="110"/>
      <c r="RAR14" s="110"/>
      <c r="RAS14" s="110"/>
      <c r="RAT14" s="110"/>
      <c r="RAU14" s="110"/>
      <c r="RAV14" s="110"/>
      <c r="RAW14" s="110"/>
      <c r="RAX14" s="110"/>
      <c r="RAY14" s="110"/>
      <c r="RAZ14" s="110"/>
      <c r="RBA14" s="110"/>
      <c r="RBB14" s="110"/>
      <c r="RBC14" s="110"/>
      <c r="RBD14" s="110"/>
      <c r="RBE14" s="110"/>
      <c r="RBF14" s="110"/>
      <c r="RBG14" s="110"/>
      <c r="RBH14" s="110"/>
      <c r="RBI14" s="110"/>
      <c r="RBJ14" s="110"/>
      <c r="RBK14" s="110"/>
      <c r="RBL14" s="110"/>
      <c r="RBM14" s="110"/>
      <c r="RBN14" s="110"/>
      <c r="RBO14" s="110"/>
      <c r="RBP14" s="110"/>
      <c r="RBQ14" s="110"/>
      <c r="RBR14" s="110"/>
      <c r="RBS14" s="110"/>
      <c r="RBT14" s="110"/>
      <c r="RBU14" s="110"/>
      <c r="RBV14" s="110"/>
      <c r="RBW14" s="110"/>
      <c r="RBX14" s="110"/>
      <c r="RBY14" s="110"/>
      <c r="RBZ14" s="110"/>
      <c r="RCA14" s="110"/>
      <c r="RCB14" s="110"/>
      <c r="RCC14" s="110"/>
      <c r="RCD14" s="110"/>
      <c r="RCE14" s="110"/>
      <c r="RCF14" s="110"/>
      <c r="RCG14" s="110"/>
      <c r="RCH14" s="110"/>
      <c r="RCI14" s="110"/>
      <c r="RCJ14" s="110"/>
      <c r="RCK14" s="110"/>
      <c r="RCL14" s="110"/>
      <c r="RCM14" s="110"/>
      <c r="RCN14" s="110"/>
      <c r="RCO14" s="110"/>
      <c r="RCP14" s="110"/>
      <c r="RCQ14" s="110"/>
      <c r="RCR14" s="110"/>
      <c r="RCS14" s="110"/>
      <c r="RCT14" s="110"/>
      <c r="RCU14" s="110"/>
      <c r="RCV14" s="110"/>
      <c r="RCW14" s="110"/>
      <c r="RCX14" s="110"/>
      <c r="RCY14" s="110"/>
      <c r="RCZ14" s="110"/>
      <c r="RDA14" s="110"/>
      <c r="RDB14" s="110"/>
      <c r="RDC14" s="110"/>
      <c r="RDD14" s="110"/>
      <c r="RDE14" s="110"/>
      <c r="RDF14" s="110"/>
      <c r="RDG14" s="110"/>
      <c r="RDH14" s="110"/>
      <c r="RDI14" s="110"/>
      <c r="RDJ14" s="110"/>
      <c r="RDK14" s="110"/>
      <c r="RDL14" s="110"/>
      <c r="RDM14" s="110"/>
      <c r="RDN14" s="110"/>
      <c r="RDO14" s="110"/>
      <c r="RDP14" s="110"/>
      <c r="RDQ14" s="110"/>
      <c r="RDR14" s="110"/>
      <c r="RDS14" s="110"/>
      <c r="RDT14" s="110"/>
      <c r="RDU14" s="110"/>
      <c r="RDV14" s="110"/>
      <c r="RDW14" s="110"/>
      <c r="RDX14" s="110"/>
      <c r="RDY14" s="110"/>
      <c r="RDZ14" s="110"/>
      <c r="REA14" s="110"/>
      <c r="REB14" s="110"/>
      <c r="REC14" s="110"/>
      <c r="RED14" s="110"/>
      <c r="REE14" s="110"/>
      <c r="REF14" s="110"/>
      <c r="REG14" s="110"/>
      <c r="REH14" s="110"/>
      <c r="REI14" s="110"/>
      <c r="REJ14" s="110"/>
      <c r="REK14" s="110"/>
      <c r="REL14" s="110"/>
      <c r="REM14" s="110"/>
      <c r="REN14" s="110"/>
      <c r="REO14" s="110"/>
      <c r="REP14" s="110"/>
      <c r="REQ14" s="110"/>
      <c r="RER14" s="110"/>
      <c r="RES14" s="110"/>
      <c r="RET14" s="110"/>
      <c r="REU14" s="110"/>
      <c r="REV14" s="110"/>
      <c r="REW14" s="110"/>
      <c r="REX14" s="110"/>
      <c r="REY14" s="110"/>
      <c r="REZ14" s="110"/>
      <c r="RFA14" s="110"/>
      <c r="RFB14" s="110"/>
      <c r="RFC14" s="110"/>
      <c r="RFD14" s="110"/>
      <c r="RFE14" s="110"/>
      <c r="RFF14" s="110"/>
      <c r="RFG14" s="110"/>
      <c r="RFH14" s="110"/>
      <c r="RFI14" s="110"/>
      <c r="RFJ14" s="110"/>
      <c r="RFK14" s="110"/>
      <c r="RFL14" s="110"/>
      <c r="RFM14" s="110"/>
      <c r="RFN14" s="110"/>
      <c r="RFO14" s="110"/>
      <c r="RFP14" s="110"/>
      <c r="RFQ14" s="110"/>
      <c r="RFR14" s="110"/>
      <c r="RFS14" s="110"/>
      <c r="RFT14" s="110"/>
      <c r="RFU14" s="110"/>
      <c r="RFV14" s="110"/>
      <c r="RFW14" s="110"/>
      <c r="RFX14" s="110"/>
      <c r="RFY14" s="110"/>
      <c r="RFZ14" s="110"/>
      <c r="RGA14" s="110"/>
      <c r="RGB14" s="110"/>
      <c r="RGC14" s="110"/>
      <c r="RGD14" s="110"/>
      <c r="RGE14" s="110"/>
      <c r="RGF14" s="110"/>
      <c r="RGG14" s="110"/>
      <c r="RGH14" s="110"/>
      <c r="RGI14" s="110"/>
      <c r="RGJ14" s="110"/>
      <c r="RGK14" s="110"/>
      <c r="RGL14" s="110"/>
      <c r="RGM14" s="110"/>
      <c r="RGN14" s="110"/>
      <c r="RGO14" s="110"/>
      <c r="RGP14" s="110"/>
      <c r="RGQ14" s="110"/>
      <c r="RGR14" s="110"/>
      <c r="RGS14" s="110"/>
      <c r="RGT14" s="110"/>
      <c r="RGU14" s="110"/>
      <c r="RGV14" s="110"/>
      <c r="RGW14" s="110"/>
      <c r="RGX14" s="110"/>
      <c r="RGY14" s="110"/>
      <c r="RGZ14" s="110"/>
      <c r="RHA14" s="110"/>
      <c r="RHB14" s="110"/>
      <c r="RHC14" s="110"/>
      <c r="RHD14" s="110"/>
      <c r="RHE14" s="110"/>
      <c r="RHF14" s="110"/>
      <c r="RHG14" s="110"/>
      <c r="RHH14" s="110"/>
      <c r="RHI14" s="110"/>
      <c r="RHJ14" s="110"/>
      <c r="RHK14" s="110"/>
      <c r="RHL14" s="110"/>
      <c r="RHM14" s="110"/>
      <c r="RHN14" s="110"/>
      <c r="RHO14" s="110"/>
      <c r="RHP14" s="110"/>
      <c r="RHQ14" s="110"/>
      <c r="RHR14" s="110"/>
      <c r="RHS14" s="110"/>
      <c r="RHT14" s="110"/>
      <c r="RHU14" s="110"/>
      <c r="RHV14" s="110"/>
      <c r="RHW14" s="110"/>
      <c r="RHX14" s="110"/>
      <c r="RHY14" s="110"/>
      <c r="RHZ14" s="110"/>
      <c r="RIA14" s="110"/>
      <c r="RIB14" s="110"/>
      <c r="RIC14" s="110"/>
      <c r="RID14" s="110"/>
      <c r="RIE14" s="110"/>
      <c r="RIF14" s="110"/>
      <c r="RIG14" s="110"/>
      <c r="RIH14" s="110"/>
      <c r="RII14" s="110"/>
      <c r="RIJ14" s="110"/>
      <c r="RIK14" s="110"/>
      <c r="RIL14" s="110"/>
      <c r="RIM14" s="110"/>
      <c r="RIN14" s="110"/>
      <c r="RIO14" s="110"/>
      <c r="RIP14" s="110"/>
      <c r="RIQ14" s="110"/>
      <c r="RIR14" s="110"/>
      <c r="RIS14" s="110"/>
      <c r="RIT14" s="110"/>
      <c r="RIU14" s="110"/>
      <c r="RIV14" s="110"/>
      <c r="RIW14" s="110"/>
      <c r="RIX14" s="110"/>
      <c r="RIY14" s="110"/>
      <c r="RIZ14" s="110"/>
      <c r="RJA14" s="110"/>
      <c r="RJB14" s="110"/>
      <c r="RJC14" s="110"/>
      <c r="RJD14" s="110"/>
      <c r="RJE14" s="110"/>
      <c r="RJF14" s="110"/>
      <c r="RJG14" s="110"/>
      <c r="RJH14" s="110"/>
      <c r="RJI14" s="110"/>
      <c r="RJJ14" s="110"/>
      <c r="RJK14" s="110"/>
      <c r="RJL14" s="110"/>
      <c r="RJM14" s="110"/>
      <c r="RJN14" s="110"/>
      <c r="RJO14" s="110"/>
      <c r="RJP14" s="110"/>
      <c r="RJQ14" s="110"/>
      <c r="RJR14" s="110"/>
      <c r="RJS14" s="110"/>
      <c r="RJT14" s="110"/>
      <c r="RJU14" s="110"/>
      <c r="RJV14" s="110"/>
      <c r="RJW14" s="110"/>
      <c r="RJX14" s="110"/>
      <c r="RJY14" s="110"/>
      <c r="RJZ14" s="110"/>
      <c r="RKA14" s="110"/>
      <c r="RKB14" s="110"/>
      <c r="RKC14" s="110"/>
      <c r="RKD14" s="110"/>
      <c r="RKE14" s="110"/>
      <c r="RKF14" s="110"/>
      <c r="RKG14" s="110"/>
      <c r="RKH14" s="110"/>
      <c r="RKI14" s="110"/>
      <c r="RKJ14" s="110"/>
      <c r="RKK14" s="110"/>
      <c r="RKL14" s="110"/>
      <c r="RKM14" s="110"/>
      <c r="RKN14" s="110"/>
      <c r="RKO14" s="110"/>
      <c r="RKP14" s="110"/>
      <c r="RKQ14" s="110"/>
      <c r="RKR14" s="110"/>
      <c r="RKS14" s="110"/>
      <c r="RKT14" s="110"/>
      <c r="RKU14" s="110"/>
      <c r="RKV14" s="110"/>
      <c r="RKW14" s="110"/>
      <c r="RKX14" s="110"/>
      <c r="RKY14" s="110"/>
      <c r="RKZ14" s="110"/>
      <c r="RLA14" s="110"/>
      <c r="RLB14" s="110"/>
      <c r="RLC14" s="110"/>
      <c r="RLD14" s="110"/>
      <c r="RLE14" s="110"/>
      <c r="RLF14" s="110"/>
      <c r="RLG14" s="110"/>
      <c r="RLH14" s="110"/>
      <c r="RLI14" s="110"/>
      <c r="RLJ14" s="110"/>
      <c r="RLK14" s="110"/>
      <c r="RLL14" s="110"/>
      <c r="RLM14" s="110"/>
      <c r="RLN14" s="110"/>
      <c r="RLO14" s="110"/>
      <c r="RLP14" s="110"/>
      <c r="RLQ14" s="110"/>
      <c r="RLR14" s="110"/>
      <c r="RLS14" s="110"/>
      <c r="RLT14" s="110"/>
      <c r="RLU14" s="110"/>
      <c r="RLV14" s="110"/>
      <c r="RLW14" s="110"/>
      <c r="RLX14" s="110"/>
      <c r="RLY14" s="110"/>
      <c r="RLZ14" s="110"/>
      <c r="RMA14" s="110"/>
      <c r="RMB14" s="110"/>
      <c r="RMC14" s="110"/>
      <c r="RMD14" s="110"/>
      <c r="RME14" s="110"/>
      <c r="RMF14" s="110"/>
      <c r="RMG14" s="110"/>
      <c r="RMH14" s="110"/>
      <c r="RMI14" s="110"/>
      <c r="RMJ14" s="110"/>
      <c r="RMK14" s="110"/>
      <c r="RML14" s="110"/>
      <c r="RMM14" s="110"/>
      <c r="RMN14" s="110"/>
      <c r="RMO14" s="110"/>
      <c r="RMP14" s="110"/>
      <c r="RMQ14" s="110"/>
      <c r="RMR14" s="110"/>
      <c r="RMS14" s="110"/>
      <c r="RMT14" s="110"/>
      <c r="RMU14" s="110"/>
      <c r="RMV14" s="110"/>
      <c r="RMW14" s="110"/>
      <c r="RMX14" s="110"/>
      <c r="RMY14" s="110"/>
      <c r="RMZ14" s="110"/>
      <c r="RNA14" s="110"/>
      <c r="RNB14" s="110"/>
      <c r="RNC14" s="110"/>
      <c r="RND14" s="110"/>
      <c r="RNE14" s="110"/>
      <c r="RNF14" s="110"/>
      <c r="RNG14" s="110"/>
      <c r="RNH14" s="110"/>
      <c r="RNI14" s="110"/>
      <c r="RNJ14" s="110"/>
      <c r="RNK14" s="110"/>
      <c r="RNL14" s="110"/>
      <c r="RNM14" s="110"/>
      <c r="RNN14" s="110"/>
      <c r="RNO14" s="110"/>
      <c r="RNP14" s="110"/>
      <c r="RNQ14" s="110"/>
      <c r="RNR14" s="110"/>
      <c r="RNS14" s="110"/>
      <c r="RNT14" s="110"/>
      <c r="RNU14" s="110"/>
      <c r="RNV14" s="110"/>
      <c r="RNW14" s="110"/>
      <c r="RNX14" s="110"/>
      <c r="RNY14" s="110"/>
      <c r="RNZ14" s="110"/>
      <c r="ROA14" s="110"/>
      <c r="ROB14" s="110"/>
      <c r="ROC14" s="110"/>
      <c r="ROD14" s="110"/>
      <c r="ROE14" s="110"/>
      <c r="ROF14" s="110"/>
      <c r="ROG14" s="110"/>
      <c r="ROH14" s="110"/>
      <c r="ROI14" s="110"/>
      <c r="ROJ14" s="110"/>
      <c r="ROK14" s="110"/>
      <c r="ROL14" s="110"/>
      <c r="ROM14" s="110"/>
      <c r="RON14" s="110"/>
      <c r="ROO14" s="110"/>
      <c r="ROP14" s="110"/>
      <c r="ROQ14" s="110"/>
      <c r="ROR14" s="110"/>
      <c r="ROS14" s="110"/>
      <c r="ROT14" s="110"/>
      <c r="ROU14" s="110"/>
      <c r="ROV14" s="110"/>
      <c r="ROW14" s="110"/>
      <c r="ROX14" s="110"/>
      <c r="ROY14" s="110"/>
      <c r="ROZ14" s="110"/>
      <c r="RPA14" s="110"/>
      <c r="RPB14" s="110"/>
      <c r="RPC14" s="110"/>
      <c r="RPD14" s="110"/>
      <c r="RPE14" s="110"/>
      <c r="RPF14" s="110"/>
      <c r="RPG14" s="110"/>
      <c r="RPH14" s="110"/>
      <c r="RPI14" s="110"/>
      <c r="RPJ14" s="110"/>
      <c r="RPK14" s="110"/>
      <c r="RPL14" s="110"/>
      <c r="RPM14" s="110"/>
      <c r="RPN14" s="110"/>
      <c r="RPO14" s="110"/>
      <c r="RPP14" s="110"/>
      <c r="RPQ14" s="110"/>
      <c r="RPR14" s="110"/>
      <c r="RPS14" s="110"/>
      <c r="RPT14" s="110"/>
      <c r="RPU14" s="110"/>
      <c r="RPV14" s="110"/>
      <c r="RPW14" s="110"/>
      <c r="RPX14" s="110"/>
      <c r="RPY14" s="110"/>
      <c r="RPZ14" s="110"/>
      <c r="RQA14" s="110"/>
      <c r="RQB14" s="110"/>
      <c r="RQC14" s="110"/>
      <c r="RQD14" s="110"/>
      <c r="RQE14" s="110"/>
      <c r="RQF14" s="110"/>
      <c r="RQG14" s="110"/>
      <c r="RQH14" s="110"/>
      <c r="RQI14" s="110"/>
      <c r="RQJ14" s="110"/>
      <c r="RQK14" s="110"/>
      <c r="RQL14" s="110"/>
      <c r="RQM14" s="110"/>
      <c r="RQN14" s="110"/>
      <c r="RQO14" s="110"/>
      <c r="RQP14" s="110"/>
      <c r="RQQ14" s="110"/>
      <c r="RQR14" s="110"/>
      <c r="RQS14" s="110"/>
      <c r="RQT14" s="110"/>
      <c r="RQU14" s="110"/>
      <c r="RQV14" s="110"/>
      <c r="RQW14" s="110"/>
      <c r="RQX14" s="110"/>
      <c r="RQY14" s="110"/>
      <c r="RQZ14" s="110"/>
      <c r="RRA14" s="110"/>
      <c r="RRB14" s="110"/>
      <c r="RRC14" s="110"/>
      <c r="RRD14" s="110"/>
      <c r="RRE14" s="110"/>
      <c r="RRF14" s="110"/>
      <c r="RRG14" s="110"/>
      <c r="RRH14" s="110"/>
      <c r="RRI14" s="110"/>
      <c r="RRJ14" s="110"/>
      <c r="RRK14" s="110"/>
      <c r="RRL14" s="110"/>
      <c r="RRM14" s="110"/>
      <c r="RRN14" s="110"/>
      <c r="RRO14" s="110"/>
      <c r="RRP14" s="110"/>
      <c r="RRQ14" s="110"/>
      <c r="RRR14" s="110"/>
      <c r="RRS14" s="110"/>
      <c r="RRT14" s="110"/>
      <c r="RRU14" s="110"/>
      <c r="RRV14" s="110"/>
      <c r="RRW14" s="110"/>
      <c r="RRX14" s="110"/>
      <c r="RRY14" s="110"/>
      <c r="RRZ14" s="110"/>
      <c r="RSA14" s="110"/>
      <c r="RSB14" s="110"/>
      <c r="RSC14" s="110"/>
      <c r="RSD14" s="110"/>
      <c r="RSE14" s="110"/>
      <c r="RSF14" s="110"/>
      <c r="RSG14" s="110"/>
      <c r="RSH14" s="110"/>
      <c r="RSI14" s="110"/>
      <c r="RSJ14" s="110"/>
      <c r="RSK14" s="110"/>
      <c r="RSL14" s="110"/>
      <c r="RSM14" s="110"/>
      <c r="RSN14" s="110"/>
      <c r="RSO14" s="110"/>
      <c r="RSP14" s="110"/>
      <c r="RSQ14" s="110"/>
      <c r="RSR14" s="110"/>
      <c r="RSS14" s="110"/>
      <c r="RST14" s="110"/>
      <c r="RSU14" s="110"/>
      <c r="RSV14" s="110"/>
      <c r="RSW14" s="110"/>
      <c r="RSX14" s="110"/>
      <c r="RSY14" s="110"/>
      <c r="RSZ14" s="110"/>
      <c r="RTA14" s="110"/>
      <c r="RTB14" s="110"/>
      <c r="RTC14" s="110"/>
      <c r="RTD14" s="110"/>
      <c r="RTE14" s="110"/>
      <c r="RTF14" s="110"/>
      <c r="RTG14" s="110"/>
      <c r="RTH14" s="110"/>
      <c r="RTI14" s="110"/>
      <c r="RTJ14" s="110"/>
      <c r="RTK14" s="110"/>
      <c r="RTL14" s="110"/>
      <c r="RTM14" s="110"/>
      <c r="RTN14" s="110"/>
      <c r="RTO14" s="110"/>
      <c r="RTP14" s="110"/>
      <c r="RTQ14" s="110"/>
      <c r="RTR14" s="110"/>
      <c r="RTS14" s="110"/>
      <c r="RTT14" s="110"/>
      <c r="RTU14" s="110"/>
      <c r="RTV14" s="110"/>
      <c r="RTW14" s="110"/>
      <c r="RTX14" s="110"/>
      <c r="RTY14" s="110"/>
      <c r="RTZ14" s="110"/>
      <c r="RUA14" s="110"/>
      <c r="RUB14" s="110"/>
      <c r="RUC14" s="110"/>
      <c r="RUD14" s="110"/>
      <c r="RUE14" s="110"/>
      <c r="RUF14" s="110"/>
      <c r="RUG14" s="110"/>
      <c r="RUH14" s="110"/>
      <c r="RUI14" s="110"/>
      <c r="RUJ14" s="110"/>
      <c r="RUK14" s="110"/>
      <c r="RUL14" s="110"/>
      <c r="RUM14" s="110"/>
      <c r="RUN14" s="110"/>
      <c r="RUO14" s="110"/>
      <c r="RUP14" s="110"/>
      <c r="RUQ14" s="110"/>
      <c r="RUR14" s="110"/>
      <c r="RUS14" s="110"/>
      <c r="RUT14" s="110"/>
      <c r="RUU14" s="110"/>
      <c r="RUV14" s="110"/>
      <c r="RUW14" s="110"/>
      <c r="RUX14" s="110"/>
      <c r="RUY14" s="110"/>
      <c r="RUZ14" s="110"/>
      <c r="RVA14" s="110"/>
      <c r="RVB14" s="110"/>
      <c r="RVC14" s="110"/>
      <c r="RVD14" s="110"/>
      <c r="RVE14" s="110"/>
      <c r="RVF14" s="110"/>
      <c r="RVG14" s="110"/>
      <c r="RVH14" s="110"/>
      <c r="RVI14" s="110"/>
      <c r="RVJ14" s="110"/>
      <c r="RVK14" s="110"/>
      <c r="RVL14" s="110"/>
      <c r="RVM14" s="110"/>
      <c r="RVN14" s="110"/>
      <c r="RVO14" s="110"/>
      <c r="RVP14" s="110"/>
      <c r="RVQ14" s="110"/>
      <c r="RVR14" s="110"/>
      <c r="RVS14" s="110"/>
      <c r="RVT14" s="110"/>
      <c r="RVU14" s="110"/>
      <c r="RVV14" s="110"/>
      <c r="RVW14" s="110"/>
      <c r="RVX14" s="110"/>
      <c r="RVY14" s="110"/>
      <c r="RVZ14" s="110"/>
      <c r="RWA14" s="110"/>
      <c r="RWB14" s="110"/>
      <c r="RWC14" s="110"/>
      <c r="RWD14" s="110"/>
      <c r="RWE14" s="110"/>
      <c r="RWF14" s="110"/>
      <c r="RWG14" s="110"/>
      <c r="RWH14" s="110"/>
      <c r="RWI14" s="110"/>
      <c r="RWJ14" s="110"/>
      <c r="RWK14" s="110"/>
      <c r="RWL14" s="110"/>
      <c r="RWM14" s="110"/>
      <c r="RWN14" s="110"/>
      <c r="RWO14" s="110"/>
      <c r="RWP14" s="110"/>
      <c r="RWQ14" s="110"/>
      <c r="RWR14" s="110"/>
      <c r="RWS14" s="110"/>
      <c r="RWT14" s="110"/>
      <c r="RWU14" s="110"/>
      <c r="RWV14" s="110"/>
      <c r="RWW14" s="110"/>
      <c r="RWX14" s="110"/>
      <c r="RWY14" s="110"/>
      <c r="RWZ14" s="110"/>
      <c r="RXA14" s="110"/>
      <c r="RXB14" s="110"/>
      <c r="RXC14" s="110"/>
      <c r="RXD14" s="110"/>
      <c r="RXE14" s="110"/>
      <c r="RXF14" s="110"/>
      <c r="RXG14" s="110"/>
      <c r="RXH14" s="110"/>
      <c r="RXI14" s="110"/>
      <c r="RXJ14" s="110"/>
      <c r="RXK14" s="110"/>
      <c r="RXL14" s="110"/>
      <c r="RXM14" s="110"/>
      <c r="RXN14" s="110"/>
      <c r="RXO14" s="110"/>
      <c r="RXP14" s="110"/>
      <c r="RXQ14" s="110"/>
      <c r="RXR14" s="110"/>
      <c r="RXS14" s="110"/>
      <c r="RXT14" s="110"/>
      <c r="RXU14" s="110"/>
      <c r="RXV14" s="110"/>
      <c r="RXW14" s="110"/>
      <c r="RXX14" s="110"/>
      <c r="RXY14" s="110"/>
      <c r="RXZ14" s="110"/>
      <c r="RYA14" s="110"/>
      <c r="RYB14" s="110"/>
      <c r="RYC14" s="110"/>
      <c r="RYD14" s="110"/>
      <c r="RYE14" s="110"/>
      <c r="RYF14" s="110"/>
      <c r="RYG14" s="110"/>
      <c r="RYH14" s="110"/>
      <c r="RYI14" s="110"/>
      <c r="RYJ14" s="110"/>
      <c r="RYK14" s="110"/>
      <c r="RYL14" s="110"/>
      <c r="RYM14" s="110"/>
      <c r="RYN14" s="110"/>
      <c r="RYO14" s="110"/>
      <c r="RYP14" s="110"/>
      <c r="RYQ14" s="110"/>
      <c r="RYR14" s="110"/>
      <c r="RYS14" s="110"/>
      <c r="RYT14" s="110"/>
      <c r="RYU14" s="110"/>
      <c r="RYV14" s="110"/>
      <c r="RYW14" s="110"/>
      <c r="RYX14" s="110"/>
      <c r="RYY14" s="110"/>
      <c r="RYZ14" s="110"/>
      <c r="RZA14" s="110"/>
      <c r="RZB14" s="110"/>
      <c r="RZC14" s="110"/>
      <c r="RZD14" s="110"/>
      <c r="RZE14" s="110"/>
      <c r="RZF14" s="110"/>
      <c r="RZG14" s="110"/>
      <c r="RZH14" s="110"/>
      <c r="RZI14" s="110"/>
      <c r="RZJ14" s="110"/>
      <c r="RZK14" s="110"/>
      <c r="RZL14" s="110"/>
      <c r="RZM14" s="110"/>
      <c r="RZN14" s="110"/>
      <c r="RZO14" s="110"/>
      <c r="RZP14" s="110"/>
      <c r="RZQ14" s="110"/>
      <c r="RZR14" s="110"/>
      <c r="RZS14" s="110"/>
      <c r="RZT14" s="110"/>
      <c r="RZU14" s="110"/>
      <c r="RZV14" s="110"/>
      <c r="RZW14" s="110"/>
      <c r="RZX14" s="110"/>
      <c r="RZY14" s="110"/>
      <c r="RZZ14" s="110"/>
      <c r="SAA14" s="110"/>
      <c r="SAB14" s="110"/>
      <c r="SAC14" s="110"/>
      <c r="SAD14" s="110"/>
      <c r="SAE14" s="110"/>
      <c r="SAF14" s="110"/>
      <c r="SAG14" s="110"/>
      <c r="SAH14" s="110"/>
      <c r="SAI14" s="110"/>
      <c r="SAJ14" s="110"/>
      <c r="SAK14" s="110"/>
      <c r="SAL14" s="110"/>
      <c r="SAM14" s="110"/>
      <c r="SAN14" s="110"/>
      <c r="SAO14" s="110"/>
      <c r="SAP14" s="110"/>
      <c r="SAQ14" s="110"/>
      <c r="SAR14" s="110"/>
      <c r="SAS14" s="110"/>
      <c r="SAT14" s="110"/>
      <c r="SAU14" s="110"/>
      <c r="SAV14" s="110"/>
      <c r="SAW14" s="110"/>
      <c r="SAX14" s="110"/>
      <c r="SAY14" s="110"/>
      <c r="SAZ14" s="110"/>
      <c r="SBA14" s="110"/>
      <c r="SBB14" s="110"/>
      <c r="SBC14" s="110"/>
      <c r="SBD14" s="110"/>
      <c r="SBE14" s="110"/>
      <c r="SBF14" s="110"/>
      <c r="SBG14" s="110"/>
      <c r="SBH14" s="110"/>
      <c r="SBI14" s="110"/>
      <c r="SBJ14" s="110"/>
      <c r="SBK14" s="110"/>
      <c r="SBL14" s="110"/>
      <c r="SBM14" s="110"/>
      <c r="SBN14" s="110"/>
      <c r="SBO14" s="110"/>
      <c r="SBP14" s="110"/>
      <c r="SBQ14" s="110"/>
      <c r="SBR14" s="110"/>
      <c r="SBS14" s="110"/>
      <c r="SBT14" s="110"/>
      <c r="SBU14" s="110"/>
      <c r="SBV14" s="110"/>
      <c r="SBW14" s="110"/>
      <c r="SBX14" s="110"/>
      <c r="SBY14" s="110"/>
      <c r="SBZ14" s="110"/>
      <c r="SCA14" s="110"/>
      <c r="SCB14" s="110"/>
      <c r="SCC14" s="110"/>
      <c r="SCD14" s="110"/>
      <c r="SCE14" s="110"/>
      <c r="SCF14" s="110"/>
      <c r="SCG14" s="110"/>
      <c r="SCH14" s="110"/>
      <c r="SCI14" s="110"/>
      <c r="SCJ14" s="110"/>
      <c r="SCK14" s="110"/>
      <c r="SCL14" s="110"/>
      <c r="SCM14" s="110"/>
      <c r="SCN14" s="110"/>
      <c r="SCO14" s="110"/>
      <c r="SCP14" s="110"/>
      <c r="SCQ14" s="110"/>
      <c r="SCR14" s="110"/>
      <c r="SCS14" s="110"/>
      <c r="SCT14" s="110"/>
      <c r="SCU14" s="110"/>
      <c r="SCV14" s="110"/>
      <c r="SCW14" s="110"/>
      <c r="SCX14" s="110"/>
      <c r="SCY14" s="110"/>
      <c r="SCZ14" s="110"/>
      <c r="SDA14" s="110"/>
      <c r="SDB14" s="110"/>
      <c r="SDC14" s="110"/>
      <c r="SDD14" s="110"/>
      <c r="SDE14" s="110"/>
      <c r="SDF14" s="110"/>
      <c r="SDG14" s="110"/>
      <c r="SDH14" s="110"/>
      <c r="SDI14" s="110"/>
      <c r="SDJ14" s="110"/>
      <c r="SDK14" s="110"/>
      <c r="SDL14" s="110"/>
      <c r="SDM14" s="110"/>
      <c r="SDN14" s="110"/>
      <c r="SDO14" s="110"/>
      <c r="SDP14" s="110"/>
      <c r="SDQ14" s="110"/>
      <c r="SDR14" s="110"/>
      <c r="SDS14" s="110"/>
      <c r="SDT14" s="110"/>
      <c r="SDU14" s="110"/>
      <c r="SDV14" s="110"/>
      <c r="SDW14" s="110"/>
      <c r="SDX14" s="110"/>
      <c r="SDY14" s="110"/>
      <c r="SDZ14" s="110"/>
      <c r="SEA14" s="110"/>
      <c r="SEB14" s="110"/>
      <c r="SEC14" s="110"/>
      <c r="SED14" s="110"/>
      <c r="SEE14" s="110"/>
      <c r="SEF14" s="110"/>
      <c r="SEG14" s="110"/>
      <c r="SEH14" s="110"/>
      <c r="SEI14" s="110"/>
      <c r="SEJ14" s="110"/>
      <c r="SEK14" s="110"/>
      <c r="SEL14" s="110"/>
      <c r="SEM14" s="110"/>
      <c r="SEN14" s="110"/>
      <c r="SEO14" s="110"/>
      <c r="SEP14" s="110"/>
      <c r="SEQ14" s="110"/>
      <c r="SER14" s="110"/>
      <c r="SES14" s="110"/>
      <c r="SET14" s="110"/>
      <c r="SEU14" s="110"/>
      <c r="SEV14" s="110"/>
      <c r="SEW14" s="110"/>
      <c r="SEX14" s="110"/>
      <c r="SEY14" s="110"/>
      <c r="SEZ14" s="110"/>
      <c r="SFA14" s="110"/>
      <c r="SFB14" s="110"/>
      <c r="SFC14" s="110"/>
      <c r="SFD14" s="110"/>
      <c r="SFE14" s="110"/>
      <c r="SFF14" s="110"/>
      <c r="SFG14" s="110"/>
      <c r="SFH14" s="110"/>
      <c r="SFI14" s="110"/>
      <c r="SFJ14" s="110"/>
      <c r="SFK14" s="110"/>
      <c r="SFL14" s="110"/>
      <c r="SFM14" s="110"/>
      <c r="SFN14" s="110"/>
      <c r="SFO14" s="110"/>
      <c r="SFP14" s="110"/>
      <c r="SFQ14" s="110"/>
      <c r="SFR14" s="110"/>
      <c r="SFS14" s="110"/>
      <c r="SFT14" s="110"/>
      <c r="SFU14" s="110"/>
      <c r="SFV14" s="110"/>
      <c r="SFW14" s="110"/>
      <c r="SFX14" s="110"/>
      <c r="SFY14" s="110"/>
      <c r="SFZ14" s="110"/>
      <c r="SGA14" s="110"/>
      <c r="SGB14" s="110"/>
      <c r="SGC14" s="110"/>
      <c r="SGD14" s="110"/>
      <c r="SGE14" s="110"/>
      <c r="SGF14" s="110"/>
      <c r="SGG14" s="110"/>
      <c r="SGH14" s="110"/>
      <c r="SGI14" s="110"/>
      <c r="SGJ14" s="110"/>
      <c r="SGK14" s="110"/>
      <c r="SGL14" s="110"/>
      <c r="SGM14" s="110"/>
      <c r="SGN14" s="110"/>
      <c r="SGO14" s="110"/>
      <c r="SGP14" s="110"/>
      <c r="SGQ14" s="110"/>
      <c r="SGR14" s="110"/>
      <c r="SGS14" s="110"/>
      <c r="SGT14" s="110"/>
      <c r="SGU14" s="110"/>
      <c r="SGV14" s="110"/>
      <c r="SGW14" s="110"/>
      <c r="SGX14" s="110"/>
      <c r="SGY14" s="110"/>
      <c r="SGZ14" s="110"/>
      <c r="SHA14" s="110"/>
      <c r="SHB14" s="110"/>
      <c r="SHC14" s="110"/>
      <c r="SHD14" s="110"/>
      <c r="SHE14" s="110"/>
      <c r="SHF14" s="110"/>
      <c r="SHG14" s="110"/>
      <c r="SHH14" s="110"/>
      <c r="SHI14" s="110"/>
      <c r="SHJ14" s="110"/>
      <c r="SHK14" s="110"/>
      <c r="SHL14" s="110"/>
      <c r="SHM14" s="110"/>
      <c r="SHN14" s="110"/>
      <c r="SHO14" s="110"/>
      <c r="SHP14" s="110"/>
      <c r="SHQ14" s="110"/>
      <c r="SHR14" s="110"/>
      <c r="SHS14" s="110"/>
      <c r="SHT14" s="110"/>
      <c r="SHU14" s="110"/>
      <c r="SHV14" s="110"/>
      <c r="SHW14" s="110"/>
      <c r="SHX14" s="110"/>
      <c r="SHY14" s="110"/>
      <c r="SHZ14" s="110"/>
      <c r="SIA14" s="110"/>
      <c r="SIB14" s="110"/>
      <c r="SIC14" s="110"/>
      <c r="SID14" s="110"/>
      <c r="SIE14" s="110"/>
      <c r="SIF14" s="110"/>
      <c r="SIG14" s="110"/>
      <c r="SIH14" s="110"/>
      <c r="SII14" s="110"/>
      <c r="SIJ14" s="110"/>
      <c r="SIK14" s="110"/>
      <c r="SIL14" s="110"/>
      <c r="SIM14" s="110"/>
      <c r="SIN14" s="110"/>
      <c r="SIO14" s="110"/>
      <c r="SIP14" s="110"/>
      <c r="SIQ14" s="110"/>
      <c r="SIR14" s="110"/>
      <c r="SIS14" s="110"/>
      <c r="SIT14" s="110"/>
      <c r="SIU14" s="110"/>
      <c r="SIV14" s="110"/>
      <c r="SIW14" s="110"/>
      <c r="SIX14" s="110"/>
      <c r="SIY14" s="110"/>
      <c r="SIZ14" s="110"/>
      <c r="SJA14" s="110"/>
      <c r="SJB14" s="110"/>
      <c r="SJC14" s="110"/>
      <c r="SJD14" s="110"/>
      <c r="SJE14" s="110"/>
      <c r="SJF14" s="110"/>
      <c r="SJG14" s="110"/>
      <c r="SJH14" s="110"/>
      <c r="SJI14" s="110"/>
      <c r="SJJ14" s="110"/>
      <c r="SJK14" s="110"/>
      <c r="SJL14" s="110"/>
      <c r="SJM14" s="110"/>
      <c r="SJN14" s="110"/>
      <c r="SJO14" s="110"/>
      <c r="SJP14" s="110"/>
      <c r="SJQ14" s="110"/>
      <c r="SJR14" s="110"/>
      <c r="SJS14" s="110"/>
      <c r="SJT14" s="110"/>
      <c r="SJU14" s="110"/>
      <c r="SJV14" s="110"/>
      <c r="SJW14" s="110"/>
      <c r="SJX14" s="110"/>
      <c r="SJY14" s="110"/>
      <c r="SJZ14" s="110"/>
      <c r="SKA14" s="110"/>
      <c r="SKB14" s="110"/>
      <c r="SKC14" s="110"/>
      <c r="SKD14" s="110"/>
      <c r="SKE14" s="110"/>
      <c r="SKF14" s="110"/>
      <c r="SKG14" s="110"/>
      <c r="SKH14" s="110"/>
      <c r="SKI14" s="110"/>
      <c r="SKJ14" s="110"/>
      <c r="SKK14" s="110"/>
      <c r="SKL14" s="110"/>
      <c r="SKM14" s="110"/>
      <c r="SKN14" s="110"/>
      <c r="SKO14" s="110"/>
      <c r="SKP14" s="110"/>
      <c r="SKQ14" s="110"/>
      <c r="SKR14" s="110"/>
      <c r="SKS14" s="110"/>
      <c r="SKT14" s="110"/>
      <c r="SKU14" s="110"/>
      <c r="SKV14" s="110"/>
      <c r="SKW14" s="110"/>
      <c r="SKX14" s="110"/>
      <c r="SKY14" s="110"/>
      <c r="SKZ14" s="110"/>
      <c r="SLA14" s="110"/>
      <c r="SLB14" s="110"/>
      <c r="SLC14" s="110"/>
      <c r="SLD14" s="110"/>
      <c r="SLE14" s="110"/>
      <c r="SLF14" s="110"/>
      <c r="SLG14" s="110"/>
      <c r="SLH14" s="110"/>
      <c r="SLI14" s="110"/>
      <c r="SLJ14" s="110"/>
      <c r="SLK14" s="110"/>
      <c r="SLL14" s="110"/>
      <c r="SLM14" s="110"/>
      <c r="SLN14" s="110"/>
      <c r="SLO14" s="110"/>
      <c r="SLP14" s="110"/>
      <c r="SLQ14" s="110"/>
      <c r="SLR14" s="110"/>
      <c r="SLS14" s="110"/>
      <c r="SLT14" s="110"/>
      <c r="SLU14" s="110"/>
      <c r="SLV14" s="110"/>
      <c r="SLW14" s="110"/>
      <c r="SLX14" s="110"/>
      <c r="SLY14" s="110"/>
      <c r="SLZ14" s="110"/>
      <c r="SMA14" s="110"/>
      <c r="SMB14" s="110"/>
      <c r="SMC14" s="110"/>
      <c r="SMD14" s="110"/>
      <c r="SME14" s="110"/>
      <c r="SMF14" s="110"/>
      <c r="SMG14" s="110"/>
      <c r="SMH14" s="110"/>
      <c r="SMI14" s="110"/>
      <c r="SMJ14" s="110"/>
      <c r="SMK14" s="110"/>
      <c r="SML14" s="110"/>
      <c r="SMM14" s="110"/>
      <c r="SMN14" s="110"/>
      <c r="SMO14" s="110"/>
      <c r="SMP14" s="110"/>
      <c r="SMQ14" s="110"/>
      <c r="SMR14" s="110"/>
      <c r="SMS14" s="110"/>
      <c r="SMT14" s="110"/>
      <c r="SMU14" s="110"/>
      <c r="SMV14" s="110"/>
      <c r="SMW14" s="110"/>
      <c r="SMX14" s="110"/>
      <c r="SMY14" s="110"/>
      <c r="SMZ14" s="110"/>
      <c r="SNA14" s="110"/>
      <c r="SNB14" s="110"/>
      <c r="SNC14" s="110"/>
      <c r="SND14" s="110"/>
      <c r="SNE14" s="110"/>
      <c r="SNF14" s="110"/>
      <c r="SNG14" s="110"/>
      <c r="SNH14" s="110"/>
      <c r="SNI14" s="110"/>
      <c r="SNJ14" s="110"/>
      <c r="SNK14" s="110"/>
      <c r="SNL14" s="110"/>
      <c r="SNM14" s="110"/>
      <c r="SNN14" s="110"/>
      <c r="SNO14" s="110"/>
      <c r="SNP14" s="110"/>
      <c r="SNQ14" s="110"/>
      <c r="SNR14" s="110"/>
      <c r="SNS14" s="110"/>
      <c r="SNT14" s="110"/>
      <c r="SNU14" s="110"/>
      <c r="SNV14" s="110"/>
      <c r="SNW14" s="110"/>
      <c r="SNX14" s="110"/>
      <c r="SNY14" s="110"/>
      <c r="SNZ14" s="110"/>
      <c r="SOA14" s="110"/>
      <c r="SOB14" s="110"/>
      <c r="SOC14" s="110"/>
      <c r="SOD14" s="110"/>
      <c r="SOE14" s="110"/>
      <c r="SOF14" s="110"/>
      <c r="SOG14" s="110"/>
      <c r="SOH14" s="110"/>
      <c r="SOI14" s="110"/>
      <c r="SOJ14" s="110"/>
      <c r="SOK14" s="110"/>
      <c r="SOL14" s="110"/>
      <c r="SOM14" s="110"/>
      <c r="SON14" s="110"/>
      <c r="SOO14" s="110"/>
      <c r="SOP14" s="110"/>
      <c r="SOQ14" s="110"/>
      <c r="SOR14" s="110"/>
      <c r="SOS14" s="110"/>
      <c r="SOT14" s="110"/>
      <c r="SOU14" s="110"/>
      <c r="SOV14" s="110"/>
      <c r="SOW14" s="110"/>
      <c r="SOX14" s="110"/>
      <c r="SOY14" s="110"/>
      <c r="SOZ14" s="110"/>
      <c r="SPA14" s="110"/>
      <c r="SPB14" s="110"/>
      <c r="SPC14" s="110"/>
      <c r="SPD14" s="110"/>
      <c r="SPE14" s="110"/>
      <c r="SPF14" s="110"/>
      <c r="SPG14" s="110"/>
      <c r="SPH14" s="110"/>
      <c r="SPI14" s="110"/>
      <c r="SPJ14" s="110"/>
      <c r="SPK14" s="110"/>
      <c r="SPL14" s="110"/>
      <c r="SPM14" s="110"/>
      <c r="SPN14" s="110"/>
      <c r="SPO14" s="110"/>
      <c r="SPP14" s="110"/>
      <c r="SPQ14" s="110"/>
      <c r="SPR14" s="110"/>
      <c r="SPS14" s="110"/>
      <c r="SPT14" s="110"/>
      <c r="SPU14" s="110"/>
      <c r="SPV14" s="110"/>
      <c r="SPW14" s="110"/>
      <c r="SPX14" s="110"/>
      <c r="SPY14" s="110"/>
      <c r="SPZ14" s="110"/>
      <c r="SQA14" s="110"/>
      <c r="SQB14" s="110"/>
      <c r="SQC14" s="110"/>
      <c r="SQD14" s="110"/>
      <c r="SQE14" s="110"/>
      <c r="SQF14" s="110"/>
      <c r="SQG14" s="110"/>
      <c r="SQH14" s="110"/>
      <c r="SQI14" s="110"/>
      <c r="SQJ14" s="110"/>
      <c r="SQK14" s="110"/>
      <c r="SQL14" s="110"/>
      <c r="SQM14" s="110"/>
      <c r="SQN14" s="110"/>
      <c r="SQO14" s="110"/>
      <c r="SQP14" s="110"/>
      <c r="SQQ14" s="110"/>
      <c r="SQR14" s="110"/>
      <c r="SQS14" s="110"/>
      <c r="SQT14" s="110"/>
      <c r="SQU14" s="110"/>
      <c r="SQV14" s="110"/>
      <c r="SQW14" s="110"/>
      <c r="SQX14" s="110"/>
      <c r="SQY14" s="110"/>
      <c r="SQZ14" s="110"/>
      <c r="SRA14" s="110"/>
      <c r="SRB14" s="110"/>
      <c r="SRC14" s="110"/>
      <c r="SRD14" s="110"/>
      <c r="SRE14" s="110"/>
      <c r="SRF14" s="110"/>
      <c r="SRG14" s="110"/>
      <c r="SRH14" s="110"/>
      <c r="SRI14" s="110"/>
      <c r="SRJ14" s="110"/>
      <c r="SRK14" s="110"/>
      <c r="SRL14" s="110"/>
      <c r="SRM14" s="110"/>
      <c r="SRN14" s="110"/>
      <c r="SRO14" s="110"/>
      <c r="SRP14" s="110"/>
      <c r="SRQ14" s="110"/>
      <c r="SRR14" s="110"/>
      <c r="SRS14" s="110"/>
      <c r="SRT14" s="110"/>
      <c r="SRU14" s="110"/>
      <c r="SRV14" s="110"/>
      <c r="SRW14" s="110"/>
      <c r="SRX14" s="110"/>
      <c r="SRY14" s="110"/>
      <c r="SRZ14" s="110"/>
      <c r="SSA14" s="110"/>
      <c r="SSB14" s="110"/>
      <c r="SSC14" s="110"/>
      <c r="SSD14" s="110"/>
      <c r="SSE14" s="110"/>
      <c r="SSF14" s="110"/>
      <c r="SSG14" s="110"/>
      <c r="SSH14" s="110"/>
      <c r="SSI14" s="110"/>
      <c r="SSJ14" s="110"/>
      <c r="SSK14" s="110"/>
      <c r="SSL14" s="110"/>
      <c r="SSM14" s="110"/>
      <c r="SSN14" s="110"/>
      <c r="SSO14" s="110"/>
      <c r="SSP14" s="110"/>
      <c r="SSQ14" s="110"/>
      <c r="SSR14" s="110"/>
      <c r="SSS14" s="110"/>
      <c r="SST14" s="110"/>
      <c r="SSU14" s="110"/>
      <c r="SSV14" s="110"/>
      <c r="SSW14" s="110"/>
      <c r="SSX14" s="110"/>
      <c r="SSY14" s="110"/>
      <c r="SSZ14" s="110"/>
      <c r="STA14" s="110"/>
      <c r="STB14" s="110"/>
      <c r="STC14" s="110"/>
      <c r="STD14" s="110"/>
      <c r="STE14" s="110"/>
      <c r="STF14" s="110"/>
      <c r="STG14" s="110"/>
      <c r="STH14" s="110"/>
      <c r="STI14" s="110"/>
      <c r="STJ14" s="110"/>
      <c r="STK14" s="110"/>
      <c r="STL14" s="110"/>
      <c r="STM14" s="110"/>
      <c r="STN14" s="110"/>
      <c r="STO14" s="110"/>
      <c r="STP14" s="110"/>
      <c r="STQ14" s="110"/>
      <c r="STR14" s="110"/>
      <c r="STS14" s="110"/>
      <c r="STT14" s="110"/>
      <c r="STU14" s="110"/>
      <c r="STV14" s="110"/>
      <c r="STW14" s="110"/>
      <c r="STX14" s="110"/>
      <c r="STY14" s="110"/>
      <c r="STZ14" s="110"/>
      <c r="SUA14" s="110"/>
      <c r="SUB14" s="110"/>
      <c r="SUC14" s="110"/>
      <c r="SUD14" s="110"/>
      <c r="SUE14" s="110"/>
      <c r="SUF14" s="110"/>
      <c r="SUG14" s="110"/>
      <c r="SUH14" s="110"/>
      <c r="SUI14" s="110"/>
      <c r="SUJ14" s="110"/>
      <c r="SUK14" s="110"/>
      <c r="SUL14" s="110"/>
      <c r="SUM14" s="110"/>
      <c r="SUN14" s="110"/>
      <c r="SUO14" s="110"/>
      <c r="SUP14" s="110"/>
      <c r="SUQ14" s="110"/>
      <c r="SUR14" s="110"/>
      <c r="SUS14" s="110"/>
      <c r="SUT14" s="110"/>
      <c r="SUU14" s="110"/>
      <c r="SUV14" s="110"/>
      <c r="SUW14" s="110"/>
      <c r="SUX14" s="110"/>
      <c r="SUY14" s="110"/>
      <c r="SUZ14" s="110"/>
      <c r="SVA14" s="110"/>
      <c r="SVB14" s="110"/>
      <c r="SVC14" s="110"/>
      <c r="SVD14" s="110"/>
      <c r="SVE14" s="110"/>
      <c r="SVF14" s="110"/>
      <c r="SVG14" s="110"/>
      <c r="SVH14" s="110"/>
      <c r="SVI14" s="110"/>
      <c r="SVJ14" s="110"/>
      <c r="SVK14" s="110"/>
      <c r="SVL14" s="110"/>
      <c r="SVM14" s="110"/>
      <c r="SVN14" s="110"/>
      <c r="SVO14" s="110"/>
      <c r="SVP14" s="110"/>
      <c r="SVQ14" s="110"/>
      <c r="SVR14" s="110"/>
      <c r="SVS14" s="110"/>
      <c r="SVT14" s="110"/>
      <c r="SVU14" s="110"/>
      <c r="SVV14" s="110"/>
      <c r="SVW14" s="110"/>
      <c r="SVX14" s="110"/>
      <c r="SVY14" s="110"/>
      <c r="SVZ14" s="110"/>
      <c r="SWA14" s="110"/>
      <c r="SWB14" s="110"/>
      <c r="SWC14" s="110"/>
      <c r="SWD14" s="110"/>
      <c r="SWE14" s="110"/>
      <c r="SWF14" s="110"/>
      <c r="SWG14" s="110"/>
      <c r="SWH14" s="110"/>
      <c r="SWI14" s="110"/>
      <c r="SWJ14" s="110"/>
      <c r="SWK14" s="110"/>
      <c r="SWL14" s="110"/>
      <c r="SWM14" s="110"/>
      <c r="SWN14" s="110"/>
      <c r="SWO14" s="110"/>
      <c r="SWP14" s="110"/>
      <c r="SWQ14" s="110"/>
      <c r="SWR14" s="110"/>
      <c r="SWS14" s="110"/>
      <c r="SWT14" s="110"/>
      <c r="SWU14" s="110"/>
      <c r="SWV14" s="110"/>
      <c r="SWW14" s="110"/>
      <c r="SWX14" s="110"/>
      <c r="SWY14" s="110"/>
      <c r="SWZ14" s="110"/>
      <c r="SXA14" s="110"/>
      <c r="SXB14" s="110"/>
      <c r="SXC14" s="110"/>
      <c r="SXD14" s="110"/>
      <c r="SXE14" s="110"/>
      <c r="SXF14" s="110"/>
      <c r="SXG14" s="110"/>
      <c r="SXH14" s="110"/>
      <c r="SXI14" s="110"/>
      <c r="SXJ14" s="110"/>
      <c r="SXK14" s="110"/>
      <c r="SXL14" s="110"/>
      <c r="SXM14" s="110"/>
      <c r="SXN14" s="110"/>
      <c r="SXO14" s="110"/>
      <c r="SXP14" s="110"/>
      <c r="SXQ14" s="110"/>
      <c r="SXR14" s="110"/>
      <c r="SXS14" s="110"/>
      <c r="SXT14" s="110"/>
      <c r="SXU14" s="110"/>
      <c r="SXV14" s="110"/>
      <c r="SXW14" s="110"/>
      <c r="SXX14" s="110"/>
      <c r="SXY14" s="110"/>
      <c r="SXZ14" s="110"/>
      <c r="SYA14" s="110"/>
      <c r="SYB14" s="110"/>
      <c r="SYC14" s="110"/>
      <c r="SYD14" s="110"/>
      <c r="SYE14" s="110"/>
      <c r="SYF14" s="110"/>
      <c r="SYG14" s="110"/>
      <c r="SYH14" s="110"/>
      <c r="SYI14" s="110"/>
      <c r="SYJ14" s="110"/>
      <c r="SYK14" s="110"/>
      <c r="SYL14" s="110"/>
      <c r="SYM14" s="110"/>
      <c r="SYN14" s="110"/>
      <c r="SYO14" s="110"/>
      <c r="SYP14" s="110"/>
      <c r="SYQ14" s="110"/>
      <c r="SYR14" s="110"/>
      <c r="SYS14" s="110"/>
      <c r="SYT14" s="110"/>
      <c r="SYU14" s="110"/>
      <c r="SYV14" s="110"/>
      <c r="SYW14" s="110"/>
      <c r="SYX14" s="110"/>
      <c r="SYY14" s="110"/>
      <c r="SYZ14" s="110"/>
      <c r="SZA14" s="110"/>
      <c r="SZB14" s="110"/>
      <c r="SZC14" s="110"/>
      <c r="SZD14" s="110"/>
      <c r="SZE14" s="110"/>
      <c r="SZF14" s="110"/>
      <c r="SZG14" s="110"/>
      <c r="SZH14" s="110"/>
      <c r="SZI14" s="110"/>
      <c r="SZJ14" s="110"/>
      <c r="SZK14" s="110"/>
      <c r="SZL14" s="110"/>
      <c r="SZM14" s="110"/>
      <c r="SZN14" s="110"/>
      <c r="SZO14" s="110"/>
      <c r="SZP14" s="110"/>
      <c r="SZQ14" s="110"/>
      <c r="SZR14" s="110"/>
      <c r="SZS14" s="110"/>
      <c r="SZT14" s="110"/>
      <c r="SZU14" s="110"/>
      <c r="SZV14" s="110"/>
      <c r="SZW14" s="110"/>
      <c r="SZX14" s="110"/>
      <c r="SZY14" s="110"/>
      <c r="SZZ14" s="110"/>
      <c r="TAA14" s="110"/>
      <c r="TAB14" s="110"/>
      <c r="TAC14" s="110"/>
      <c r="TAD14" s="110"/>
      <c r="TAE14" s="110"/>
      <c r="TAF14" s="110"/>
      <c r="TAG14" s="110"/>
      <c r="TAH14" s="110"/>
      <c r="TAI14" s="110"/>
      <c r="TAJ14" s="110"/>
      <c r="TAK14" s="110"/>
      <c r="TAL14" s="110"/>
      <c r="TAM14" s="110"/>
      <c r="TAN14" s="110"/>
      <c r="TAO14" s="110"/>
      <c r="TAP14" s="110"/>
      <c r="TAQ14" s="110"/>
      <c r="TAR14" s="110"/>
      <c r="TAS14" s="110"/>
      <c r="TAT14" s="110"/>
      <c r="TAU14" s="110"/>
      <c r="TAV14" s="110"/>
      <c r="TAW14" s="110"/>
      <c r="TAX14" s="110"/>
      <c r="TAY14" s="110"/>
      <c r="TAZ14" s="110"/>
      <c r="TBA14" s="110"/>
      <c r="TBB14" s="110"/>
      <c r="TBC14" s="110"/>
      <c r="TBD14" s="110"/>
      <c r="TBE14" s="110"/>
      <c r="TBF14" s="110"/>
      <c r="TBG14" s="110"/>
      <c r="TBH14" s="110"/>
      <c r="TBI14" s="110"/>
      <c r="TBJ14" s="110"/>
      <c r="TBK14" s="110"/>
      <c r="TBL14" s="110"/>
      <c r="TBM14" s="110"/>
      <c r="TBN14" s="110"/>
      <c r="TBO14" s="110"/>
      <c r="TBP14" s="110"/>
      <c r="TBQ14" s="110"/>
      <c r="TBR14" s="110"/>
      <c r="TBS14" s="110"/>
      <c r="TBT14" s="110"/>
      <c r="TBU14" s="110"/>
      <c r="TBV14" s="110"/>
      <c r="TBW14" s="110"/>
      <c r="TBX14" s="110"/>
      <c r="TBY14" s="110"/>
      <c r="TBZ14" s="110"/>
      <c r="TCA14" s="110"/>
      <c r="TCB14" s="110"/>
      <c r="TCC14" s="110"/>
      <c r="TCD14" s="110"/>
      <c r="TCE14" s="110"/>
      <c r="TCF14" s="110"/>
      <c r="TCG14" s="110"/>
      <c r="TCH14" s="110"/>
      <c r="TCI14" s="110"/>
      <c r="TCJ14" s="110"/>
      <c r="TCK14" s="110"/>
      <c r="TCL14" s="110"/>
      <c r="TCM14" s="110"/>
      <c r="TCN14" s="110"/>
      <c r="TCO14" s="110"/>
      <c r="TCP14" s="110"/>
      <c r="TCQ14" s="110"/>
      <c r="TCR14" s="110"/>
      <c r="TCS14" s="110"/>
      <c r="TCT14" s="110"/>
      <c r="TCU14" s="110"/>
      <c r="TCV14" s="110"/>
      <c r="TCW14" s="110"/>
      <c r="TCX14" s="110"/>
      <c r="TCY14" s="110"/>
      <c r="TCZ14" s="110"/>
      <c r="TDA14" s="110"/>
      <c r="TDB14" s="110"/>
      <c r="TDC14" s="110"/>
      <c r="TDD14" s="110"/>
      <c r="TDE14" s="110"/>
      <c r="TDF14" s="110"/>
      <c r="TDG14" s="110"/>
      <c r="TDH14" s="110"/>
      <c r="TDI14" s="110"/>
      <c r="TDJ14" s="110"/>
      <c r="TDK14" s="110"/>
      <c r="TDL14" s="110"/>
      <c r="TDM14" s="110"/>
      <c r="TDN14" s="110"/>
      <c r="TDO14" s="110"/>
      <c r="TDP14" s="110"/>
      <c r="TDQ14" s="110"/>
      <c r="TDR14" s="110"/>
      <c r="TDS14" s="110"/>
      <c r="TDT14" s="110"/>
      <c r="TDU14" s="110"/>
      <c r="TDV14" s="110"/>
      <c r="TDW14" s="110"/>
      <c r="TDX14" s="110"/>
      <c r="TDY14" s="110"/>
      <c r="TDZ14" s="110"/>
      <c r="TEA14" s="110"/>
      <c r="TEB14" s="110"/>
      <c r="TEC14" s="110"/>
      <c r="TED14" s="110"/>
      <c r="TEE14" s="110"/>
      <c r="TEF14" s="110"/>
      <c r="TEG14" s="110"/>
      <c r="TEH14" s="110"/>
      <c r="TEI14" s="110"/>
      <c r="TEJ14" s="110"/>
      <c r="TEK14" s="110"/>
      <c r="TEL14" s="110"/>
      <c r="TEM14" s="110"/>
      <c r="TEN14" s="110"/>
      <c r="TEO14" s="110"/>
      <c r="TEP14" s="110"/>
      <c r="TEQ14" s="110"/>
      <c r="TER14" s="110"/>
      <c r="TES14" s="110"/>
      <c r="TET14" s="110"/>
      <c r="TEU14" s="110"/>
      <c r="TEV14" s="110"/>
      <c r="TEW14" s="110"/>
      <c r="TEX14" s="110"/>
      <c r="TEY14" s="110"/>
      <c r="TEZ14" s="110"/>
      <c r="TFA14" s="110"/>
      <c r="TFB14" s="110"/>
      <c r="TFC14" s="110"/>
      <c r="TFD14" s="110"/>
      <c r="TFE14" s="110"/>
      <c r="TFF14" s="110"/>
      <c r="TFG14" s="110"/>
      <c r="TFH14" s="110"/>
      <c r="TFI14" s="110"/>
      <c r="TFJ14" s="110"/>
      <c r="TFK14" s="110"/>
      <c r="TFL14" s="110"/>
      <c r="TFM14" s="110"/>
      <c r="TFN14" s="110"/>
      <c r="TFO14" s="110"/>
      <c r="TFP14" s="110"/>
      <c r="TFQ14" s="110"/>
      <c r="TFR14" s="110"/>
      <c r="TFS14" s="110"/>
      <c r="TFT14" s="110"/>
      <c r="TFU14" s="110"/>
      <c r="TFV14" s="110"/>
      <c r="TFW14" s="110"/>
      <c r="TFX14" s="110"/>
      <c r="TFY14" s="110"/>
      <c r="TFZ14" s="110"/>
      <c r="TGA14" s="110"/>
      <c r="TGB14" s="110"/>
      <c r="TGC14" s="110"/>
      <c r="TGD14" s="110"/>
      <c r="TGE14" s="110"/>
      <c r="TGF14" s="110"/>
      <c r="TGG14" s="110"/>
      <c r="TGH14" s="110"/>
      <c r="TGI14" s="110"/>
      <c r="TGJ14" s="110"/>
      <c r="TGK14" s="110"/>
      <c r="TGL14" s="110"/>
      <c r="TGM14" s="110"/>
      <c r="TGN14" s="110"/>
      <c r="TGO14" s="110"/>
      <c r="TGP14" s="110"/>
      <c r="TGQ14" s="110"/>
      <c r="TGR14" s="110"/>
      <c r="TGS14" s="110"/>
      <c r="TGT14" s="110"/>
      <c r="TGU14" s="110"/>
      <c r="TGV14" s="110"/>
      <c r="TGW14" s="110"/>
      <c r="TGX14" s="110"/>
      <c r="TGY14" s="110"/>
      <c r="TGZ14" s="110"/>
      <c r="THA14" s="110"/>
      <c r="THB14" s="110"/>
      <c r="THC14" s="110"/>
      <c r="THD14" s="110"/>
      <c r="THE14" s="110"/>
      <c r="THF14" s="110"/>
      <c r="THG14" s="110"/>
      <c r="THH14" s="110"/>
      <c r="THI14" s="110"/>
      <c r="THJ14" s="110"/>
      <c r="THK14" s="110"/>
      <c r="THL14" s="110"/>
      <c r="THM14" s="110"/>
      <c r="THN14" s="110"/>
      <c r="THO14" s="110"/>
      <c r="THP14" s="110"/>
      <c r="THQ14" s="110"/>
      <c r="THR14" s="110"/>
      <c r="THS14" s="110"/>
      <c r="THT14" s="110"/>
      <c r="THU14" s="110"/>
      <c r="THV14" s="110"/>
      <c r="THW14" s="110"/>
      <c r="THX14" s="110"/>
      <c r="THY14" s="110"/>
      <c r="THZ14" s="110"/>
      <c r="TIA14" s="110"/>
      <c r="TIB14" s="110"/>
      <c r="TIC14" s="110"/>
      <c r="TID14" s="110"/>
      <c r="TIE14" s="110"/>
      <c r="TIF14" s="110"/>
      <c r="TIG14" s="110"/>
      <c r="TIH14" s="110"/>
      <c r="TII14" s="110"/>
      <c r="TIJ14" s="110"/>
      <c r="TIK14" s="110"/>
      <c r="TIL14" s="110"/>
      <c r="TIM14" s="110"/>
      <c r="TIN14" s="110"/>
      <c r="TIO14" s="110"/>
      <c r="TIP14" s="110"/>
      <c r="TIQ14" s="110"/>
      <c r="TIR14" s="110"/>
      <c r="TIS14" s="110"/>
      <c r="TIT14" s="110"/>
      <c r="TIU14" s="110"/>
      <c r="TIV14" s="110"/>
      <c r="TIW14" s="110"/>
      <c r="TIX14" s="110"/>
      <c r="TIY14" s="110"/>
      <c r="TIZ14" s="110"/>
      <c r="TJA14" s="110"/>
      <c r="TJB14" s="110"/>
      <c r="TJC14" s="110"/>
      <c r="TJD14" s="110"/>
      <c r="TJE14" s="110"/>
      <c r="TJF14" s="110"/>
      <c r="TJG14" s="110"/>
      <c r="TJH14" s="110"/>
      <c r="TJI14" s="110"/>
      <c r="TJJ14" s="110"/>
      <c r="TJK14" s="110"/>
      <c r="TJL14" s="110"/>
      <c r="TJM14" s="110"/>
      <c r="TJN14" s="110"/>
      <c r="TJO14" s="110"/>
      <c r="TJP14" s="110"/>
      <c r="TJQ14" s="110"/>
      <c r="TJR14" s="110"/>
      <c r="TJS14" s="110"/>
      <c r="TJT14" s="110"/>
      <c r="TJU14" s="110"/>
      <c r="TJV14" s="110"/>
      <c r="TJW14" s="110"/>
      <c r="TJX14" s="110"/>
      <c r="TJY14" s="110"/>
      <c r="TJZ14" s="110"/>
      <c r="TKA14" s="110"/>
      <c r="TKB14" s="110"/>
      <c r="TKC14" s="110"/>
      <c r="TKD14" s="110"/>
      <c r="TKE14" s="110"/>
      <c r="TKF14" s="110"/>
      <c r="TKG14" s="110"/>
      <c r="TKH14" s="110"/>
      <c r="TKI14" s="110"/>
      <c r="TKJ14" s="110"/>
      <c r="TKK14" s="110"/>
      <c r="TKL14" s="110"/>
      <c r="TKM14" s="110"/>
      <c r="TKN14" s="110"/>
      <c r="TKO14" s="110"/>
      <c r="TKP14" s="110"/>
      <c r="TKQ14" s="110"/>
      <c r="TKR14" s="110"/>
      <c r="TKS14" s="110"/>
      <c r="TKT14" s="110"/>
      <c r="TKU14" s="110"/>
      <c r="TKV14" s="110"/>
      <c r="TKW14" s="110"/>
      <c r="TKX14" s="110"/>
      <c r="TKY14" s="110"/>
      <c r="TKZ14" s="110"/>
      <c r="TLA14" s="110"/>
      <c r="TLB14" s="110"/>
      <c r="TLC14" s="110"/>
      <c r="TLD14" s="110"/>
      <c r="TLE14" s="110"/>
      <c r="TLF14" s="110"/>
      <c r="TLG14" s="110"/>
      <c r="TLH14" s="110"/>
      <c r="TLI14" s="110"/>
      <c r="TLJ14" s="110"/>
      <c r="TLK14" s="110"/>
      <c r="TLL14" s="110"/>
      <c r="TLM14" s="110"/>
      <c r="TLN14" s="110"/>
      <c r="TLO14" s="110"/>
      <c r="TLP14" s="110"/>
      <c r="TLQ14" s="110"/>
      <c r="TLR14" s="110"/>
      <c r="TLS14" s="110"/>
      <c r="TLT14" s="110"/>
      <c r="TLU14" s="110"/>
      <c r="TLV14" s="110"/>
      <c r="TLW14" s="110"/>
      <c r="TLX14" s="110"/>
      <c r="TLY14" s="110"/>
      <c r="TLZ14" s="110"/>
      <c r="TMA14" s="110"/>
      <c r="TMB14" s="110"/>
      <c r="TMC14" s="110"/>
      <c r="TMD14" s="110"/>
      <c r="TME14" s="110"/>
      <c r="TMF14" s="110"/>
      <c r="TMG14" s="110"/>
      <c r="TMH14" s="110"/>
      <c r="TMI14" s="110"/>
      <c r="TMJ14" s="110"/>
      <c r="TMK14" s="110"/>
      <c r="TML14" s="110"/>
      <c r="TMM14" s="110"/>
      <c r="TMN14" s="110"/>
      <c r="TMO14" s="110"/>
      <c r="TMP14" s="110"/>
      <c r="TMQ14" s="110"/>
      <c r="TMR14" s="110"/>
      <c r="TMS14" s="110"/>
      <c r="TMT14" s="110"/>
      <c r="TMU14" s="110"/>
      <c r="TMV14" s="110"/>
      <c r="TMW14" s="110"/>
      <c r="TMX14" s="110"/>
      <c r="TMY14" s="110"/>
      <c r="TMZ14" s="110"/>
      <c r="TNA14" s="110"/>
      <c r="TNB14" s="110"/>
      <c r="TNC14" s="110"/>
      <c r="TND14" s="110"/>
      <c r="TNE14" s="110"/>
      <c r="TNF14" s="110"/>
      <c r="TNG14" s="110"/>
      <c r="TNH14" s="110"/>
      <c r="TNI14" s="110"/>
      <c r="TNJ14" s="110"/>
      <c r="TNK14" s="110"/>
      <c r="TNL14" s="110"/>
      <c r="TNM14" s="110"/>
      <c r="TNN14" s="110"/>
      <c r="TNO14" s="110"/>
      <c r="TNP14" s="110"/>
      <c r="TNQ14" s="110"/>
      <c r="TNR14" s="110"/>
      <c r="TNS14" s="110"/>
      <c r="TNT14" s="110"/>
      <c r="TNU14" s="110"/>
      <c r="TNV14" s="110"/>
      <c r="TNW14" s="110"/>
      <c r="TNX14" s="110"/>
      <c r="TNY14" s="110"/>
      <c r="TNZ14" s="110"/>
      <c r="TOA14" s="110"/>
      <c r="TOB14" s="110"/>
      <c r="TOC14" s="110"/>
      <c r="TOD14" s="110"/>
      <c r="TOE14" s="110"/>
      <c r="TOF14" s="110"/>
      <c r="TOG14" s="110"/>
      <c r="TOH14" s="110"/>
      <c r="TOI14" s="110"/>
      <c r="TOJ14" s="110"/>
      <c r="TOK14" s="110"/>
      <c r="TOL14" s="110"/>
      <c r="TOM14" s="110"/>
      <c r="TON14" s="110"/>
      <c r="TOO14" s="110"/>
      <c r="TOP14" s="110"/>
      <c r="TOQ14" s="110"/>
      <c r="TOR14" s="110"/>
      <c r="TOS14" s="110"/>
      <c r="TOT14" s="110"/>
      <c r="TOU14" s="110"/>
      <c r="TOV14" s="110"/>
      <c r="TOW14" s="110"/>
      <c r="TOX14" s="110"/>
      <c r="TOY14" s="110"/>
      <c r="TOZ14" s="110"/>
      <c r="TPA14" s="110"/>
      <c r="TPB14" s="110"/>
      <c r="TPC14" s="110"/>
      <c r="TPD14" s="110"/>
      <c r="TPE14" s="110"/>
      <c r="TPF14" s="110"/>
      <c r="TPG14" s="110"/>
      <c r="TPH14" s="110"/>
      <c r="TPI14" s="110"/>
      <c r="TPJ14" s="110"/>
      <c r="TPK14" s="110"/>
      <c r="TPL14" s="110"/>
      <c r="TPM14" s="110"/>
      <c r="TPN14" s="110"/>
      <c r="TPO14" s="110"/>
      <c r="TPP14" s="110"/>
      <c r="TPQ14" s="110"/>
      <c r="TPR14" s="110"/>
      <c r="TPS14" s="110"/>
      <c r="TPT14" s="110"/>
      <c r="TPU14" s="110"/>
      <c r="TPV14" s="110"/>
      <c r="TPW14" s="110"/>
      <c r="TPX14" s="110"/>
      <c r="TPY14" s="110"/>
      <c r="TPZ14" s="110"/>
      <c r="TQA14" s="110"/>
      <c r="TQB14" s="110"/>
      <c r="TQC14" s="110"/>
      <c r="TQD14" s="110"/>
      <c r="TQE14" s="110"/>
      <c r="TQF14" s="110"/>
      <c r="TQG14" s="110"/>
      <c r="TQH14" s="110"/>
      <c r="TQI14" s="110"/>
      <c r="TQJ14" s="110"/>
      <c r="TQK14" s="110"/>
      <c r="TQL14" s="110"/>
      <c r="TQM14" s="110"/>
      <c r="TQN14" s="110"/>
      <c r="TQO14" s="110"/>
      <c r="TQP14" s="110"/>
      <c r="TQQ14" s="110"/>
      <c r="TQR14" s="110"/>
      <c r="TQS14" s="110"/>
      <c r="TQT14" s="110"/>
      <c r="TQU14" s="110"/>
      <c r="TQV14" s="110"/>
      <c r="TQW14" s="110"/>
      <c r="TQX14" s="110"/>
      <c r="TQY14" s="110"/>
      <c r="TQZ14" s="110"/>
      <c r="TRA14" s="110"/>
      <c r="TRB14" s="110"/>
      <c r="TRC14" s="110"/>
      <c r="TRD14" s="110"/>
      <c r="TRE14" s="110"/>
      <c r="TRF14" s="110"/>
      <c r="TRG14" s="110"/>
      <c r="TRH14" s="110"/>
      <c r="TRI14" s="110"/>
      <c r="TRJ14" s="110"/>
      <c r="TRK14" s="110"/>
      <c r="TRL14" s="110"/>
      <c r="TRM14" s="110"/>
      <c r="TRN14" s="110"/>
      <c r="TRO14" s="110"/>
      <c r="TRP14" s="110"/>
      <c r="TRQ14" s="110"/>
      <c r="TRR14" s="110"/>
      <c r="TRS14" s="110"/>
      <c r="TRT14" s="110"/>
      <c r="TRU14" s="110"/>
      <c r="TRV14" s="110"/>
      <c r="TRW14" s="110"/>
      <c r="TRX14" s="110"/>
      <c r="TRY14" s="110"/>
      <c r="TRZ14" s="110"/>
      <c r="TSA14" s="110"/>
      <c r="TSB14" s="110"/>
      <c r="TSC14" s="110"/>
      <c r="TSD14" s="110"/>
      <c r="TSE14" s="110"/>
      <c r="TSF14" s="110"/>
      <c r="TSG14" s="110"/>
      <c r="TSH14" s="110"/>
      <c r="TSI14" s="110"/>
      <c r="TSJ14" s="110"/>
      <c r="TSK14" s="110"/>
      <c r="TSL14" s="110"/>
      <c r="TSM14" s="110"/>
      <c r="TSN14" s="110"/>
      <c r="TSO14" s="110"/>
      <c r="TSP14" s="110"/>
      <c r="TSQ14" s="110"/>
      <c r="TSR14" s="110"/>
      <c r="TSS14" s="110"/>
      <c r="TST14" s="110"/>
      <c r="TSU14" s="110"/>
      <c r="TSV14" s="110"/>
      <c r="TSW14" s="110"/>
      <c r="TSX14" s="110"/>
      <c r="TSY14" s="110"/>
      <c r="TSZ14" s="110"/>
      <c r="TTA14" s="110"/>
      <c r="TTB14" s="110"/>
      <c r="TTC14" s="110"/>
      <c r="TTD14" s="110"/>
      <c r="TTE14" s="110"/>
      <c r="TTF14" s="110"/>
      <c r="TTG14" s="110"/>
      <c r="TTH14" s="110"/>
      <c r="TTI14" s="110"/>
      <c r="TTJ14" s="110"/>
      <c r="TTK14" s="110"/>
      <c r="TTL14" s="110"/>
      <c r="TTM14" s="110"/>
      <c r="TTN14" s="110"/>
      <c r="TTO14" s="110"/>
      <c r="TTP14" s="110"/>
      <c r="TTQ14" s="110"/>
      <c r="TTR14" s="110"/>
      <c r="TTS14" s="110"/>
      <c r="TTT14" s="110"/>
      <c r="TTU14" s="110"/>
      <c r="TTV14" s="110"/>
      <c r="TTW14" s="110"/>
      <c r="TTX14" s="110"/>
      <c r="TTY14" s="110"/>
      <c r="TTZ14" s="110"/>
      <c r="TUA14" s="110"/>
      <c r="TUB14" s="110"/>
      <c r="TUC14" s="110"/>
      <c r="TUD14" s="110"/>
      <c r="TUE14" s="110"/>
      <c r="TUF14" s="110"/>
      <c r="TUG14" s="110"/>
      <c r="TUH14" s="110"/>
      <c r="TUI14" s="110"/>
      <c r="TUJ14" s="110"/>
      <c r="TUK14" s="110"/>
      <c r="TUL14" s="110"/>
      <c r="TUM14" s="110"/>
      <c r="TUN14" s="110"/>
      <c r="TUO14" s="110"/>
      <c r="TUP14" s="110"/>
      <c r="TUQ14" s="110"/>
      <c r="TUR14" s="110"/>
      <c r="TUS14" s="110"/>
      <c r="TUT14" s="110"/>
      <c r="TUU14" s="110"/>
      <c r="TUV14" s="110"/>
      <c r="TUW14" s="110"/>
      <c r="TUX14" s="110"/>
      <c r="TUY14" s="110"/>
      <c r="TUZ14" s="110"/>
      <c r="TVA14" s="110"/>
      <c r="TVB14" s="110"/>
      <c r="TVC14" s="110"/>
      <c r="TVD14" s="110"/>
      <c r="TVE14" s="110"/>
      <c r="TVF14" s="110"/>
      <c r="TVG14" s="110"/>
      <c r="TVH14" s="110"/>
      <c r="TVI14" s="110"/>
      <c r="TVJ14" s="110"/>
      <c r="TVK14" s="110"/>
      <c r="TVL14" s="110"/>
      <c r="TVM14" s="110"/>
      <c r="TVN14" s="110"/>
      <c r="TVO14" s="110"/>
      <c r="TVP14" s="110"/>
      <c r="TVQ14" s="110"/>
      <c r="TVR14" s="110"/>
      <c r="TVS14" s="110"/>
      <c r="TVT14" s="110"/>
      <c r="TVU14" s="110"/>
      <c r="TVV14" s="110"/>
      <c r="TVW14" s="110"/>
      <c r="TVX14" s="110"/>
      <c r="TVY14" s="110"/>
      <c r="TVZ14" s="110"/>
      <c r="TWA14" s="110"/>
      <c r="TWB14" s="110"/>
      <c r="TWC14" s="110"/>
      <c r="TWD14" s="110"/>
      <c r="TWE14" s="110"/>
      <c r="TWF14" s="110"/>
      <c r="TWG14" s="110"/>
      <c r="TWH14" s="110"/>
      <c r="TWI14" s="110"/>
      <c r="TWJ14" s="110"/>
      <c r="TWK14" s="110"/>
      <c r="TWL14" s="110"/>
      <c r="TWM14" s="110"/>
      <c r="TWN14" s="110"/>
      <c r="TWO14" s="110"/>
      <c r="TWP14" s="110"/>
      <c r="TWQ14" s="110"/>
      <c r="TWR14" s="110"/>
      <c r="TWS14" s="110"/>
      <c r="TWT14" s="110"/>
      <c r="TWU14" s="110"/>
      <c r="TWV14" s="110"/>
      <c r="TWW14" s="110"/>
      <c r="TWX14" s="110"/>
      <c r="TWY14" s="110"/>
      <c r="TWZ14" s="110"/>
      <c r="TXA14" s="110"/>
      <c r="TXB14" s="110"/>
      <c r="TXC14" s="110"/>
      <c r="TXD14" s="110"/>
      <c r="TXE14" s="110"/>
      <c r="TXF14" s="110"/>
      <c r="TXG14" s="110"/>
      <c r="TXH14" s="110"/>
      <c r="TXI14" s="110"/>
      <c r="TXJ14" s="110"/>
      <c r="TXK14" s="110"/>
      <c r="TXL14" s="110"/>
      <c r="TXM14" s="110"/>
      <c r="TXN14" s="110"/>
      <c r="TXO14" s="110"/>
      <c r="TXP14" s="110"/>
      <c r="TXQ14" s="110"/>
      <c r="TXR14" s="110"/>
      <c r="TXS14" s="110"/>
      <c r="TXT14" s="110"/>
      <c r="TXU14" s="110"/>
      <c r="TXV14" s="110"/>
      <c r="TXW14" s="110"/>
      <c r="TXX14" s="110"/>
      <c r="TXY14" s="110"/>
      <c r="TXZ14" s="110"/>
      <c r="TYA14" s="110"/>
      <c r="TYB14" s="110"/>
      <c r="TYC14" s="110"/>
      <c r="TYD14" s="110"/>
      <c r="TYE14" s="110"/>
      <c r="TYF14" s="110"/>
      <c r="TYG14" s="110"/>
      <c r="TYH14" s="110"/>
      <c r="TYI14" s="110"/>
      <c r="TYJ14" s="110"/>
      <c r="TYK14" s="110"/>
      <c r="TYL14" s="110"/>
      <c r="TYM14" s="110"/>
      <c r="TYN14" s="110"/>
      <c r="TYO14" s="110"/>
      <c r="TYP14" s="110"/>
      <c r="TYQ14" s="110"/>
      <c r="TYR14" s="110"/>
      <c r="TYS14" s="110"/>
      <c r="TYT14" s="110"/>
      <c r="TYU14" s="110"/>
      <c r="TYV14" s="110"/>
      <c r="TYW14" s="110"/>
      <c r="TYX14" s="110"/>
      <c r="TYY14" s="110"/>
      <c r="TYZ14" s="110"/>
      <c r="TZA14" s="110"/>
      <c r="TZB14" s="110"/>
      <c r="TZC14" s="110"/>
      <c r="TZD14" s="110"/>
      <c r="TZE14" s="110"/>
      <c r="TZF14" s="110"/>
      <c r="TZG14" s="110"/>
      <c r="TZH14" s="110"/>
      <c r="TZI14" s="110"/>
      <c r="TZJ14" s="110"/>
      <c r="TZK14" s="110"/>
      <c r="TZL14" s="110"/>
      <c r="TZM14" s="110"/>
      <c r="TZN14" s="110"/>
      <c r="TZO14" s="110"/>
      <c r="TZP14" s="110"/>
      <c r="TZQ14" s="110"/>
      <c r="TZR14" s="110"/>
      <c r="TZS14" s="110"/>
      <c r="TZT14" s="110"/>
      <c r="TZU14" s="110"/>
      <c r="TZV14" s="110"/>
      <c r="TZW14" s="110"/>
      <c r="TZX14" s="110"/>
      <c r="TZY14" s="110"/>
      <c r="TZZ14" s="110"/>
      <c r="UAA14" s="110"/>
      <c r="UAB14" s="110"/>
      <c r="UAC14" s="110"/>
      <c r="UAD14" s="110"/>
      <c r="UAE14" s="110"/>
      <c r="UAF14" s="110"/>
      <c r="UAG14" s="110"/>
      <c r="UAH14" s="110"/>
      <c r="UAI14" s="110"/>
      <c r="UAJ14" s="110"/>
      <c r="UAK14" s="110"/>
      <c r="UAL14" s="110"/>
      <c r="UAM14" s="110"/>
      <c r="UAN14" s="110"/>
      <c r="UAO14" s="110"/>
      <c r="UAP14" s="110"/>
      <c r="UAQ14" s="110"/>
      <c r="UAR14" s="110"/>
      <c r="UAS14" s="110"/>
      <c r="UAT14" s="110"/>
      <c r="UAU14" s="110"/>
      <c r="UAV14" s="110"/>
      <c r="UAW14" s="110"/>
      <c r="UAX14" s="110"/>
      <c r="UAY14" s="110"/>
      <c r="UAZ14" s="110"/>
      <c r="UBA14" s="110"/>
      <c r="UBB14" s="110"/>
      <c r="UBC14" s="110"/>
      <c r="UBD14" s="110"/>
      <c r="UBE14" s="110"/>
      <c r="UBF14" s="110"/>
      <c r="UBG14" s="110"/>
      <c r="UBH14" s="110"/>
      <c r="UBI14" s="110"/>
      <c r="UBJ14" s="110"/>
      <c r="UBK14" s="110"/>
      <c r="UBL14" s="110"/>
      <c r="UBM14" s="110"/>
      <c r="UBN14" s="110"/>
      <c r="UBO14" s="110"/>
      <c r="UBP14" s="110"/>
      <c r="UBQ14" s="110"/>
      <c r="UBR14" s="110"/>
      <c r="UBS14" s="110"/>
      <c r="UBT14" s="110"/>
      <c r="UBU14" s="110"/>
      <c r="UBV14" s="110"/>
      <c r="UBW14" s="110"/>
      <c r="UBX14" s="110"/>
      <c r="UBY14" s="110"/>
      <c r="UBZ14" s="110"/>
      <c r="UCA14" s="110"/>
      <c r="UCB14" s="110"/>
      <c r="UCC14" s="110"/>
      <c r="UCD14" s="110"/>
      <c r="UCE14" s="110"/>
      <c r="UCF14" s="110"/>
      <c r="UCG14" s="110"/>
      <c r="UCH14" s="110"/>
      <c r="UCI14" s="110"/>
      <c r="UCJ14" s="110"/>
      <c r="UCK14" s="110"/>
      <c r="UCL14" s="110"/>
      <c r="UCM14" s="110"/>
      <c r="UCN14" s="110"/>
      <c r="UCO14" s="110"/>
      <c r="UCP14" s="110"/>
      <c r="UCQ14" s="110"/>
      <c r="UCR14" s="110"/>
      <c r="UCS14" s="110"/>
      <c r="UCT14" s="110"/>
      <c r="UCU14" s="110"/>
      <c r="UCV14" s="110"/>
      <c r="UCW14" s="110"/>
      <c r="UCX14" s="110"/>
      <c r="UCY14" s="110"/>
      <c r="UCZ14" s="110"/>
      <c r="UDA14" s="110"/>
      <c r="UDB14" s="110"/>
      <c r="UDC14" s="110"/>
      <c r="UDD14" s="110"/>
      <c r="UDE14" s="110"/>
      <c r="UDF14" s="110"/>
      <c r="UDG14" s="110"/>
      <c r="UDH14" s="110"/>
      <c r="UDI14" s="110"/>
      <c r="UDJ14" s="110"/>
      <c r="UDK14" s="110"/>
      <c r="UDL14" s="110"/>
      <c r="UDM14" s="110"/>
      <c r="UDN14" s="110"/>
      <c r="UDO14" s="110"/>
      <c r="UDP14" s="110"/>
      <c r="UDQ14" s="110"/>
      <c r="UDR14" s="110"/>
      <c r="UDS14" s="110"/>
      <c r="UDT14" s="110"/>
      <c r="UDU14" s="110"/>
      <c r="UDV14" s="110"/>
      <c r="UDW14" s="110"/>
      <c r="UDX14" s="110"/>
      <c r="UDY14" s="110"/>
      <c r="UDZ14" s="110"/>
      <c r="UEA14" s="110"/>
      <c r="UEB14" s="110"/>
      <c r="UEC14" s="110"/>
      <c r="UED14" s="110"/>
      <c r="UEE14" s="110"/>
      <c r="UEF14" s="110"/>
      <c r="UEG14" s="110"/>
      <c r="UEH14" s="110"/>
      <c r="UEI14" s="110"/>
      <c r="UEJ14" s="110"/>
      <c r="UEK14" s="110"/>
      <c r="UEL14" s="110"/>
      <c r="UEM14" s="110"/>
      <c r="UEN14" s="110"/>
      <c r="UEO14" s="110"/>
      <c r="UEP14" s="110"/>
      <c r="UEQ14" s="110"/>
      <c r="UER14" s="110"/>
      <c r="UES14" s="110"/>
      <c r="UET14" s="110"/>
      <c r="UEU14" s="110"/>
      <c r="UEV14" s="110"/>
      <c r="UEW14" s="110"/>
      <c r="UEX14" s="110"/>
      <c r="UEY14" s="110"/>
      <c r="UEZ14" s="110"/>
      <c r="UFA14" s="110"/>
      <c r="UFB14" s="110"/>
      <c r="UFC14" s="110"/>
      <c r="UFD14" s="110"/>
      <c r="UFE14" s="110"/>
      <c r="UFF14" s="110"/>
      <c r="UFG14" s="110"/>
      <c r="UFH14" s="110"/>
      <c r="UFI14" s="110"/>
      <c r="UFJ14" s="110"/>
      <c r="UFK14" s="110"/>
      <c r="UFL14" s="110"/>
      <c r="UFM14" s="110"/>
      <c r="UFN14" s="110"/>
      <c r="UFO14" s="110"/>
      <c r="UFP14" s="110"/>
      <c r="UFQ14" s="110"/>
      <c r="UFR14" s="110"/>
      <c r="UFS14" s="110"/>
      <c r="UFT14" s="110"/>
      <c r="UFU14" s="110"/>
      <c r="UFV14" s="110"/>
      <c r="UFW14" s="110"/>
      <c r="UFX14" s="110"/>
      <c r="UFY14" s="110"/>
      <c r="UFZ14" s="110"/>
      <c r="UGA14" s="110"/>
      <c r="UGB14" s="110"/>
      <c r="UGC14" s="110"/>
      <c r="UGD14" s="110"/>
      <c r="UGE14" s="110"/>
      <c r="UGF14" s="110"/>
      <c r="UGG14" s="110"/>
      <c r="UGH14" s="110"/>
      <c r="UGI14" s="110"/>
      <c r="UGJ14" s="110"/>
      <c r="UGK14" s="110"/>
      <c r="UGL14" s="110"/>
      <c r="UGM14" s="110"/>
      <c r="UGN14" s="110"/>
      <c r="UGO14" s="110"/>
      <c r="UGP14" s="110"/>
      <c r="UGQ14" s="110"/>
      <c r="UGR14" s="110"/>
      <c r="UGS14" s="110"/>
      <c r="UGT14" s="110"/>
      <c r="UGU14" s="110"/>
      <c r="UGV14" s="110"/>
      <c r="UGW14" s="110"/>
      <c r="UGX14" s="110"/>
      <c r="UGY14" s="110"/>
      <c r="UGZ14" s="110"/>
      <c r="UHA14" s="110"/>
      <c r="UHB14" s="110"/>
      <c r="UHC14" s="110"/>
      <c r="UHD14" s="110"/>
      <c r="UHE14" s="110"/>
      <c r="UHF14" s="110"/>
      <c r="UHG14" s="110"/>
      <c r="UHH14" s="110"/>
      <c r="UHI14" s="110"/>
      <c r="UHJ14" s="110"/>
      <c r="UHK14" s="110"/>
      <c r="UHL14" s="110"/>
      <c r="UHM14" s="110"/>
      <c r="UHN14" s="110"/>
      <c r="UHO14" s="110"/>
      <c r="UHP14" s="110"/>
      <c r="UHQ14" s="110"/>
      <c r="UHR14" s="110"/>
      <c r="UHS14" s="110"/>
      <c r="UHT14" s="110"/>
      <c r="UHU14" s="110"/>
      <c r="UHV14" s="110"/>
      <c r="UHW14" s="110"/>
      <c r="UHX14" s="110"/>
      <c r="UHY14" s="110"/>
      <c r="UHZ14" s="110"/>
      <c r="UIA14" s="110"/>
      <c r="UIB14" s="110"/>
      <c r="UIC14" s="110"/>
      <c r="UID14" s="110"/>
      <c r="UIE14" s="110"/>
      <c r="UIF14" s="110"/>
      <c r="UIG14" s="110"/>
      <c r="UIH14" s="110"/>
      <c r="UII14" s="110"/>
      <c r="UIJ14" s="110"/>
      <c r="UIK14" s="110"/>
      <c r="UIL14" s="110"/>
      <c r="UIM14" s="110"/>
      <c r="UIN14" s="110"/>
      <c r="UIO14" s="110"/>
      <c r="UIP14" s="110"/>
      <c r="UIQ14" s="110"/>
      <c r="UIR14" s="110"/>
      <c r="UIS14" s="110"/>
      <c r="UIT14" s="110"/>
      <c r="UIU14" s="110"/>
      <c r="UIV14" s="110"/>
      <c r="UIW14" s="110"/>
      <c r="UIX14" s="110"/>
      <c r="UIY14" s="110"/>
      <c r="UIZ14" s="110"/>
      <c r="UJA14" s="110"/>
      <c r="UJB14" s="110"/>
      <c r="UJC14" s="110"/>
      <c r="UJD14" s="110"/>
      <c r="UJE14" s="110"/>
      <c r="UJF14" s="110"/>
      <c r="UJG14" s="110"/>
      <c r="UJH14" s="110"/>
      <c r="UJI14" s="110"/>
      <c r="UJJ14" s="110"/>
      <c r="UJK14" s="110"/>
      <c r="UJL14" s="110"/>
      <c r="UJM14" s="110"/>
      <c r="UJN14" s="110"/>
      <c r="UJO14" s="110"/>
      <c r="UJP14" s="110"/>
      <c r="UJQ14" s="110"/>
      <c r="UJR14" s="110"/>
      <c r="UJS14" s="110"/>
      <c r="UJT14" s="110"/>
      <c r="UJU14" s="110"/>
      <c r="UJV14" s="110"/>
      <c r="UJW14" s="110"/>
      <c r="UJX14" s="110"/>
      <c r="UJY14" s="110"/>
      <c r="UJZ14" s="110"/>
      <c r="UKA14" s="110"/>
      <c r="UKB14" s="110"/>
      <c r="UKC14" s="110"/>
      <c r="UKD14" s="110"/>
      <c r="UKE14" s="110"/>
      <c r="UKF14" s="110"/>
      <c r="UKG14" s="110"/>
      <c r="UKH14" s="110"/>
      <c r="UKI14" s="110"/>
      <c r="UKJ14" s="110"/>
      <c r="UKK14" s="110"/>
      <c r="UKL14" s="110"/>
      <c r="UKM14" s="110"/>
      <c r="UKN14" s="110"/>
      <c r="UKO14" s="110"/>
      <c r="UKP14" s="110"/>
      <c r="UKQ14" s="110"/>
      <c r="UKR14" s="110"/>
      <c r="UKS14" s="110"/>
      <c r="UKT14" s="110"/>
      <c r="UKU14" s="110"/>
      <c r="UKV14" s="110"/>
      <c r="UKW14" s="110"/>
      <c r="UKX14" s="110"/>
      <c r="UKY14" s="110"/>
      <c r="UKZ14" s="110"/>
      <c r="ULA14" s="110"/>
      <c r="ULB14" s="110"/>
      <c r="ULC14" s="110"/>
      <c r="ULD14" s="110"/>
      <c r="ULE14" s="110"/>
      <c r="ULF14" s="110"/>
      <c r="ULG14" s="110"/>
      <c r="ULH14" s="110"/>
      <c r="ULI14" s="110"/>
      <c r="ULJ14" s="110"/>
      <c r="ULK14" s="110"/>
      <c r="ULL14" s="110"/>
      <c r="ULM14" s="110"/>
      <c r="ULN14" s="110"/>
      <c r="ULO14" s="110"/>
      <c r="ULP14" s="110"/>
      <c r="ULQ14" s="110"/>
      <c r="ULR14" s="110"/>
      <c r="ULS14" s="110"/>
      <c r="ULT14" s="110"/>
      <c r="ULU14" s="110"/>
      <c r="ULV14" s="110"/>
      <c r="ULW14" s="110"/>
      <c r="ULX14" s="110"/>
      <c r="ULY14" s="110"/>
      <c r="ULZ14" s="110"/>
      <c r="UMA14" s="110"/>
      <c r="UMB14" s="110"/>
      <c r="UMC14" s="110"/>
      <c r="UMD14" s="110"/>
      <c r="UME14" s="110"/>
      <c r="UMF14" s="110"/>
      <c r="UMG14" s="110"/>
      <c r="UMH14" s="110"/>
      <c r="UMI14" s="110"/>
      <c r="UMJ14" s="110"/>
      <c r="UMK14" s="110"/>
      <c r="UML14" s="110"/>
      <c r="UMM14" s="110"/>
      <c r="UMN14" s="110"/>
      <c r="UMO14" s="110"/>
      <c r="UMP14" s="110"/>
      <c r="UMQ14" s="110"/>
      <c r="UMR14" s="110"/>
      <c r="UMS14" s="110"/>
      <c r="UMT14" s="110"/>
      <c r="UMU14" s="110"/>
      <c r="UMV14" s="110"/>
      <c r="UMW14" s="110"/>
      <c r="UMX14" s="110"/>
      <c r="UMY14" s="110"/>
      <c r="UMZ14" s="110"/>
      <c r="UNA14" s="110"/>
      <c r="UNB14" s="110"/>
      <c r="UNC14" s="110"/>
      <c r="UND14" s="110"/>
      <c r="UNE14" s="110"/>
      <c r="UNF14" s="110"/>
      <c r="UNG14" s="110"/>
      <c r="UNH14" s="110"/>
      <c r="UNI14" s="110"/>
      <c r="UNJ14" s="110"/>
      <c r="UNK14" s="110"/>
      <c r="UNL14" s="110"/>
      <c r="UNM14" s="110"/>
      <c r="UNN14" s="110"/>
      <c r="UNO14" s="110"/>
      <c r="UNP14" s="110"/>
      <c r="UNQ14" s="110"/>
      <c r="UNR14" s="110"/>
      <c r="UNS14" s="110"/>
      <c r="UNT14" s="110"/>
      <c r="UNU14" s="110"/>
      <c r="UNV14" s="110"/>
      <c r="UNW14" s="110"/>
      <c r="UNX14" s="110"/>
      <c r="UNY14" s="110"/>
      <c r="UNZ14" s="110"/>
      <c r="UOA14" s="110"/>
      <c r="UOB14" s="110"/>
      <c r="UOC14" s="110"/>
      <c r="UOD14" s="110"/>
      <c r="UOE14" s="110"/>
      <c r="UOF14" s="110"/>
      <c r="UOG14" s="110"/>
      <c r="UOH14" s="110"/>
      <c r="UOI14" s="110"/>
      <c r="UOJ14" s="110"/>
      <c r="UOK14" s="110"/>
      <c r="UOL14" s="110"/>
      <c r="UOM14" s="110"/>
      <c r="UON14" s="110"/>
      <c r="UOO14" s="110"/>
      <c r="UOP14" s="110"/>
      <c r="UOQ14" s="110"/>
      <c r="UOR14" s="110"/>
      <c r="UOS14" s="110"/>
      <c r="UOT14" s="110"/>
      <c r="UOU14" s="110"/>
      <c r="UOV14" s="110"/>
      <c r="UOW14" s="110"/>
      <c r="UOX14" s="110"/>
      <c r="UOY14" s="110"/>
      <c r="UOZ14" s="110"/>
      <c r="UPA14" s="110"/>
      <c r="UPB14" s="110"/>
      <c r="UPC14" s="110"/>
      <c r="UPD14" s="110"/>
      <c r="UPE14" s="110"/>
      <c r="UPF14" s="110"/>
      <c r="UPG14" s="110"/>
      <c r="UPH14" s="110"/>
      <c r="UPI14" s="110"/>
      <c r="UPJ14" s="110"/>
      <c r="UPK14" s="110"/>
      <c r="UPL14" s="110"/>
      <c r="UPM14" s="110"/>
      <c r="UPN14" s="110"/>
      <c r="UPO14" s="110"/>
      <c r="UPP14" s="110"/>
      <c r="UPQ14" s="110"/>
      <c r="UPR14" s="110"/>
      <c r="UPS14" s="110"/>
      <c r="UPT14" s="110"/>
      <c r="UPU14" s="110"/>
      <c r="UPV14" s="110"/>
      <c r="UPW14" s="110"/>
      <c r="UPX14" s="110"/>
      <c r="UPY14" s="110"/>
      <c r="UPZ14" s="110"/>
      <c r="UQA14" s="110"/>
      <c r="UQB14" s="110"/>
      <c r="UQC14" s="110"/>
      <c r="UQD14" s="110"/>
      <c r="UQE14" s="110"/>
      <c r="UQF14" s="110"/>
      <c r="UQG14" s="110"/>
      <c r="UQH14" s="110"/>
      <c r="UQI14" s="110"/>
      <c r="UQJ14" s="110"/>
      <c r="UQK14" s="110"/>
      <c r="UQL14" s="110"/>
      <c r="UQM14" s="110"/>
      <c r="UQN14" s="110"/>
      <c r="UQO14" s="110"/>
      <c r="UQP14" s="110"/>
      <c r="UQQ14" s="110"/>
      <c r="UQR14" s="110"/>
      <c r="UQS14" s="110"/>
      <c r="UQT14" s="110"/>
      <c r="UQU14" s="110"/>
      <c r="UQV14" s="110"/>
      <c r="UQW14" s="110"/>
      <c r="UQX14" s="110"/>
      <c r="UQY14" s="110"/>
      <c r="UQZ14" s="110"/>
      <c r="URA14" s="110"/>
      <c r="URB14" s="110"/>
      <c r="URC14" s="110"/>
      <c r="URD14" s="110"/>
      <c r="URE14" s="110"/>
      <c r="URF14" s="110"/>
      <c r="URG14" s="110"/>
      <c r="URH14" s="110"/>
      <c r="URI14" s="110"/>
      <c r="URJ14" s="110"/>
      <c r="URK14" s="110"/>
      <c r="URL14" s="110"/>
      <c r="URM14" s="110"/>
      <c r="URN14" s="110"/>
      <c r="URO14" s="110"/>
      <c r="URP14" s="110"/>
      <c r="URQ14" s="110"/>
      <c r="URR14" s="110"/>
      <c r="URS14" s="110"/>
      <c r="URT14" s="110"/>
      <c r="URU14" s="110"/>
      <c r="URV14" s="110"/>
      <c r="URW14" s="110"/>
      <c r="URX14" s="110"/>
      <c r="URY14" s="110"/>
      <c r="URZ14" s="110"/>
      <c r="USA14" s="110"/>
      <c r="USB14" s="110"/>
      <c r="USC14" s="110"/>
      <c r="USD14" s="110"/>
      <c r="USE14" s="110"/>
      <c r="USF14" s="110"/>
      <c r="USG14" s="110"/>
      <c r="USH14" s="110"/>
      <c r="USI14" s="110"/>
      <c r="USJ14" s="110"/>
      <c r="USK14" s="110"/>
      <c r="USL14" s="110"/>
      <c r="USM14" s="110"/>
      <c r="USN14" s="110"/>
      <c r="USO14" s="110"/>
      <c r="USP14" s="110"/>
      <c r="USQ14" s="110"/>
      <c r="USR14" s="110"/>
      <c r="USS14" s="110"/>
      <c r="UST14" s="110"/>
      <c r="USU14" s="110"/>
      <c r="USV14" s="110"/>
      <c r="USW14" s="110"/>
      <c r="USX14" s="110"/>
      <c r="USY14" s="110"/>
      <c r="USZ14" s="110"/>
      <c r="UTA14" s="110"/>
      <c r="UTB14" s="110"/>
      <c r="UTC14" s="110"/>
      <c r="UTD14" s="110"/>
      <c r="UTE14" s="110"/>
      <c r="UTF14" s="110"/>
      <c r="UTG14" s="110"/>
      <c r="UTH14" s="110"/>
      <c r="UTI14" s="110"/>
      <c r="UTJ14" s="110"/>
      <c r="UTK14" s="110"/>
      <c r="UTL14" s="110"/>
      <c r="UTM14" s="110"/>
      <c r="UTN14" s="110"/>
      <c r="UTO14" s="110"/>
      <c r="UTP14" s="110"/>
      <c r="UTQ14" s="110"/>
      <c r="UTR14" s="110"/>
      <c r="UTS14" s="110"/>
      <c r="UTT14" s="110"/>
      <c r="UTU14" s="110"/>
      <c r="UTV14" s="110"/>
      <c r="UTW14" s="110"/>
      <c r="UTX14" s="110"/>
      <c r="UTY14" s="110"/>
      <c r="UTZ14" s="110"/>
      <c r="UUA14" s="110"/>
      <c r="UUB14" s="110"/>
      <c r="UUC14" s="110"/>
      <c r="UUD14" s="110"/>
      <c r="UUE14" s="110"/>
      <c r="UUF14" s="110"/>
      <c r="UUG14" s="110"/>
      <c r="UUH14" s="110"/>
      <c r="UUI14" s="110"/>
      <c r="UUJ14" s="110"/>
      <c r="UUK14" s="110"/>
      <c r="UUL14" s="110"/>
      <c r="UUM14" s="110"/>
      <c r="UUN14" s="110"/>
      <c r="UUO14" s="110"/>
      <c r="UUP14" s="110"/>
      <c r="UUQ14" s="110"/>
      <c r="UUR14" s="110"/>
      <c r="UUS14" s="110"/>
      <c r="UUT14" s="110"/>
      <c r="UUU14" s="110"/>
      <c r="UUV14" s="110"/>
      <c r="UUW14" s="110"/>
      <c r="UUX14" s="110"/>
      <c r="UUY14" s="110"/>
      <c r="UUZ14" s="110"/>
      <c r="UVA14" s="110"/>
      <c r="UVB14" s="110"/>
      <c r="UVC14" s="110"/>
      <c r="UVD14" s="110"/>
      <c r="UVE14" s="110"/>
      <c r="UVF14" s="110"/>
      <c r="UVG14" s="110"/>
      <c r="UVH14" s="110"/>
      <c r="UVI14" s="110"/>
      <c r="UVJ14" s="110"/>
      <c r="UVK14" s="110"/>
      <c r="UVL14" s="110"/>
      <c r="UVM14" s="110"/>
      <c r="UVN14" s="110"/>
      <c r="UVO14" s="110"/>
      <c r="UVP14" s="110"/>
      <c r="UVQ14" s="110"/>
      <c r="UVR14" s="110"/>
      <c r="UVS14" s="110"/>
      <c r="UVT14" s="110"/>
      <c r="UVU14" s="110"/>
      <c r="UVV14" s="110"/>
      <c r="UVW14" s="110"/>
      <c r="UVX14" s="110"/>
      <c r="UVY14" s="110"/>
      <c r="UVZ14" s="110"/>
      <c r="UWA14" s="110"/>
      <c r="UWB14" s="110"/>
      <c r="UWC14" s="110"/>
      <c r="UWD14" s="110"/>
      <c r="UWE14" s="110"/>
      <c r="UWF14" s="110"/>
      <c r="UWG14" s="110"/>
      <c r="UWH14" s="110"/>
      <c r="UWI14" s="110"/>
      <c r="UWJ14" s="110"/>
      <c r="UWK14" s="110"/>
      <c r="UWL14" s="110"/>
      <c r="UWM14" s="110"/>
      <c r="UWN14" s="110"/>
      <c r="UWO14" s="110"/>
      <c r="UWP14" s="110"/>
      <c r="UWQ14" s="110"/>
      <c r="UWR14" s="110"/>
      <c r="UWS14" s="110"/>
      <c r="UWT14" s="110"/>
      <c r="UWU14" s="110"/>
      <c r="UWV14" s="110"/>
      <c r="UWW14" s="110"/>
      <c r="UWX14" s="110"/>
      <c r="UWY14" s="110"/>
      <c r="UWZ14" s="110"/>
      <c r="UXA14" s="110"/>
      <c r="UXB14" s="110"/>
      <c r="UXC14" s="110"/>
      <c r="UXD14" s="110"/>
      <c r="UXE14" s="110"/>
      <c r="UXF14" s="110"/>
      <c r="UXG14" s="110"/>
      <c r="UXH14" s="110"/>
      <c r="UXI14" s="110"/>
      <c r="UXJ14" s="110"/>
      <c r="UXK14" s="110"/>
      <c r="UXL14" s="110"/>
      <c r="UXM14" s="110"/>
      <c r="UXN14" s="110"/>
      <c r="UXO14" s="110"/>
      <c r="UXP14" s="110"/>
      <c r="UXQ14" s="110"/>
      <c r="UXR14" s="110"/>
      <c r="UXS14" s="110"/>
      <c r="UXT14" s="110"/>
      <c r="UXU14" s="110"/>
      <c r="UXV14" s="110"/>
      <c r="UXW14" s="110"/>
      <c r="UXX14" s="110"/>
      <c r="UXY14" s="110"/>
      <c r="UXZ14" s="110"/>
      <c r="UYA14" s="110"/>
      <c r="UYB14" s="110"/>
      <c r="UYC14" s="110"/>
      <c r="UYD14" s="110"/>
      <c r="UYE14" s="110"/>
      <c r="UYF14" s="110"/>
      <c r="UYG14" s="110"/>
      <c r="UYH14" s="110"/>
      <c r="UYI14" s="110"/>
      <c r="UYJ14" s="110"/>
      <c r="UYK14" s="110"/>
      <c r="UYL14" s="110"/>
      <c r="UYM14" s="110"/>
      <c r="UYN14" s="110"/>
      <c r="UYO14" s="110"/>
      <c r="UYP14" s="110"/>
      <c r="UYQ14" s="110"/>
      <c r="UYR14" s="110"/>
      <c r="UYS14" s="110"/>
      <c r="UYT14" s="110"/>
      <c r="UYU14" s="110"/>
      <c r="UYV14" s="110"/>
      <c r="UYW14" s="110"/>
      <c r="UYX14" s="110"/>
      <c r="UYY14" s="110"/>
      <c r="UYZ14" s="110"/>
      <c r="UZA14" s="110"/>
      <c r="UZB14" s="110"/>
      <c r="UZC14" s="110"/>
      <c r="UZD14" s="110"/>
      <c r="UZE14" s="110"/>
      <c r="UZF14" s="110"/>
      <c r="UZG14" s="110"/>
      <c r="UZH14" s="110"/>
      <c r="UZI14" s="110"/>
      <c r="UZJ14" s="110"/>
      <c r="UZK14" s="110"/>
      <c r="UZL14" s="110"/>
      <c r="UZM14" s="110"/>
      <c r="UZN14" s="110"/>
      <c r="UZO14" s="110"/>
      <c r="UZP14" s="110"/>
      <c r="UZQ14" s="110"/>
      <c r="UZR14" s="110"/>
      <c r="UZS14" s="110"/>
      <c r="UZT14" s="110"/>
      <c r="UZU14" s="110"/>
      <c r="UZV14" s="110"/>
      <c r="UZW14" s="110"/>
      <c r="UZX14" s="110"/>
      <c r="UZY14" s="110"/>
      <c r="UZZ14" s="110"/>
      <c r="VAA14" s="110"/>
      <c r="VAB14" s="110"/>
      <c r="VAC14" s="110"/>
      <c r="VAD14" s="110"/>
      <c r="VAE14" s="110"/>
      <c r="VAF14" s="110"/>
      <c r="VAG14" s="110"/>
      <c r="VAH14" s="110"/>
      <c r="VAI14" s="110"/>
      <c r="VAJ14" s="110"/>
      <c r="VAK14" s="110"/>
      <c r="VAL14" s="110"/>
      <c r="VAM14" s="110"/>
      <c r="VAN14" s="110"/>
      <c r="VAO14" s="110"/>
      <c r="VAP14" s="110"/>
      <c r="VAQ14" s="110"/>
      <c r="VAR14" s="110"/>
      <c r="VAS14" s="110"/>
      <c r="VAT14" s="110"/>
      <c r="VAU14" s="110"/>
      <c r="VAV14" s="110"/>
      <c r="VAW14" s="110"/>
      <c r="VAX14" s="110"/>
      <c r="VAY14" s="110"/>
      <c r="VAZ14" s="110"/>
      <c r="VBA14" s="110"/>
      <c r="VBB14" s="110"/>
      <c r="VBC14" s="110"/>
      <c r="VBD14" s="110"/>
      <c r="VBE14" s="110"/>
      <c r="VBF14" s="110"/>
      <c r="VBG14" s="110"/>
      <c r="VBH14" s="110"/>
      <c r="VBI14" s="110"/>
      <c r="VBJ14" s="110"/>
      <c r="VBK14" s="110"/>
      <c r="VBL14" s="110"/>
      <c r="VBM14" s="110"/>
      <c r="VBN14" s="110"/>
      <c r="VBO14" s="110"/>
      <c r="VBP14" s="110"/>
      <c r="VBQ14" s="110"/>
      <c r="VBR14" s="110"/>
      <c r="VBS14" s="110"/>
      <c r="VBT14" s="110"/>
      <c r="VBU14" s="110"/>
      <c r="VBV14" s="110"/>
      <c r="VBW14" s="110"/>
      <c r="VBX14" s="110"/>
      <c r="VBY14" s="110"/>
      <c r="VBZ14" s="110"/>
      <c r="VCA14" s="110"/>
      <c r="VCB14" s="110"/>
      <c r="VCC14" s="110"/>
      <c r="VCD14" s="110"/>
      <c r="VCE14" s="110"/>
      <c r="VCF14" s="110"/>
      <c r="VCG14" s="110"/>
      <c r="VCH14" s="110"/>
      <c r="VCI14" s="110"/>
      <c r="VCJ14" s="110"/>
      <c r="VCK14" s="110"/>
      <c r="VCL14" s="110"/>
      <c r="VCM14" s="110"/>
      <c r="VCN14" s="110"/>
      <c r="VCO14" s="110"/>
      <c r="VCP14" s="110"/>
      <c r="VCQ14" s="110"/>
      <c r="VCR14" s="110"/>
      <c r="VCS14" s="110"/>
      <c r="VCT14" s="110"/>
      <c r="VCU14" s="110"/>
      <c r="VCV14" s="110"/>
      <c r="VCW14" s="110"/>
      <c r="VCX14" s="110"/>
      <c r="VCY14" s="110"/>
      <c r="VCZ14" s="110"/>
      <c r="VDA14" s="110"/>
      <c r="VDB14" s="110"/>
      <c r="VDC14" s="110"/>
      <c r="VDD14" s="110"/>
      <c r="VDE14" s="110"/>
      <c r="VDF14" s="110"/>
      <c r="VDG14" s="110"/>
      <c r="VDH14" s="110"/>
      <c r="VDI14" s="110"/>
      <c r="VDJ14" s="110"/>
      <c r="VDK14" s="110"/>
      <c r="VDL14" s="110"/>
      <c r="VDM14" s="110"/>
      <c r="VDN14" s="110"/>
      <c r="VDO14" s="110"/>
      <c r="VDP14" s="110"/>
      <c r="VDQ14" s="110"/>
      <c r="VDR14" s="110"/>
      <c r="VDS14" s="110"/>
      <c r="VDT14" s="110"/>
      <c r="VDU14" s="110"/>
      <c r="VDV14" s="110"/>
      <c r="VDW14" s="110"/>
      <c r="VDX14" s="110"/>
      <c r="VDY14" s="110"/>
      <c r="VDZ14" s="110"/>
      <c r="VEA14" s="110"/>
      <c r="VEB14" s="110"/>
      <c r="VEC14" s="110"/>
      <c r="VED14" s="110"/>
      <c r="VEE14" s="110"/>
      <c r="VEF14" s="110"/>
      <c r="VEG14" s="110"/>
      <c r="VEH14" s="110"/>
      <c r="VEI14" s="110"/>
      <c r="VEJ14" s="110"/>
      <c r="VEK14" s="110"/>
      <c r="VEL14" s="110"/>
      <c r="VEM14" s="110"/>
      <c r="VEN14" s="110"/>
      <c r="VEO14" s="110"/>
      <c r="VEP14" s="110"/>
      <c r="VEQ14" s="110"/>
      <c r="VER14" s="110"/>
      <c r="VES14" s="110"/>
      <c r="VET14" s="110"/>
      <c r="VEU14" s="110"/>
      <c r="VEV14" s="110"/>
      <c r="VEW14" s="110"/>
      <c r="VEX14" s="110"/>
      <c r="VEY14" s="110"/>
      <c r="VEZ14" s="110"/>
      <c r="VFA14" s="110"/>
      <c r="VFB14" s="110"/>
      <c r="VFC14" s="110"/>
      <c r="VFD14" s="110"/>
      <c r="VFE14" s="110"/>
      <c r="VFF14" s="110"/>
      <c r="VFG14" s="110"/>
      <c r="VFH14" s="110"/>
      <c r="VFI14" s="110"/>
      <c r="VFJ14" s="110"/>
      <c r="VFK14" s="110"/>
      <c r="VFL14" s="110"/>
      <c r="VFM14" s="110"/>
      <c r="VFN14" s="110"/>
      <c r="VFO14" s="110"/>
      <c r="VFP14" s="110"/>
      <c r="VFQ14" s="110"/>
      <c r="VFR14" s="110"/>
      <c r="VFS14" s="110"/>
      <c r="VFT14" s="110"/>
      <c r="VFU14" s="110"/>
      <c r="VFV14" s="110"/>
      <c r="VFW14" s="110"/>
      <c r="VFX14" s="110"/>
      <c r="VFY14" s="110"/>
      <c r="VFZ14" s="110"/>
      <c r="VGA14" s="110"/>
      <c r="VGB14" s="110"/>
      <c r="VGC14" s="110"/>
      <c r="VGD14" s="110"/>
      <c r="VGE14" s="110"/>
      <c r="VGF14" s="110"/>
      <c r="VGG14" s="110"/>
      <c r="VGH14" s="110"/>
      <c r="VGI14" s="110"/>
      <c r="VGJ14" s="110"/>
      <c r="VGK14" s="110"/>
      <c r="VGL14" s="110"/>
      <c r="VGM14" s="110"/>
      <c r="VGN14" s="110"/>
      <c r="VGO14" s="110"/>
      <c r="VGP14" s="110"/>
      <c r="VGQ14" s="110"/>
      <c r="VGR14" s="110"/>
      <c r="VGS14" s="110"/>
      <c r="VGT14" s="110"/>
      <c r="VGU14" s="110"/>
      <c r="VGV14" s="110"/>
      <c r="VGW14" s="110"/>
      <c r="VGX14" s="110"/>
      <c r="VGY14" s="110"/>
      <c r="VGZ14" s="110"/>
      <c r="VHA14" s="110"/>
      <c r="VHB14" s="110"/>
      <c r="VHC14" s="110"/>
      <c r="VHD14" s="110"/>
      <c r="VHE14" s="110"/>
      <c r="VHF14" s="110"/>
      <c r="VHG14" s="110"/>
      <c r="VHH14" s="110"/>
      <c r="VHI14" s="110"/>
      <c r="VHJ14" s="110"/>
      <c r="VHK14" s="110"/>
      <c r="VHL14" s="110"/>
      <c r="VHM14" s="110"/>
      <c r="VHN14" s="110"/>
      <c r="VHO14" s="110"/>
      <c r="VHP14" s="110"/>
      <c r="VHQ14" s="110"/>
      <c r="VHR14" s="110"/>
      <c r="VHS14" s="110"/>
      <c r="VHT14" s="110"/>
      <c r="VHU14" s="110"/>
      <c r="VHV14" s="110"/>
      <c r="VHW14" s="110"/>
      <c r="VHX14" s="110"/>
      <c r="VHY14" s="110"/>
      <c r="VHZ14" s="110"/>
      <c r="VIA14" s="110"/>
      <c r="VIB14" s="110"/>
      <c r="VIC14" s="110"/>
      <c r="VID14" s="110"/>
      <c r="VIE14" s="110"/>
      <c r="VIF14" s="110"/>
      <c r="VIG14" s="110"/>
      <c r="VIH14" s="110"/>
      <c r="VII14" s="110"/>
      <c r="VIJ14" s="110"/>
      <c r="VIK14" s="110"/>
      <c r="VIL14" s="110"/>
      <c r="VIM14" s="110"/>
      <c r="VIN14" s="110"/>
      <c r="VIO14" s="110"/>
      <c r="VIP14" s="110"/>
      <c r="VIQ14" s="110"/>
      <c r="VIR14" s="110"/>
      <c r="VIS14" s="110"/>
      <c r="VIT14" s="110"/>
      <c r="VIU14" s="110"/>
      <c r="VIV14" s="110"/>
      <c r="VIW14" s="110"/>
      <c r="VIX14" s="110"/>
      <c r="VIY14" s="110"/>
      <c r="VIZ14" s="110"/>
      <c r="VJA14" s="110"/>
      <c r="VJB14" s="110"/>
      <c r="VJC14" s="110"/>
      <c r="VJD14" s="110"/>
      <c r="VJE14" s="110"/>
      <c r="VJF14" s="110"/>
      <c r="VJG14" s="110"/>
      <c r="VJH14" s="110"/>
      <c r="VJI14" s="110"/>
      <c r="VJJ14" s="110"/>
      <c r="VJK14" s="110"/>
      <c r="VJL14" s="110"/>
      <c r="VJM14" s="110"/>
      <c r="VJN14" s="110"/>
      <c r="VJO14" s="110"/>
      <c r="VJP14" s="110"/>
      <c r="VJQ14" s="110"/>
      <c r="VJR14" s="110"/>
      <c r="VJS14" s="110"/>
      <c r="VJT14" s="110"/>
      <c r="VJU14" s="110"/>
      <c r="VJV14" s="110"/>
      <c r="VJW14" s="110"/>
      <c r="VJX14" s="110"/>
      <c r="VJY14" s="110"/>
      <c r="VJZ14" s="110"/>
      <c r="VKA14" s="110"/>
      <c r="VKB14" s="110"/>
      <c r="VKC14" s="110"/>
      <c r="VKD14" s="110"/>
      <c r="VKE14" s="110"/>
      <c r="VKF14" s="110"/>
      <c r="VKG14" s="110"/>
      <c r="VKH14" s="110"/>
      <c r="VKI14" s="110"/>
      <c r="VKJ14" s="110"/>
      <c r="VKK14" s="110"/>
      <c r="VKL14" s="110"/>
      <c r="VKM14" s="110"/>
      <c r="VKN14" s="110"/>
      <c r="VKO14" s="110"/>
      <c r="VKP14" s="110"/>
      <c r="VKQ14" s="110"/>
      <c r="VKR14" s="110"/>
      <c r="VKS14" s="110"/>
      <c r="VKT14" s="110"/>
      <c r="VKU14" s="110"/>
      <c r="VKV14" s="110"/>
      <c r="VKW14" s="110"/>
      <c r="VKX14" s="110"/>
      <c r="VKY14" s="110"/>
      <c r="VKZ14" s="110"/>
      <c r="VLA14" s="110"/>
      <c r="VLB14" s="110"/>
      <c r="VLC14" s="110"/>
      <c r="VLD14" s="110"/>
      <c r="VLE14" s="110"/>
      <c r="VLF14" s="110"/>
      <c r="VLG14" s="110"/>
      <c r="VLH14" s="110"/>
      <c r="VLI14" s="110"/>
      <c r="VLJ14" s="110"/>
      <c r="VLK14" s="110"/>
      <c r="VLL14" s="110"/>
      <c r="VLM14" s="110"/>
      <c r="VLN14" s="110"/>
      <c r="VLO14" s="110"/>
      <c r="VLP14" s="110"/>
      <c r="VLQ14" s="110"/>
      <c r="VLR14" s="110"/>
      <c r="VLS14" s="110"/>
      <c r="VLT14" s="110"/>
      <c r="VLU14" s="110"/>
      <c r="VLV14" s="110"/>
      <c r="VLW14" s="110"/>
      <c r="VLX14" s="110"/>
      <c r="VLY14" s="110"/>
      <c r="VLZ14" s="110"/>
      <c r="VMA14" s="110"/>
      <c r="VMB14" s="110"/>
      <c r="VMC14" s="110"/>
      <c r="VMD14" s="110"/>
      <c r="VME14" s="110"/>
      <c r="VMF14" s="110"/>
      <c r="VMG14" s="110"/>
      <c r="VMH14" s="110"/>
      <c r="VMI14" s="110"/>
      <c r="VMJ14" s="110"/>
      <c r="VMK14" s="110"/>
      <c r="VML14" s="110"/>
      <c r="VMM14" s="110"/>
      <c r="VMN14" s="110"/>
      <c r="VMO14" s="110"/>
      <c r="VMP14" s="110"/>
      <c r="VMQ14" s="110"/>
      <c r="VMR14" s="110"/>
      <c r="VMS14" s="110"/>
      <c r="VMT14" s="110"/>
      <c r="VMU14" s="110"/>
      <c r="VMV14" s="110"/>
      <c r="VMW14" s="110"/>
      <c r="VMX14" s="110"/>
      <c r="VMY14" s="110"/>
      <c r="VMZ14" s="110"/>
      <c r="VNA14" s="110"/>
      <c r="VNB14" s="110"/>
      <c r="VNC14" s="110"/>
      <c r="VND14" s="110"/>
      <c r="VNE14" s="110"/>
      <c r="VNF14" s="110"/>
      <c r="VNG14" s="110"/>
      <c r="VNH14" s="110"/>
      <c r="VNI14" s="110"/>
      <c r="VNJ14" s="110"/>
      <c r="VNK14" s="110"/>
      <c r="VNL14" s="110"/>
      <c r="VNM14" s="110"/>
      <c r="VNN14" s="110"/>
      <c r="VNO14" s="110"/>
      <c r="VNP14" s="110"/>
      <c r="VNQ14" s="110"/>
      <c r="VNR14" s="110"/>
      <c r="VNS14" s="110"/>
      <c r="VNT14" s="110"/>
      <c r="VNU14" s="110"/>
      <c r="VNV14" s="110"/>
      <c r="VNW14" s="110"/>
      <c r="VNX14" s="110"/>
      <c r="VNY14" s="110"/>
      <c r="VNZ14" s="110"/>
      <c r="VOA14" s="110"/>
      <c r="VOB14" s="110"/>
      <c r="VOC14" s="110"/>
      <c r="VOD14" s="110"/>
      <c r="VOE14" s="110"/>
      <c r="VOF14" s="110"/>
      <c r="VOG14" s="110"/>
      <c r="VOH14" s="110"/>
      <c r="VOI14" s="110"/>
      <c r="VOJ14" s="110"/>
      <c r="VOK14" s="110"/>
      <c r="VOL14" s="110"/>
      <c r="VOM14" s="110"/>
      <c r="VON14" s="110"/>
      <c r="VOO14" s="110"/>
      <c r="VOP14" s="110"/>
      <c r="VOQ14" s="110"/>
      <c r="VOR14" s="110"/>
      <c r="VOS14" s="110"/>
      <c r="VOT14" s="110"/>
      <c r="VOU14" s="110"/>
      <c r="VOV14" s="110"/>
      <c r="VOW14" s="110"/>
      <c r="VOX14" s="110"/>
      <c r="VOY14" s="110"/>
      <c r="VOZ14" s="110"/>
      <c r="VPA14" s="110"/>
      <c r="VPB14" s="110"/>
      <c r="VPC14" s="110"/>
      <c r="VPD14" s="110"/>
      <c r="VPE14" s="110"/>
      <c r="VPF14" s="110"/>
      <c r="VPG14" s="110"/>
      <c r="VPH14" s="110"/>
      <c r="VPI14" s="110"/>
      <c r="VPJ14" s="110"/>
      <c r="VPK14" s="110"/>
      <c r="VPL14" s="110"/>
      <c r="VPM14" s="110"/>
      <c r="VPN14" s="110"/>
      <c r="VPO14" s="110"/>
      <c r="VPP14" s="110"/>
      <c r="VPQ14" s="110"/>
      <c r="VPR14" s="110"/>
      <c r="VPS14" s="110"/>
      <c r="VPT14" s="110"/>
      <c r="VPU14" s="110"/>
      <c r="VPV14" s="110"/>
      <c r="VPW14" s="110"/>
      <c r="VPX14" s="110"/>
      <c r="VPY14" s="110"/>
      <c r="VPZ14" s="110"/>
      <c r="VQA14" s="110"/>
      <c r="VQB14" s="110"/>
      <c r="VQC14" s="110"/>
      <c r="VQD14" s="110"/>
      <c r="VQE14" s="110"/>
      <c r="VQF14" s="110"/>
      <c r="VQG14" s="110"/>
      <c r="VQH14" s="110"/>
      <c r="VQI14" s="110"/>
      <c r="VQJ14" s="110"/>
      <c r="VQK14" s="110"/>
      <c r="VQL14" s="110"/>
      <c r="VQM14" s="110"/>
      <c r="VQN14" s="110"/>
      <c r="VQO14" s="110"/>
      <c r="VQP14" s="110"/>
      <c r="VQQ14" s="110"/>
      <c r="VQR14" s="110"/>
      <c r="VQS14" s="110"/>
      <c r="VQT14" s="110"/>
      <c r="VQU14" s="110"/>
      <c r="VQV14" s="110"/>
      <c r="VQW14" s="110"/>
      <c r="VQX14" s="110"/>
      <c r="VQY14" s="110"/>
      <c r="VQZ14" s="110"/>
      <c r="VRA14" s="110"/>
      <c r="VRB14" s="110"/>
      <c r="VRC14" s="110"/>
      <c r="VRD14" s="110"/>
      <c r="VRE14" s="110"/>
      <c r="VRF14" s="110"/>
      <c r="VRG14" s="110"/>
      <c r="VRH14" s="110"/>
      <c r="VRI14" s="110"/>
      <c r="VRJ14" s="110"/>
      <c r="VRK14" s="110"/>
      <c r="VRL14" s="110"/>
      <c r="VRM14" s="110"/>
      <c r="VRN14" s="110"/>
      <c r="VRO14" s="110"/>
      <c r="VRP14" s="110"/>
      <c r="VRQ14" s="110"/>
      <c r="VRR14" s="110"/>
      <c r="VRS14" s="110"/>
      <c r="VRT14" s="110"/>
      <c r="VRU14" s="110"/>
      <c r="VRV14" s="110"/>
      <c r="VRW14" s="110"/>
      <c r="VRX14" s="110"/>
      <c r="VRY14" s="110"/>
      <c r="VRZ14" s="110"/>
      <c r="VSA14" s="110"/>
      <c r="VSB14" s="110"/>
      <c r="VSC14" s="110"/>
      <c r="VSD14" s="110"/>
      <c r="VSE14" s="110"/>
      <c r="VSF14" s="110"/>
      <c r="VSG14" s="110"/>
      <c r="VSH14" s="110"/>
      <c r="VSI14" s="110"/>
      <c r="VSJ14" s="110"/>
      <c r="VSK14" s="110"/>
      <c r="VSL14" s="110"/>
      <c r="VSM14" s="110"/>
      <c r="VSN14" s="110"/>
      <c r="VSO14" s="110"/>
      <c r="VSP14" s="110"/>
      <c r="VSQ14" s="110"/>
      <c r="VSR14" s="110"/>
      <c r="VSS14" s="110"/>
      <c r="VST14" s="110"/>
      <c r="VSU14" s="110"/>
      <c r="VSV14" s="110"/>
      <c r="VSW14" s="110"/>
      <c r="VSX14" s="110"/>
      <c r="VSY14" s="110"/>
      <c r="VSZ14" s="110"/>
      <c r="VTA14" s="110"/>
      <c r="VTB14" s="110"/>
      <c r="VTC14" s="110"/>
      <c r="VTD14" s="110"/>
      <c r="VTE14" s="110"/>
      <c r="VTF14" s="110"/>
      <c r="VTG14" s="110"/>
      <c r="VTH14" s="110"/>
      <c r="VTI14" s="110"/>
      <c r="VTJ14" s="110"/>
      <c r="VTK14" s="110"/>
      <c r="VTL14" s="110"/>
      <c r="VTM14" s="110"/>
      <c r="VTN14" s="110"/>
      <c r="VTO14" s="110"/>
      <c r="VTP14" s="110"/>
      <c r="VTQ14" s="110"/>
      <c r="VTR14" s="110"/>
      <c r="VTS14" s="110"/>
      <c r="VTT14" s="110"/>
      <c r="VTU14" s="110"/>
      <c r="VTV14" s="110"/>
      <c r="VTW14" s="110"/>
      <c r="VTX14" s="110"/>
      <c r="VTY14" s="110"/>
      <c r="VTZ14" s="110"/>
      <c r="VUA14" s="110"/>
      <c r="VUB14" s="110"/>
      <c r="VUC14" s="110"/>
      <c r="VUD14" s="110"/>
      <c r="VUE14" s="110"/>
      <c r="VUF14" s="110"/>
      <c r="VUG14" s="110"/>
      <c r="VUH14" s="110"/>
      <c r="VUI14" s="110"/>
      <c r="VUJ14" s="110"/>
      <c r="VUK14" s="110"/>
      <c r="VUL14" s="110"/>
      <c r="VUM14" s="110"/>
      <c r="VUN14" s="110"/>
      <c r="VUO14" s="110"/>
      <c r="VUP14" s="110"/>
      <c r="VUQ14" s="110"/>
      <c r="VUR14" s="110"/>
      <c r="VUS14" s="110"/>
      <c r="VUT14" s="110"/>
      <c r="VUU14" s="110"/>
      <c r="VUV14" s="110"/>
      <c r="VUW14" s="110"/>
      <c r="VUX14" s="110"/>
      <c r="VUY14" s="110"/>
      <c r="VUZ14" s="110"/>
      <c r="VVA14" s="110"/>
      <c r="VVB14" s="110"/>
      <c r="VVC14" s="110"/>
      <c r="VVD14" s="110"/>
      <c r="VVE14" s="110"/>
      <c r="VVF14" s="110"/>
      <c r="VVG14" s="110"/>
      <c r="VVH14" s="110"/>
      <c r="VVI14" s="110"/>
      <c r="VVJ14" s="110"/>
      <c r="VVK14" s="110"/>
      <c r="VVL14" s="110"/>
      <c r="VVM14" s="110"/>
      <c r="VVN14" s="110"/>
      <c r="VVO14" s="110"/>
      <c r="VVP14" s="110"/>
      <c r="VVQ14" s="110"/>
      <c r="VVR14" s="110"/>
      <c r="VVS14" s="110"/>
      <c r="VVT14" s="110"/>
      <c r="VVU14" s="110"/>
      <c r="VVV14" s="110"/>
      <c r="VVW14" s="110"/>
      <c r="VVX14" s="110"/>
      <c r="VVY14" s="110"/>
      <c r="VVZ14" s="110"/>
      <c r="VWA14" s="110"/>
      <c r="VWB14" s="110"/>
      <c r="VWC14" s="110"/>
      <c r="VWD14" s="110"/>
      <c r="VWE14" s="110"/>
      <c r="VWF14" s="110"/>
      <c r="VWG14" s="110"/>
      <c r="VWH14" s="110"/>
      <c r="VWI14" s="110"/>
      <c r="VWJ14" s="110"/>
      <c r="VWK14" s="110"/>
      <c r="VWL14" s="110"/>
      <c r="VWM14" s="110"/>
      <c r="VWN14" s="110"/>
      <c r="VWO14" s="110"/>
      <c r="VWP14" s="110"/>
      <c r="VWQ14" s="110"/>
      <c r="VWR14" s="110"/>
      <c r="VWS14" s="110"/>
      <c r="VWT14" s="110"/>
      <c r="VWU14" s="110"/>
      <c r="VWV14" s="110"/>
      <c r="VWW14" s="110"/>
      <c r="VWX14" s="110"/>
      <c r="VWY14" s="110"/>
      <c r="VWZ14" s="110"/>
      <c r="VXA14" s="110"/>
      <c r="VXB14" s="110"/>
      <c r="VXC14" s="110"/>
      <c r="VXD14" s="110"/>
      <c r="VXE14" s="110"/>
      <c r="VXF14" s="110"/>
      <c r="VXG14" s="110"/>
      <c r="VXH14" s="110"/>
      <c r="VXI14" s="110"/>
      <c r="VXJ14" s="110"/>
      <c r="VXK14" s="110"/>
      <c r="VXL14" s="110"/>
      <c r="VXM14" s="110"/>
      <c r="VXN14" s="110"/>
      <c r="VXO14" s="110"/>
      <c r="VXP14" s="110"/>
      <c r="VXQ14" s="110"/>
      <c r="VXR14" s="110"/>
      <c r="VXS14" s="110"/>
      <c r="VXT14" s="110"/>
      <c r="VXU14" s="110"/>
      <c r="VXV14" s="110"/>
      <c r="VXW14" s="110"/>
      <c r="VXX14" s="110"/>
      <c r="VXY14" s="110"/>
      <c r="VXZ14" s="110"/>
      <c r="VYA14" s="110"/>
      <c r="VYB14" s="110"/>
      <c r="VYC14" s="110"/>
      <c r="VYD14" s="110"/>
      <c r="VYE14" s="110"/>
      <c r="VYF14" s="110"/>
      <c r="VYG14" s="110"/>
      <c r="VYH14" s="110"/>
      <c r="VYI14" s="110"/>
      <c r="VYJ14" s="110"/>
      <c r="VYK14" s="110"/>
      <c r="VYL14" s="110"/>
      <c r="VYM14" s="110"/>
      <c r="VYN14" s="110"/>
      <c r="VYO14" s="110"/>
      <c r="VYP14" s="110"/>
      <c r="VYQ14" s="110"/>
      <c r="VYR14" s="110"/>
      <c r="VYS14" s="110"/>
      <c r="VYT14" s="110"/>
      <c r="VYU14" s="110"/>
      <c r="VYV14" s="110"/>
      <c r="VYW14" s="110"/>
      <c r="VYX14" s="110"/>
      <c r="VYY14" s="110"/>
      <c r="VYZ14" s="110"/>
      <c r="VZA14" s="110"/>
      <c r="VZB14" s="110"/>
      <c r="VZC14" s="110"/>
      <c r="VZD14" s="110"/>
      <c r="VZE14" s="110"/>
      <c r="VZF14" s="110"/>
      <c r="VZG14" s="110"/>
      <c r="VZH14" s="110"/>
      <c r="VZI14" s="110"/>
      <c r="VZJ14" s="110"/>
      <c r="VZK14" s="110"/>
      <c r="VZL14" s="110"/>
      <c r="VZM14" s="110"/>
      <c r="VZN14" s="110"/>
      <c r="VZO14" s="110"/>
      <c r="VZP14" s="110"/>
      <c r="VZQ14" s="110"/>
      <c r="VZR14" s="110"/>
      <c r="VZS14" s="110"/>
      <c r="VZT14" s="110"/>
      <c r="VZU14" s="110"/>
      <c r="VZV14" s="110"/>
      <c r="VZW14" s="110"/>
      <c r="VZX14" s="110"/>
      <c r="VZY14" s="110"/>
      <c r="VZZ14" s="110"/>
      <c r="WAA14" s="110"/>
      <c r="WAB14" s="110"/>
      <c r="WAC14" s="110"/>
      <c r="WAD14" s="110"/>
      <c r="WAE14" s="110"/>
      <c r="WAF14" s="110"/>
      <c r="WAG14" s="110"/>
      <c r="WAH14" s="110"/>
      <c r="WAI14" s="110"/>
      <c r="WAJ14" s="110"/>
      <c r="WAK14" s="110"/>
      <c r="WAL14" s="110"/>
      <c r="WAM14" s="110"/>
      <c r="WAN14" s="110"/>
      <c r="WAO14" s="110"/>
      <c r="WAP14" s="110"/>
      <c r="WAQ14" s="110"/>
      <c r="WAR14" s="110"/>
      <c r="WAS14" s="110"/>
      <c r="WAT14" s="110"/>
      <c r="WAU14" s="110"/>
      <c r="WAV14" s="110"/>
      <c r="WAW14" s="110"/>
      <c r="WAX14" s="110"/>
      <c r="WAY14" s="110"/>
      <c r="WAZ14" s="110"/>
      <c r="WBA14" s="110"/>
      <c r="WBB14" s="110"/>
      <c r="WBC14" s="110"/>
      <c r="WBD14" s="110"/>
      <c r="WBE14" s="110"/>
      <c r="WBF14" s="110"/>
      <c r="WBG14" s="110"/>
      <c r="WBH14" s="110"/>
      <c r="WBI14" s="110"/>
      <c r="WBJ14" s="110"/>
      <c r="WBK14" s="110"/>
      <c r="WBL14" s="110"/>
      <c r="WBM14" s="110"/>
      <c r="WBN14" s="110"/>
      <c r="WBO14" s="110"/>
      <c r="WBP14" s="110"/>
      <c r="WBQ14" s="110"/>
      <c r="WBR14" s="110"/>
      <c r="WBS14" s="110"/>
      <c r="WBT14" s="110"/>
      <c r="WBU14" s="110"/>
      <c r="WBV14" s="110"/>
      <c r="WBW14" s="110"/>
      <c r="WBX14" s="110"/>
      <c r="WBY14" s="110"/>
      <c r="WBZ14" s="110"/>
      <c r="WCA14" s="110"/>
      <c r="WCB14" s="110"/>
      <c r="WCC14" s="110"/>
      <c r="WCD14" s="110"/>
      <c r="WCE14" s="110"/>
      <c r="WCF14" s="110"/>
      <c r="WCG14" s="110"/>
      <c r="WCH14" s="110"/>
      <c r="WCI14" s="110"/>
      <c r="WCJ14" s="110"/>
      <c r="WCK14" s="110"/>
      <c r="WCL14" s="110"/>
      <c r="WCM14" s="110"/>
      <c r="WCN14" s="110"/>
      <c r="WCO14" s="110"/>
      <c r="WCP14" s="110"/>
      <c r="WCQ14" s="110"/>
      <c r="WCR14" s="110"/>
      <c r="WCS14" s="110"/>
      <c r="WCT14" s="110"/>
      <c r="WCU14" s="110"/>
      <c r="WCV14" s="110"/>
      <c r="WCW14" s="110"/>
      <c r="WCX14" s="110"/>
      <c r="WCY14" s="110"/>
      <c r="WCZ14" s="110"/>
      <c r="WDA14" s="110"/>
      <c r="WDB14" s="110"/>
      <c r="WDC14" s="110"/>
      <c r="WDD14" s="110"/>
      <c r="WDE14" s="110"/>
      <c r="WDF14" s="110"/>
      <c r="WDG14" s="110"/>
      <c r="WDH14" s="110"/>
      <c r="WDI14" s="110"/>
      <c r="WDJ14" s="110"/>
      <c r="WDK14" s="110"/>
      <c r="WDL14" s="110"/>
      <c r="WDM14" s="110"/>
      <c r="WDN14" s="110"/>
      <c r="WDO14" s="110"/>
      <c r="WDP14" s="110"/>
      <c r="WDQ14" s="110"/>
      <c r="WDR14" s="110"/>
      <c r="WDS14" s="110"/>
      <c r="WDT14" s="110"/>
      <c r="WDU14" s="110"/>
      <c r="WDV14" s="110"/>
      <c r="WDW14" s="110"/>
      <c r="WDX14" s="110"/>
      <c r="WDY14" s="110"/>
      <c r="WDZ14" s="110"/>
      <c r="WEA14" s="110"/>
      <c r="WEB14" s="110"/>
      <c r="WEC14" s="110"/>
      <c r="WED14" s="110"/>
      <c r="WEE14" s="110"/>
      <c r="WEF14" s="110"/>
      <c r="WEG14" s="110"/>
      <c r="WEH14" s="110"/>
      <c r="WEI14" s="110"/>
      <c r="WEJ14" s="110"/>
      <c r="WEK14" s="110"/>
      <c r="WEL14" s="110"/>
      <c r="WEM14" s="110"/>
      <c r="WEN14" s="110"/>
      <c r="WEO14" s="110"/>
      <c r="WEP14" s="110"/>
      <c r="WEQ14" s="110"/>
      <c r="WER14" s="110"/>
      <c r="WES14" s="110"/>
      <c r="WET14" s="110"/>
      <c r="WEU14" s="110"/>
      <c r="WEV14" s="110"/>
      <c r="WEW14" s="110"/>
      <c r="WEX14" s="110"/>
      <c r="WEY14" s="110"/>
      <c r="WEZ14" s="110"/>
      <c r="WFA14" s="110"/>
      <c r="WFB14" s="110"/>
      <c r="WFC14" s="110"/>
      <c r="WFD14" s="110"/>
      <c r="WFE14" s="110"/>
      <c r="WFF14" s="110"/>
      <c r="WFG14" s="110"/>
      <c r="WFH14" s="110"/>
      <c r="WFI14" s="110"/>
      <c r="WFJ14" s="110"/>
      <c r="WFK14" s="110"/>
      <c r="WFL14" s="110"/>
      <c r="WFM14" s="110"/>
      <c r="WFN14" s="110"/>
      <c r="WFO14" s="110"/>
      <c r="WFP14" s="110"/>
      <c r="WFQ14" s="110"/>
      <c r="WFR14" s="110"/>
      <c r="WFS14" s="110"/>
      <c r="WFT14" s="110"/>
      <c r="WFU14" s="110"/>
      <c r="WFV14" s="110"/>
      <c r="WFW14" s="110"/>
      <c r="WFX14" s="110"/>
      <c r="WFY14" s="110"/>
      <c r="WFZ14" s="110"/>
      <c r="WGA14" s="110"/>
      <c r="WGB14" s="110"/>
      <c r="WGC14" s="110"/>
      <c r="WGD14" s="110"/>
      <c r="WGE14" s="110"/>
      <c r="WGF14" s="110"/>
      <c r="WGG14" s="110"/>
      <c r="WGH14" s="110"/>
      <c r="WGI14" s="110"/>
      <c r="WGJ14" s="110"/>
      <c r="WGK14" s="110"/>
      <c r="WGL14" s="110"/>
      <c r="WGM14" s="110"/>
      <c r="WGN14" s="110"/>
      <c r="WGO14" s="110"/>
      <c r="WGP14" s="110"/>
      <c r="WGQ14" s="110"/>
      <c r="WGR14" s="110"/>
      <c r="WGS14" s="110"/>
      <c r="WGT14" s="110"/>
      <c r="WGU14" s="110"/>
      <c r="WGV14" s="110"/>
      <c r="WGW14" s="110"/>
      <c r="WGX14" s="110"/>
      <c r="WGY14" s="110"/>
      <c r="WGZ14" s="110"/>
      <c r="WHA14" s="110"/>
      <c r="WHB14" s="110"/>
      <c r="WHC14" s="110"/>
      <c r="WHD14" s="110"/>
      <c r="WHE14" s="110"/>
      <c r="WHF14" s="110"/>
      <c r="WHG14" s="110"/>
      <c r="WHH14" s="110"/>
      <c r="WHI14" s="110"/>
      <c r="WHJ14" s="110"/>
      <c r="WHK14" s="110"/>
      <c r="WHL14" s="110"/>
      <c r="WHM14" s="110"/>
      <c r="WHN14" s="110"/>
      <c r="WHO14" s="110"/>
      <c r="WHP14" s="110"/>
      <c r="WHQ14" s="110"/>
      <c r="WHR14" s="110"/>
      <c r="WHS14" s="110"/>
      <c r="WHT14" s="110"/>
      <c r="WHU14" s="110"/>
      <c r="WHV14" s="110"/>
      <c r="WHW14" s="110"/>
      <c r="WHX14" s="110"/>
      <c r="WHY14" s="110"/>
      <c r="WHZ14" s="110"/>
      <c r="WIA14" s="110"/>
      <c r="WIB14" s="110"/>
      <c r="WIC14" s="110"/>
      <c r="WID14" s="110"/>
      <c r="WIE14" s="110"/>
      <c r="WIF14" s="110"/>
      <c r="WIG14" s="110"/>
      <c r="WIH14" s="110"/>
      <c r="WII14" s="110"/>
      <c r="WIJ14" s="110"/>
      <c r="WIK14" s="110"/>
      <c r="WIL14" s="110"/>
      <c r="WIM14" s="110"/>
      <c r="WIN14" s="110"/>
      <c r="WIO14" s="110"/>
      <c r="WIP14" s="110"/>
      <c r="WIQ14" s="110"/>
      <c r="WIR14" s="110"/>
      <c r="WIS14" s="110"/>
      <c r="WIT14" s="110"/>
      <c r="WIU14" s="110"/>
      <c r="WIV14" s="110"/>
      <c r="WIW14" s="110"/>
      <c r="WIX14" s="110"/>
      <c r="WIY14" s="110"/>
      <c r="WIZ14" s="110"/>
      <c r="WJA14" s="110"/>
      <c r="WJB14" s="110"/>
      <c r="WJC14" s="110"/>
      <c r="WJD14" s="110"/>
      <c r="WJE14" s="110"/>
      <c r="WJF14" s="110"/>
      <c r="WJG14" s="110"/>
      <c r="WJH14" s="110"/>
      <c r="WJI14" s="110"/>
      <c r="WJJ14" s="110"/>
      <c r="WJK14" s="110"/>
      <c r="WJL14" s="110"/>
      <c r="WJM14" s="110"/>
      <c r="WJN14" s="110"/>
      <c r="WJO14" s="110"/>
      <c r="WJP14" s="110"/>
      <c r="WJQ14" s="110"/>
      <c r="WJR14" s="110"/>
      <c r="WJS14" s="110"/>
      <c r="WJT14" s="110"/>
      <c r="WJU14" s="110"/>
      <c r="WJV14" s="110"/>
      <c r="WJW14" s="110"/>
      <c r="WJX14" s="110"/>
      <c r="WJY14" s="110"/>
      <c r="WJZ14" s="110"/>
      <c r="WKA14" s="110"/>
      <c r="WKB14" s="110"/>
      <c r="WKC14" s="110"/>
      <c r="WKD14" s="110"/>
      <c r="WKE14" s="110"/>
      <c r="WKF14" s="110"/>
      <c r="WKG14" s="110"/>
      <c r="WKH14" s="110"/>
      <c r="WKI14" s="110"/>
      <c r="WKJ14" s="110"/>
      <c r="WKK14" s="110"/>
      <c r="WKL14" s="110"/>
      <c r="WKM14" s="110"/>
      <c r="WKN14" s="110"/>
      <c r="WKO14" s="110"/>
      <c r="WKP14" s="110"/>
      <c r="WKQ14" s="110"/>
      <c r="WKR14" s="110"/>
      <c r="WKS14" s="110"/>
      <c r="WKT14" s="110"/>
      <c r="WKU14" s="110"/>
      <c r="WKV14" s="110"/>
      <c r="WKW14" s="110"/>
      <c r="WKX14" s="110"/>
      <c r="WKY14" s="110"/>
      <c r="WKZ14" s="110"/>
      <c r="WLA14" s="110"/>
      <c r="WLB14" s="110"/>
      <c r="WLC14" s="110"/>
      <c r="WLD14" s="110"/>
      <c r="WLE14" s="110"/>
      <c r="WLF14" s="110"/>
      <c r="WLG14" s="110"/>
      <c r="WLH14" s="110"/>
      <c r="WLI14" s="110"/>
      <c r="WLJ14" s="110"/>
      <c r="WLK14" s="110"/>
      <c r="WLL14" s="110"/>
      <c r="WLM14" s="110"/>
      <c r="WLN14" s="110"/>
      <c r="WLO14" s="110"/>
      <c r="WLP14" s="110"/>
      <c r="WLQ14" s="110"/>
      <c r="WLR14" s="110"/>
      <c r="WLS14" s="110"/>
      <c r="WLT14" s="110"/>
      <c r="WLU14" s="110"/>
      <c r="WLV14" s="110"/>
      <c r="WLW14" s="110"/>
      <c r="WLX14" s="110"/>
      <c r="WLY14" s="110"/>
      <c r="WLZ14" s="110"/>
      <c r="WMA14" s="110"/>
      <c r="WMB14" s="110"/>
      <c r="WMC14" s="110"/>
      <c r="WMD14" s="110"/>
      <c r="WME14" s="110"/>
      <c r="WMF14" s="110"/>
      <c r="WMG14" s="110"/>
      <c r="WMH14" s="110"/>
      <c r="WMI14" s="110"/>
      <c r="WMJ14" s="110"/>
      <c r="WMK14" s="110"/>
      <c r="WML14" s="110"/>
      <c r="WMM14" s="110"/>
      <c r="WMN14" s="110"/>
      <c r="WMO14" s="110"/>
      <c r="WMP14" s="110"/>
      <c r="WMQ14" s="110"/>
      <c r="WMR14" s="110"/>
      <c r="WMS14" s="110"/>
      <c r="WMT14" s="110"/>
      <c r="WMU14" s="110"/>
      <c r="WMV14" s="110"/>
      <c r="WMW14" s="110"/>
      <c r="WMX14" s="110"/>
      <c r="WMY14" s="110"/>
      <c r="WMZ14" s="110"/>
      <c r="WNA14" s="110"/>
      <c r="WNB14" s="110"/>
      <c r="WNC14" s="110"/>
      <c r="WND14" s="110"/>
      <c r="WNE14" s="110"/>
      <c r="WNF14" s="110"/>
      <c r="WNG14" s="110"/>
      <c r="WNH14" s="110"/>
      <c r="WNI14" s="110"/>
      <c r="WNJ14" s="110"/>
      <c r="WNK14" s="110"/>
      <c r="WNL14" s="110"/>
      <c r="WNM14" s="110"/>
      <c r="WNN14" s="110"/>
      <c r="WNO14" s="110"/>
      <c r="WNP14" s="110"/>
      <c r="WNQ14" s="110"/>
      <c r="WNR14" s="110"/>
      <c r="WNS14" s="110"/>
      <c r="WNT14" s="110"/>
      <c r="WNU14" s="110"/>
      <c r="WNV14" s="110"/>
      <c r="WNW14" s="110"/>
      <c r="WNX14" s="110"/>
      <c r="WNY14" s="110"/>
      <c r="WNZ14" s="110"/>
      <c r="WOA14" s="110"/>
      <c r="WOB14" s="110"/>
      <c r="WOC14" s="110"/>
      <c r="WOD14" s="110"/>
      <c r="WOE14" s="110"/>
      <c r="WOF14" s="110"/>
      <c r="WOG14" s="110"/>
      <c r="WOH14" s="110"/>
      <c r="WOI14" s="110"/>
      <c r="WOJ14" s="110"/>
      <c r="WOK14" s="110"/>
      <c r="WOL14" s="110"/>
      <c r="WOM14" s="110"/>
      <c r="WON14" s="110"/>
      <c r="WOO14" s="110"/>
      <c r="WOP14" s="110"/>
      <c r="WOQ14" s="110"/>
      <c r="WOR14" s="110"/>
      <c r="WOS14" s="110"/>
      <c r="WOT14" s="110"/>
      <c r="WOU14" s="110"/>
      <c r="WOV14" s="110"/>
      <c r="WOW14" s="110"/>
      <c r="WOX14" s="110"/>
      <c r="WOY14" s="110"/>
      <c r="WOZ14" s="110"/>
      <c r="WPA14" s="110"/>
      <c r="WPB14" s="110"/>
      <c r="WPC14" s="110"/>
      <c r="WPD14" s="110"/>
      <c r="WPE14" s="110"/>
      <c r="WPF14" s="110"/>
      <c r="WPG14" s="110"/>
      <c r="WPH14" s="110"/>
      <c r="WPI14" s="110"/>
      <c r="WPJ14" s="110"/>
      <c r="WPK14" s="110"/>
      <c r="WPL14" s="110"/>
      <c r="WPM14" s="110"/>
      <c r="WPN14" s="110"/>
      <c r="WPO14" s="110"/>
      <c r="WPP14" s="110"/>
      <c r="WPQ14" s="110"/>
      <c r="WPR14" s="110"/>
      <c r="WPS14" s="110"/>
      <c r="WPT14" s="110"/>
      <c r="WPU14" s="110"/>
      <c r="WPV14" s="110"/>
      <c r="WPW14" s="110"/>
      <c r="WPX14" s="110"/>
      <c r="WPY14" s="110"/>
      <c r="WPZ14" s="110"/>
      <c r="WQA14" s="110"/>
      <c r="WQB14" s="110"/>
      <c r="WQC14" s="110"/>
      <c r="WQD14" s="110"/>
      <c r="WQE14" s="110"/>
      <c r="WQF14" s="110"/>
      <c r="WQG14" s="110"/>
      <c r="WQH14" s="110"/>
      <c r="WQI14" s="110"/>
      <c r="WQJ14" s="110"/>
      <c r="WQK14" s="110"/>
      <c r="WQL14" s="110"/>
      <c r="WQM14" s="110"/>
      <c r="WQN14" s="110"/>
      <c r="WQO14" s="110"/>
      <c r="WQP14" s="110"/>
      <c r="WQQ14" s="110"/>
      <c r="WQR14" s="110"/>
      <c r="WQS14" s="110"/>
      <c r="WQT14" s="110"/>
      <c r="WQU14" s="110"/>
      <c r="WQV14" s="110"/>
      <c r="WQW14" s="110"/>
      <c r="WQX14" s="110"/>
      <c r="WQY14" s="110"/>
      <c r="WQZ14" s="110"/>
      <c r="WRA14" s="110"/>
      <c r="WRB14" s="110"/>
      <c r="WRC14" s="110"/>
      <c r="WRD14" s="110"/>
      <c r="WRE14" s="110"/>
      <c r="WRF14" s="110"/>
      <c r="WRG14" s="110"/>
      <c r="WRH14" s="110"/>
      <c r="WRI14" s="110"/>
      <c r="WRJ14" s="110"/>
      <c r="WRK14" s="110"/>
      <c r="WRL14" s="110"/>
      <c r="WRM14" s="110"/>
      <c r="WRN14" s="110"/>
      <c r="WRO14" s="110"/>
      <c r="WRP14" s="110"/>
      <c r="WRQ14" s="110"/>
      <c r="WRR14" s="110"/>
      <c r="WRS14" s="110"/>
      <c r="WRT14" s="110"/>
      <c r="WRU14" s="110"/>
      <c r="WRV14" s="110"/>
      <c r="WRW14" s="110"/>
      <c r="WRX14" s="110"/>
      <c r="WRY14" s="110"/>
      <c r="WRZ14" s="110"/>
      <c r="WSA14" s="110"/>
      <c r="WSB14" s="110"/>
      <c r="WSC14" s="110"/>
      <c r="WSD14" s="110"/>
      <c r="WSE14" s="110"/>
      <c r="WSF14" s="110"/>
      <c r="WSG14" s="110"/>
      <c r="WSH14" s="110"/>
      <c r="WSI14" s="110"/>
      <c r="WSJ14" s="110"/>
      <c r="WSK14" s="110"/>
      <c r="WSL14" s="110"/>
      <c r="WSM14" s="110"/>
      <c r="WSN14" s="110"/>
      <c r="WSO14" s="110"/>
      <c r="WSP14" s="110"/>
      <c r="WSQ14" s="110"/>
      <c r="WSR14" s="110"/>
      <c r="WSS14" s="110"/>
      <c r="WST14" s="110"/>
      <c r="WSU14" s="110"/>
      <c r="WSV14" s="110"/>
      <c r="WSW14" s="110"/>
      <c r="WSX14" s="110"/>
      <c r="WSY14" s="110"/>
      <c r="WSZ14" s="110"/>
      <c r="WTA14" s="110"/>
      <c r="WTB14" s="110"/>
      <c r="WTC14" s="110"/>
      <c r="WTD14" s="110"/>
      <c r="WTE14" s="110"/>
      <c r="WTF14" s="110"/>
      <c r="WTG14" s="110"/>
      <c r="WTH14" s="110"/>
      <c r="WTI14" s="110"/>
      <c r="WTJ14" s="110"/>
      <c r="WTK14" s="110"/>
      <c r="WTL14" s="110"/>
      <c r="WTM14" s="110"/>
      <c r="WTN14" s="110"/>
      <c r="WTO14" s="110"/>
      <c r="WTP14" s="110"/>
      <c r="WTQ14" s="110"/>
      <c r="WTR14" s="110"/>
      <c r="WTS14" s="110"/>
      <c r="WTT14" s="110"/>
      <c r="WTU14" s="110"/>
      <c r="WTV14" s="110"/>
      <c r="WTW14" s="110"/>
      <c r="WTX14" s="110"/>
      <c r="WTY14" s="110"/>
      <c r="WTZ14" s="110"/>
      <c r="WUA14" s="110"/>
      <c r="WUB14" s="110"/>
      <c r="WUC14" s="110"/>
      <c r="WUD14" s="110"/>
      <c r="WUE14" s="110"/>
      <c r="WUF14" s="110"/>
      <c r="WUG14" s="110"/>
      <c r="WUH14" s="110"/>
      <c r="WUI14" s="110"/>
      <c r="WUJ14" s="110"/>
      <c r="WUK14" s="110"/>
      <c r="WUL14" s="110"/>
      <c r="WUM14" s="110"/>
      <c r="WUN14" s="110"/>
      <c r="WUO14" s="110"/>
      <c r="WUP14" s="110"/>
      <c r="WUQ14" s="110"/>
      <c r="WUR14" s="110"/>
      <c r="WUS14" s="110"/>
      <c r="WUT14" s="110"/>
      <c r="WUU14" s="110"/>
      <c r="WUV14" s="110"/>
      <c r="WUW14" s="110"/>
      <c r="WUX14" s="110"/>
      <c r="WUY14" s="110"/>
      <c r="WUZ14" s="110"/>
      <c r="WVA14" s="110"/>
      <c r="WVB14" s="110"/>
      <c r="WVC14" s="110"/>
      <c r="WVD14" s="110"/>
      <c r="WVE14" s="110"/>
      <c r="WVF14" s="110"/>
      <c r="WVG14" s="110"/>
      <c r="WVH14" s="110"/>
      <c r="WVI14" s="110"/>
      <c r="WVJ14" s="110"/>
      <c r="WVK14" s="110"/>
      <c r="WVL14" s="110"/>
      <c r="WVM14" s="110"/>
      <c r="WVN14" s="110"/>
      <c r="WVO14" s="110"/>
      <c r="WVP14" s="110"/>
      <c r="WVQ14" s="110"/>
      <c r="WVR14" s="110"/>
      <c r="WVS14" s="110"/>
      <c r="WVT14" s="110"/>
      <c r="WVU14" s="110"/>
      <c r="WVV14" s="110"/>
      <c r="WVW14" s="110"/>
      <c r="WVX14" s="110"/>
      <c r="WVY14" s="110"/>
      <c r="WVZ14" s="110"/>
      <c r="WWA14" s="110"/>
      <c r="WWB14" s="110"/>
      <c r="WWC14" s="110"/>
      <c r="WWD14" s="110"/>
      <c r="WWE14" s="110"/>
      <c r="WWF14" s="110"/>
      <c r="WWG14" s="110"/>
      <c r="WWH14" s="110"/>
      <c r="WWI14" s="110"/>
      <c r="WWJ14" s="110"/>
      <c r="WWK14" s="110"/>
      <c r="WWL14" s="110"/>
      <c r="WWM14" s="110"/>
      <c r="WWN14" s="110"/>
      <c r="WWO14" s="110"/>
      <c r="WWP14" s="110"/>
      <c r="WWQ14" s="110"/>
      <c r="WWR14" s="110"/>
      <c r="WWS14" s="110"/>
      <c r="WWT14" s="110"/>
      <c r="WWU14" s="110"/>
      <c r="WWV14" s="110"/>
      <c r="WWW14" s="110"/>
      <c r="WWX14" s="110"/>
      <c r="WWY14" s="110"/>
      <c r="WWZ14" s="110"/>
      <c r="WXA14" s="110"/>
      <c r="WXB14" s="110"/>
      <c r="WXC14" s="110"/>
      <c r="WXD14" s="110"/>
      <c r="WXE14" s="110"/>
      <c r="WXF14" s="110"/>
      <c r="WXG14" s="110"/>
      <c r="WXH14" s="110"/>
      <c r="WXI14" s="110"/>
      <c r="WXJ14" s="110"/>
      <c r="WXK14" s="110"/>
      <c r="WXL14" s="110"/>
      <c r="WXM14" s="110"/>
      <c r="WXN14" s="110"/>
      <c r="WXO14" s="110"/>
      <c r="WXP14" s="110"/>
      <c r="WXQ14" s="110"/>
      <c r="WXR14" s="110"/>
      <c r="WXS14" s="110"/>
      <c r="WXT14" s="110"/>
      <c r="WXU14" s="110"/>
      <c r="WXV14" s="110"/>
      <c r="WXW14" s="110"/>
      <c r="WXX14" s="110"/>
      <c r="WXY14" s="110"/>
      <c r="WXZ14" s="110"/>
      <c r="WYA14" s="110"/>
      <c r="WYB14" s="110"/>
      <c r="WYC14" s="110"/>
      <c r="WYD14" s="110"/>
      <c r="WYE14" s="110"/>
      <c r="WYF14" s="110"/>
      <c r="WYG14" s="110"/>
      <c r="WYH14" s="110"/>
      <c r="WYI14" s="110"/>
      <c r="WYJ14" s="110"/>
      <c r="WYK14" s="110"/>
      <c r="WYL14" s="110"/>
      <c r="WYM14" s="110"/>
      <c r="WYN14" s="110"/>
      <c r="WYO14" s="110"/>
      <c r="WYP14" s="110"/>
      <c r="WYQ14" s="110"/>
      <c r="WYR14" s="110"/>
      <c r="WYS14" s="110"/>
      <c r="WYT14" s="110"/>
      <c r="WYU14" s="110"/>
      <c r="WYV14" s="110"/>
      <c r="WYW14" s="110"/>
      <c r="WYX14" s="110"/>
      <c r="WYY14" s="110"/>
      <c r="WYZ14" s="110"/>
      <c r="WZA14" s="110"/>
      <c r="WZB14" s="110"/>
      <c r="WZC14" s="110"/>
      <c r="WZD14" s="110"/>
      <c r="WZE14" s="110"/>
      <c r="WZF14" s="110"/>
      <c r="WZG14" s="110"/>
      <c r="WZH14" s="110"/>
      <c r="WZI14" s="110"/>
      <c r="WZJ14" s="110"/>
      <c r="WZK14" s="110"/>
      <c r="WZL14" s="110"/>
      <c r="WZM14" s="110"/>
      <c r="WZN14" s="110"/>
      <c r="WZO14" s="110"/>
      <c r="WZP14" s="110"/>
      <c r="WZQ14" s="110"/>
      <c r="WZR14" s="110"/>
      <c r="WZS14" s="110"/>
      <c r="WZT14" s="110"/>
      <c r="WZU14" s="110"/>
      <c r="WZV14" s="110"/>
      <c r="WZW14" s="110"/>
      <c r="WZX14" s="110"/>
      <c r="WZY14" s="110"/>
      <c r="WZZ14" s="110"/>
      <c r="XAA14" s="110"/>
      <c r="XAB14" s="110"/>
      <c r="XAC14" s="110"/>
      <c r="XAD14" s="110"/>
      <c r="XAE14" s="110"/>
      <c r="XAF14" s="110"/>
      <c r="XAG14" s="110"/>
      <c r="XAH14" s="110"/>
      <c r="XAI14" s="110"/>
      <c r="XAJ14" s="110"/>
      <c r="XAK14" s="110"/>
      <c r="XAL14" s="110"/>
      <c r="XAM14" s="110"/>
      <c r="XAN14" s="110"/>
      <c r="XAO14" s="110"/>
      <c r="XAP14" s="110"/>
      <c r="XAQ14" s="110"/>
      <c r="XAR14" s="110"/>
      <c r="XAS14" s="110"/>
      <c r="XAT14" s="110"/>
      <c r="XAU14" s="110"/>
      <c r="XAV14" s="110"/>
      <c r="XAW14" s="110"/>
      <c r="XAX14" s="110"/>
      <c r="XAY14" s="110"/>
      <c r="XAZ14" s="110"/>
      <c r="XBA14" s="110"/>
      <c r="XBB14" s="110"/>
      <c r="XBC14" s="110"/>
      <c r="XBD14" s="110"/>
      <c r="XBE14" s="110"/>
      <c r="XBF14" s="110"/>
      <c r="XBG14" s="110"/>
      <c r="XBH14" s="110"/>
      <c r="XBI14" s="110"/>
      <c r="XBJ14" s="110"/>
      <c r="XBK14" s="110"/>
      <c r="XBL14" s="110"/>
      <c r="XBM14" s="110"/>
      <c r="XBN14" s="110"/>
      <c r="XBO14" s="110"/>
      <c r="XBP14" s="110"/>
      <c r="XBQ14" s="110"/>
      <c r="XBR14" s="110"/>
      <c r="XBS14" s="110"/>
      <c r="XBT14" s="110"/>
      <c r="XBU14" s="110"/>
      <c r="XBV14" s="110"/>
      <c r="XBW14" s="110"/>
      <c r="XBX14" s="110"/>
      <c r="XBY14" s="110"/>
      <c r="XBZ14" s="110"/>
      <c r="XCA14" s="110"/>
      <c r="XCB14" s="110"/>
      <c r="XCC14" s="110"/>
      <c r="XCD14" s="110"/>
      <c r="XCE14" s="110"/>
      <c r="XCF14" s="110"/>
      <c r="XCG14" s="110"/>
      <c r="XCH14" s="110"/>
      <c r="XCI14" s="110"/>
      <c r="XCJ14" s="110"/>
      <c r="XCK14" s="110"/>
      <c r="XCL14" s="110"/>
      <c r="XCM14" s="110"/>
      <c r="XCN14" s="110"/>
      <c r="XCO14" s="110"/>
      <c r="XCP14" s="110"/>
      <c r="XCQ14" s="110"/>
      <c r="XCR14" s="110"/>
      <c r="XCS14" s="110"/>
      <c r="XCT14" s="110"/>
      <c r="XCU14" s="110"/>
      <c r="XCV14" s="110"/>
      <c r="XCW14" s="110"/>
      <c r="XCX14" s="110"/>
      <c r="XCY14" s="110"/>
      <c r="XCZ14" s="110"/>
      <c r="XDA14" s="110"/>
      <c r="XDB14" s="110"/>
      <c r="XDC14" s="110"/>
      <c r="XDD14" s="110"/>
      <c r="XDE14" s="110"/>
      <c r="XDF14" s="110"/>
      <c r="XDG14" s="110"/>
      <c r="XDH14" s="110"/>
      <c r="XDI14" s="110"/>
      <c r="XDJ14" s="110"/>
      <c r="XDK14" s="110"/>
      <c r="XDL14" s="110"/>
      <c r="XDM14" s="110"/>
      <c r="XDN14" s="110"/>
      <c r="XDO14" s="110"/>
      <c r="XDP14" s="110"/>
      <c r="XDQ14" s="110"/>
      <c r="XDR14" s="110"/>
      <c r="XDS14" s="110"/>
      <c r="XDT14" s="110"/>
      <c r="XDU14" s="110"/>
      <c r="XDV14" s="110"/>
      <c r="XDW14" s="110"/>
      <c r="XDX14" s="110"/>
      <c r="XDY14" s="110"/>
      <c r="XDZ14" s="110"/>
      <c r="XEA14" s="110"/>
      <c r="XEB14" s="110"/>
      <c r="XEC14" s="110"/>
      <c r="XED14" s="110"/>
      <c r="XEE14" s="110"/>
      <c r="XEF14" s="110"/>
      <c r="XEG14" s="110"/>
      <c r="XEH14" s="110"/>
      <c r="XEI14" s="110"/>
      <c r="XEJ14" s="110"/>
      <c r="XEK14" s="110"/>
      <c r="XEL14" s="110"/>
      <c r="XEM14" s="110"/>
      <c r="XEN14" s="110"/>
      <c r="XEO14" s="110"/>
      <c r="XEP14" s="110"/>
      <c r="XEQ14" s="110"/>
      <c r="XER14" s="110"/>
      <c r="XES14" s="110"/>
      <c r="XET14" s="110"/>
      <c r="XEU14" s="110"/>
      <c r="XEV14" s="110"/>
      <c r="XEW14" s="110"/>
      <c r="XEX14" s="110"/>
      <c r="XEY14" s="110"/>
      <c r="XEZ14" s="110"/>
      <c r="XFA14" s="110"/>
      <c r="XFB14" s="110"/>
      <c r="XFC14" s="110"/>
      <c r="XFD14" s="110"/>
    </row>
    <row r="15" spans="1:16384" s="9" customFormat="1" ht="21.75" customHeight="1" x14ac:dyDescent="0.2">
      <c r="A15" s="75"/>
      <c r="B15" s="83" t="s">
        <v>2224</v>
      </c>
      <c r="C15" s="553"/>
      <c r="D15" s="553" t="s">
        <v>629</v>
      </c>
      <c r="E15" s="251">
        <f t="shared" si="0"/>
        <v>24000</v>
      </c>
      <c r="F15" s="188"/>
      <c r="G15" s="188">
        <v>24000</v>
      </c>
      <c r="H15" s="188"/>
      <c r="I15" s="188"/>
      <c r="J15" s="245" t="s">
        <v>795</v>
      </c>
    </row>
    <row r="16" spans="1:16384" s="9" customFormat="1" ht="38.25" customHeight="1" x14ac:dyDescent="0.2">
      <c r="A16" s="75"/>
      <c r="B16" s="83" t="s">
        <v>2225</v>
      </c>
      <c r="C16" s="553"/>
      <c r="D16" s="553" t="s">
        <v>629</v>
      </c>
      <c r="E16" s="251">
        <f t="shared" si="0"/>
        <v>25000</v>
      </c>
      <c r="F16" s="188"/>
      <c r="G16" s="188">
        <v>25000</v>
      </c>
      <c r="H16" s="188"/>
      <c r="I16" s="188"/>
      <c r="J16" s="245" t="s">
        <v>795</v>
      </c>
    </row>
    <row r="17" spans="1:10" s="9" customFormat="1" ht="38.25" customHeight="1" x14ac:dyDescent="0.2">
      <c r="A17" s="75"/>
      <c r="B17" s="83" t="s">
        <v>2226</v>
      </c>
      <c r="C17" s="553"/>
      <c r="D17" s="553" t="s">
        <v>629</v>
      </c>
      <c r="E17" s="251">
        <f t="shared" si="0"/>
        <v>10000</v>
      </c>
      <c r="F17" s="188"/>
      <c r="G17" s="188">
        <v>10000</v>
      </c>
      <c r="H17" s="188"/>
      <c r="I17" s="188"/>
      <c r="J17" s="245" t="s">
        <v>795</v>
      </c>
    </row>
    <row r="18" spans="1:10" s="9" customFormat="1" ht="26.25" customHeight="1" x14ac:dyDescent="0.2">
      <c r="A18" s="75"/>
      <c r="B18" s="83" t="s">
        <v>2227</v>
      </c>
      <c r="C18" s="553"/>
      <c r="D18" s="553" t="s">
        <v>629</v>
      </c>
      <c r="E18" s="251">
        <f t="shared" si="0"/>
        <v>1500</v>
      </c>
      <c r="F18" s="188"/>
      <c r="G18" s="188">
        <v>1500</v>
      </c>
      <c r="H18" s="188"/>
      <c r="I18" s="188"/>
      <c r="J18" s="245" t="s">
        <v>795</v>
      </c>
    </row>
    <row r="19" spans="1:10" s="9" customFormat="1" ht="26.25" customHeight="1" x14ac:dyDescent="0.2">
      <c r="A19" s="75"/>
      <c r="B19" s="83" t="s">
        <v>796</v>
      </c>
      <c r="C19" s="245"/>
      <c r="D19" s="245"/>
      <c r="E19" s="251">
        <f t="shared" si="0"/>
        <v>0</v>
      </c>
      <c r="F19" s="188"/>
      <c r="G19" s="188"/>
      <c r="H19" s="188"/>
      <c r="I19" s="188"/>
      <c r="J19" s="245" t="s">
        <v>795</v>
      </c>
    </row>
    <row r="20" spans="1:10" s="9" customFormat="1" ht="42" x14ac:dyDescent="0.2">
      <c r="A20" s="75"/>
      <c r="B20" s="83" t="s">
        <v>565</v>
      </c>
      <c r="C20" s="245" t="s">
        <v>566</v>
      </c>
      <c r="D20" s="449" t="s">
        <v>567</v>
      </c>
      <c r="E20" s="251">
        <f t="shared" si="0"/>
        <v>0</v>
      </c>
      <c r="F20" s="188"/>
      <c r="G20" s="188"/>
      <c r="H20" s="188"/>
      <c r="I20" s="188"/>
      <c r="J20" s="245" t="s">
        <v>795</v>
      </c>
    </row>
    <row r="21" spans="1:10" s="9" customFormat="1" ht="42" x14ac:dyDescent="0.2">
      <c r="A21" s="75"/>
      <c r="B21" s="83" t="s">
        <v>576</v>
      </c>
      <c r="C21" s="553" t="s">
        <v>580</v>
      </c>
      <c r="D21" s="449">
        <v>22221</v>
      </c>
      <c r="E21" s="251">
        <f t="shared" si="0"/>
        <v>7500</v>
      </c>
      <c r="F21" s="188"/>
      <c r="G21" s="188">
        <v>7500</v>
      </c>
      <c r="H21" s="188"/>
      <c r="I21" s="188"/>
      <c r="J21" s="245" t="s">
        <v>795</v>
      </c>
    </row>
    <row r="22" spans="1:10" s="9" customFormat="1" ht="22.5" customHeight="1" x14ac:dyDescent="0.2">
      <c r="A22" s="75"/>
      <c r="B22" s="376" t="s">
        <v>568</v>
      </c>
      <c r="C22" s="553"/>
      <c r="D22" s="245" t="s">
        <v>569</v>
      </c>
      <c r="E22" s="251">
        <f t="shared" si="0"/>
        <v>0</v>
      </c>
      <c r="F22" s="188"/>
      <c r="G22" s="188"/>
      <c r="H22" s="188"/>
      <c r="I22" s="188"/>
      <c r="J22" s="715" t="s">
        <v>795</v>
      </c>
    </row>
    <row r="23" spans="1:10" s="9" customFormat="1" ht="63" x14ac:dyDescent="0.2">
      <c r="A23" s="75"/>
      <c r="B23" s="83" t="s">
        <v>570</v>
      </c>
      <c r="C23" s="553"/>
      <c r="D23" s="245" t="s">
        <v>571</v>
      </c>
      <c r="E23" s="251">
        <f t="shared" si="0"/>
        <v>0</v>
      </c>
      <c r="F23" s="188"/>
      <c r="G23" s="188"/>
      <c r="H23" s="188"/>
      <c r="I23" s="188"/>
      <c r="J23" s="715" t="s">
        <v>795</v>
      </c>
    </row>
    <row r="24" spans="1:10" s="9" customFormat="1" ht="90.75" customHeight="1" x14ac:dyDescent="0.2">
      <c r="A24" s="75"/>
      <c r="B24" s="83" t="s">
        <v>572</v>
      </c>
      <c r="C24" s="553"/>
      <c r="D24" s="245"/>
      <c r="E24" s="251">
        <f t="shared" si="0"/>
        <v>0</v>
      </c>
      <c r="F24" s="188"/>
      <c r="G24" s="188"/>
      <c r="H24" s="188"/>
      <c r="I24" s="188"/>
      <c r="J24" s="715" t="s">
        <v>795</v>
      </c>
    </row>
    <row r="25" spans="1:10" s="9" customFormat="1" ht="27" customHeight="1" x14ac:dyDescent="0.2">
      <c r="A25" s="75"/>
      <c r="B25" s="83" t="s">
        <v>797</v>
      </c>
      <c r="C25" s="245"/>
      <c r="D25" s="245"/>
      <c r="E25" s="251">
        <f t="shared" si="0"/>
        <v>0</v>
      </c>
      <c r="F25" s="188"/>
      <c r="G25" s="188"/>
      <c r="H25" s="188"/>
      <c r="I25" s="188"/>
      <c r="J25" s="715" t="s">
        <v>795</v>
      </c>
    </row>
    <row r="26" spans="1:10" s="9" customFormat="1" ht="29.25" customHeight="1" x14ac:dyDescent="0.2">
      <c r="A26" s="75"/>
      <c r="B26" s="83" t="s">
        <v>573</v>
      </c>
      <c r="C26" s="245" t="s">
        <v>574</v>
      </c>
      <c r="D26" s="245" t="s">
        <v>575</v>
      </c>
      <c r="E26" s="251">
        <f t="shared" si="0"/>
        <v>0</v>
      </c>
      <c r="F26" s="188"/>
      <c r="G26" s="188"/>
      <c r="H26" s="188"/>
      <c r="I26" s="188"/>
      <c r="J26" s="715" t="s">
        <v>795</v>
      </c>
    </row>
    <row r="27" spans="1:10" s="9" customFormat="1" ht="27.75" customHeight="1" x14ac:dyDescent="0.2">
      <c r="A27" s="75"/>
      <c r="B27" s="83" t="s">
        <v>798</v>
      </c>
      <c r="C27" s="245" t="s">
        <v>837</v>
      </c>
      <c r="D27" s="245" t="s">
        <v>575</v>
      </c>
      <c r="E27" s="251">
        <f t="shared" si="0"/>
        <v>0</v>
      </c>
      <c r="F27" s="188"/>
      <c r="G27" s="188"/>
      <c r="H27" s="188"/>
      <c r="I27" s="188"/>
      <c r="J27" s="715" t="s">
        <v>795</v>
      </c>
    </row>
    <row r="28" spans="1:10" s="9" customFormat="1" ht="63" x14ac:dyDescent="0.2">
      <c r="A28" s="75"/>
      <c r="B28" s="83" t="s">
        <v>799</v>
      </c>
      <c r="C28" s="245"/>
      <c r="D28" s="553" t="s">
        <v>589</v>
      </c>
      <c r="E28" s="251">
        <f t="shared" si="0"/>
        <v>36800</v>
      </c>
      <c r="F28" s="188"/>
      <c r="G28" s="188">
        <v>36800</v>
      </c>
      <c r="H28" s="188"/>
      <c r="I28" s="188"/>
      <c r="J28" s="715" t="s">
        <v>795</v>
      </c>
    </row>
    <row r="29" spans="1:10" s="9" customFormat="1" ht="42" x14ac:dyDescent="0.2">
      <c r="A29" s="104"/>
      <c r="B29" s="90" t="s">
        <v>2331</v>
      </c>
      <c r="C29" s="103" t="s">
        <v>693</v>
      </c>
      <c r="D29" s="103" t="s">
        <v>2332</v>
      </c>
      <c r="E29" s="251">
        <f t="shared" si="0"/>
        <v>3000</v>
      </c>
      <c r="F29" s="104"/>
      <c r="G29" s="104"/>
      <c r="H29" s="251">
        <v>3000</v>
      </c>
      <c r="I29" s="103"/>
      <c r="J29" s="103" t="s">
        <v>2333</v>
      </c>
    </row>
    <row r="30" spans="1:10" s="9" customFormat="1" ht="42" x14ac:dyDescent="0.2">
      <c r="A30" s="75">
        <v>25</v>
      </c>
      <c r="B30" s="371" t="s">
        <v>206</v>
      </c>
      <c r="C30" s="245"/>
      <c r="D30" s="245"/>
      <c r="E30" s="251">
        <f t="shared" si="0"/>
        <v>0</v>
      </c>
      <c r="F30" s="188"/>
      <c r="G30" s="188"/>
      <c r="H30" s="188"/>
      <c r="I30" s="188"/>
      <c r="J30" s="245"/>
    </row>
    <row r="31" spans="1:10" ht="24" customHeight="1" x14ac:dyDescent="0.35">
      <c r="A31" s="371"/>
      <c r="B31" s="90" t="s">
        <v>2336</v>
      </c>
      <c r="C31" s="299" t="s">
        <v>2337</v>
      </c>
      <c r="D31" s="3"/>
      <c r="E31" s="251">
        <f t="shared" si="0"/>
        <v>0</v>
      </c>
      <c r="F31" s="3"/>
      <c r="G31" s="3"/>
      <c r="H31" s="3"/>
      <c r="I31" s="3"/>
      <c r="J31" s="81" t="s">
        <v>2323</v>
      </c>
    </row>
    <row r="32" spans="1:10" s="9" customFormat="1" ht="42" x14ac:dyDescent="0.2">
      <c r="A32" s="75"/>
      <c r="B32" s="378" t="s">
        <v>838</v>
      </c>
      <c r="C32" s="245"/>
      <c r="D32" s="245"/>
      <c r="E32" s="251">
        <f t="shared" si="0"/>
        <v>0</v>
      </c>
      <c r="F32" s="188"/>
      <c r="G32" s="188"/>
      <c r="H32" s="188"/>
      <c r="I32" s="188"/>
      <c r="J32" s="715" t="s">
        <v>795</v>
      </c>
    </row>
    <row r="33" spans="1:10" ht="42" customHeight="1" x14ac:dyDescent="0.35">
      <c r="A33" s="371"/>
      <c r="B33" s="371" t="s">
        <v>585</v>
      </c>
      <c r="C33" s="299"/>
      <c r="D33" s="81"/>
      <c r="E33" s="251">
        <f t="shared" si="0"/>
        <v>0</v>
      </c>
      <c r="F33" s="75"/>
      <c r="G33" s="75"/>
      <c r="H33" s="75"/>
      <c r="I33" s="75"/>
      <c r="J33" s="715" t="s">
        <v>795</v>
      </c>
    </row>
    <row r="34" spans="1:10" ht="42" customHeight="1" x14ac:dyDescent="0.35">
      <c r="A34" s="371"/>
      <c r="B34" s="371" t="s">
        <v>578</v>
      </c>
      <c r="C34" s="554"/>
      <c r="D34" s="81" t="s">
        <v>584</v>
      </c>
      <c r="E34" s="251">
        <f t="shared" si="0"/>
        <v>0</v>
      </c>
      <c r="F34" s="75"/>
      <c r="G34" s="75"/>
      <c r="H34" s="75"/>
      <c r="I34" s="75"/>
      <c r="J34" s="715" t="s">
        <v>795</v>
      </c>
    </row>
    <row r="35" spans="1:10" ht="40.5" customHeight="1" x14ac:dyDescent="0.35">
      <c r="A35" s="371"/>
      <c r="B35" s="371" t="s">
        <v>599</v>
      </c>
      <c r="C35" s="299" t="s">
        <v>579</v>
      </c>
      <c r="D35" s="81" t="s">
        <v>840</v>
      </c>
      <c r="E35" s="251">
        <f t="shared" si="0"/>
        <v>1600</v>
      </c>
      <c r="F35" s="75"/>
      <c r="G35" s="75">
        <v>1600</v>
      </c>
      <c r="H35" s="75"/>
      <c r="I35" s="75"/>
      <c r="J35" s="715" t="s">
        <v>795</v>
      </c>
    </row>
    <row r="36" spans="1:10" x14ac:dyDescent="0.35">
      <c r="A36" s="75">
        <v>26</v>
      </c>
      <c r="B36" s="371" t="s">
        <v>207</v>
      </c>
      <c r="C36" s="299"/>
      <c r="D36" s="81"/>
      <c r="E36" s="251">
        <f t="shared" si="0"/>
        <v>0</v>
      </c>
      <c r="F36" s="75"/>
      <c r="G36" s="75"/>
      <c r="H36" s="75"/>
      <c r="I36" s="75"/>
      <c r="J36" s="81"/>
    </row>
    <row r="37" spans="1:10" x14ac:dyDescent="0.35">
      <c r="A37" s="101"/>
      <c r="B37" s="371" t="s">
        <v>2338</v>
      </c>
      <c r="C37" s="299" t="s">
        <v>1718</v>
      </c>
      <c r="D37" s="446">
        <v>22372</v>
      </c>
      <c r="E37" s="251">
        <f t="shared" si="0"/>
        <v>0</v>
      </c>
      <c r="F37" s="3"/>
      <c r="G37" s="3"/>
      <c r="H37" s="3"/>
      <c r="I37" s="3"/>
      <c r="J37" s="99" t="s">
        <v>2323</v>
      </c>
    </row>
    <row r="38" spans="1:10" ht="42" x14ac:dyDescent="0.35">
      <c r="A38" s="75"/>
      <c r="B38" s="371" t="s">
        <v>577</v>
      </c>
      <c r="C38" s="299"/>
      <c r="D38" s="446">
        <v>22372</v>
      </c>
      <c r="E38" s="251">
        <f t="shared" si="0"/>
        <v>0</v>
      </c>
      <c r="F38" s="75"/>
      <c r="G38" s="75"/>
      <c r="H38" s="75"/>
      <c r="I38" s="75"/>
      <c r="J38" s="81" t="s">
        <v>598</v>
      </c>
    </row>
    <row r="39" spans="1:10" s="237" customFormat="1" ht="63" x14ac:dyDescent="0.35">
      <c r="A39" s="236"/>
      <c r="B39" s="543" t="s">
        <v>597</v>
      </c>
      <c r="C39" s="450" t="s">
        <v>601</v>
      </c>
      <c r="D39" s="451">
        <v>22494</v>
      </c>
      <c r="E39" s="406">
        <f t="shared" si="0"/>
        <v>15000</v>
      </c>
      <c r="F39" s="453"/>
      <c r="G39" s="453">
        <v>15000</v>
      </c>
      <c r="H39" s="453"/>
      <c r="I39" s="453"/>
      <c r="J39" s="716" t="s">
        <v>795</v>
      </c>
    </row>
    <row r="40" spans="1:10" s="237" customFormat="1" ht="24" customHeight="1" x14ac:dyDescent="0.35">
      <c r="A40" s="236"/>
      <c r="B40" s="543" t="s">
        <v>595</v>
      </c>
      <c r="C40" s="450" t="s">
        <v>600</v>
      </c>
      <c r="D40" s="256" t="s">
        <v>596</v>
      </c>
      <c r="E40" s="406">
        <f t="shared" si="0"/>
        <v>10000</v>
      </c>
      <c r="F40" s="453"/>
      <c r="G40" s="453">
        <v>10000</v>
      </c>
      <c r="H40" s="453"/>
      <c r="I40" s="453"/>
      <c r="J40" s="716" t="s">
        <v>800</v>
      </c>
    </row>
    <row r="41" spans="1:10" ht="63.75" customHeight="1" x14ac:dyDescent="0.35">
      <c r="A41" s="75">
        <v>27</v>
      </c>
      <c r="B41" s="83" t="s">
        <v>304</v>
      </c>
      <c r="C41" s="299"/>
      <c r="D41" s="81"/>
      <c r="E41" s="251">
        <f t="shared" si="0"/>
        <v>0</v>
      </c>
      <c r="F41" s="75"/>
      <c r="G41" s="75"/>
      <c r="H41" s="75"/>
      <c r="I41" s="75"/>
      <c r="J41" s="129"/>
    </row>
    <row r="42" spans="1:10" x14ac:dyDescent="0.35">
      <c r="A42" s="75"/>
      <c r="B42" s="376" t="s">
        <v>2339</v>
      </c>
      <c r="C42" s="371"/>
      <c r="D42" s="103" t="s">
        <v>581</v>
      </c>
      <c r="E42" s="251">
        <f t="shared" si="0"/>
        <v>0</v>
      </c>
      <c r="F42" s="3"/>
      <c r="G42" s="3"/>
      <c r="H42" s="3"/>
      <c r="I42" s="3"/>
      <c r="J42" s="342" t="s">
        <v>2323</v>
      </c>
    </row>
    <row r="43" spans="1:10" ht="89.25" customHeight="1" x14ac:dyDescent="0.35">
      <c r="A43" s="101"/>
      <c r="B43" s="555" t="s">
        <v>3173</v>
      </c>
      <c r="C43" s="103" t="s">
        <v>580</v>
      </c>
      <c r="D43" s="103" t="s">
        <v>581</v>
      </c>
      <c r="E43" s="251">
        <f t="shared" si="0"/>
        <v>0</v>
      </c>
      <c r="F43" s="103"/>
      <c r="G43" s="103"/>
      <c r="H43" s="81"/>
      <c r="I43" s="81"/>
      <c r="J43" s="129" t="s">
        <v>602</v>
      </c>
    </row>
    <row r="44" spans="1:10" s="9" customFormat="1" ht="60" customHeight="1" x14ac:dyDescent="0.2">
      <c r="A44" s="103"/>
      <c r="B44" s="90" t="s">
        <v>3174</v>
      </c>
      <c r="C44" s="103" t="s">
        <v>582</v>
      </c>
      <c r="D44" s="103"/>
      <c r="E44" s="251">
        <f t="shared" si="0"/>
        <v>0</v>
      </c>
      <c r="F44" s="103"/>
      <c r="G44" s="103"/>
      <c r="H44" s="103"/>
      <c r="I44" s="103"/>
      <c r="J44" s="128" t="s">
        <v>841</v>
      </c>
    </row>
    <row r="45" spans="1:10" s="9" customFormat="1" ht="58.5" customHeight="1" x14ac:dyDescent="0.2">
      <c r="A45" s="103"/>
      <c r="B45" s="90" t="s">
        <v>3175</v>
      </c>
      <c r="C45" s="299" t="s">
        <v>588</v>
      </c>
      <c r="D45" s="81" t="s">
        <v>589</v>
      </c>
      <c r="E45" s="251">
        <f t="shared" si="0"/>
        <v>0</v>
      </c>
      <c r="F45" s="81"/>
      <c r="G45" s="81"/>
      <c r="H45" s="81"/>
      <c r="I45" s="81"/>
      <c r="J45" s="305" t="s">
        <v>800</v>
      </c>
    </row>
    <row r="46" spans="1:10" s="9" customFormat="1" ht="42" customHeight="1" x14ac:dyDescent="0.2">
      <c r="A46" s="103"/>
      <c r="B46" s="90" t="s">
        <v>587</v>
      </c>
      <c r="C46" s="299" t="s">
        <v>590</v>
      </c>
      <c r="D46" s="103"/>
      <c r="E46" s="251">
        <f t="shared" si="0"/>
        <v>0</v>
      </c>
      <c r="F46" s="103"/>
      <c r="G46" s="103"/>
      <c r="H46" s="103"/>
      <c r="I46" s="103"/>
      <c r="J46" s="305" t="s">
        <v>800</v>
      </c>
    </row>
    <row r="47" spans="1:10" s="9" customFormat="1" ht="63.75" customHeight="1" x14ac:dyDescent="0.2">
      <c r="A47" s="103"/>
      <c r="B47" s="90" t="s">
        <v>3176</v>
      </c>
      <c r="C47" s="103" t="s">
        <v>592</v>
      </c>
      <c r="D47" s="79" t="s">
        <v>594</v>
      </c>
      <c r="E47" s="251">
        <f t="shared" si="0"/>
        <v>0</v>
      </c>
      <c r="F47" s="103"/>
      <c r="G47" s="103"/>
      <c r="H47" s="103"/>
      <c r="I47" s="103"/>
      <c r="J47" s="305" t="s">
        <v>800</v>
      </c>
    </row>
    <row r="48" spans="1:10" s="9" customFormat="1" x14ac:dyDescent="0.2">
      <c r="A48" s="103"/>
      <c r="B48" s="90" t="s">
        <v>593</v>
      </c>
      <c r="C48" s="103"/>
      <c r="D48" s="79"/>
      <c r="E48" s="251">
        <f t="shared" si="0"/>
        <v>0</v>
      </c>
      <c r="F48" s="103"/>
      <c r="G48" s="103"/>
      <c r="H48" s="103"/>
      <c r="I48" s="103"/>
      <c r="J48" s="305" t="s">
        <v>800</v>
      </c>
    </row>
    <row r="49" spans="1:10" s="9" customFormat="1" ht="19.5" customHeight="1" x14ac:dyDescent="0.2">
      <c r="A49" s="306"/>
      <c r="B49" s="556"/>
      <c r="C49" s="306"/>
      <c r="D49" s="557"/>
      <c r="E49" s="432">
        <f t="shared" si="0"/>
        <v>0</v>
      </c>
      <c r="F49" s="432"/>
      <c r="G49" s="432"/>
      <c r="H49" s="432"/>
      <c r="I49" s="432"/>
      <c r="J49" s="717" t="s">
        <v>800</v>
      </c>
    </row>
    <row r="50" spans="1:10" x14ac:dyDescent="0.35">
      <c r="B50" s="4"/>
      <c r="C50" s="183"/>
      <c r="D50" s="183"/>
      <c r="E50" s="244">
        <f>SUM(E14:E49)</f>
        <v>294400</v>
      </c>
      <c r="F50" s="244">
        <f t="shared" ref="F50:I50" si="1">SUM(F14:F49)</f>
        <v>0</v>
      </c>
      <c r="G50" s="244">
        <f t="shared" si="1"/>
        <v>291400</v>
      </c>
      <c r="H50" s="244">
        <f t="shared" si="1"/>
        <v>3000</v>
      </c>
      <c r="I50" s="244">
        <f t="shared" si="1"/>
        <v>0</v>
      </c>
      <c r="J50" s="718">
        <f>F50+G50+H50+I50</f>
        <v>294400</v>
      </c>
    </row>
    <row r="51" spans="1:10" x14ac:dyDescent="0.35">
      <c r="J51" s="337"/>
    </row>
    <row r="52" spans="1:10" x14ac:dyDescent="0.35">
      <c r="J52" s="337"/>
    </row>
    <row r="53" spans="1:10" s="519" customFormat="1" x14ac:dyDescent="0.35">
      <c r="B53" s="519" t="s">
        <v>3213</v>
      </c>
    </row>
    <row r="54" spans="1:10" s="237" customFormat="1" ht="63" x14ac:dyDescent="0.35">
      <c r="A54" s="272"/>
      <c r="B54" s="421" t="s">
        <v>597</v>
      </c>
      <c r="C54" s="422" t="s">
        <v>601</v>
      </c>
      <c r="D54" s="438">
        <v>22494</v>
      </c>
      <c r="E54" s="439">
        <f t="shared" ref="E54:E55" si="2">F54+G54+H54+I54</f>
        <v>15000</v>
      </c>
      <c r="F54" s="440"/>
      <c r="G54" s="440">
        <v>15000</v>
      </c>
      <c r="H54" s="440"/>
      <c r="I54" s="440"/>
      <c r="J54" s="423" t="s">
        <v>795</v>
      </c>
    </row>
    <row r="55" spans="1:10" s="237" customFormat="1" ht="24" customHeight="1" x14ac:dyDescent="0.35">
      <c r="A55" s="272"/>
      <c r="B55" s="421" t="s">
        <v>595</v>
      </c>
      <c r="C55" s="422" t="s">
        <v>600</v>
      </c>
      <c r="D55" s="441" t="s">
        <v>596</v>
      </c>
      <c r="E55" s="439">
        <f t="shared" si="2"/>
        <v>10000</v>
      </c>
      <c r="F55" s="440"/>
      <c r="G55" s="440">
        <v>10000</v>
      </c>
      <c r="H55" s="440"/>
      <c r="I55" s="440"/>
      <c r="J55" s="423" t="s">
        <v>800</v>
      </c>
    </row>
    <row r="56" spans="1:10" x14ac:dyDescent="0.35">
      <c r="E56" s="518">
        <f>SUM(E54:E55)</f>
        <v>25000</v>
      </c>
    </row>
  </sheetData>
  <mergeCells count="5">
    <mergeCell ref="A11:A12"/>
    <mergeCell ref="B11:B12"/>
    <mergeCell ref="E11:I11"/>
    <mergeCell ref="J11:J12"/>
    <mergeCell ref="A1:J1"/>
  </mergeCells>
  <pageMargins left="0.9055118110236221" right="0.51181102362204722" top="0.55118110236220474" bottom="0.35433070866141736" header="0.31496062992125984" footer="0.31496062992125984"/>
  <pageSetup paperSize="5" scale="8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56"/>
  <sheetViews>
    <sheetView topLeftCell="B1" workbookViewId="0">
      <selection sqref="A1:J51"/>
    </sheetView>
  </sheetViews>
  <sheetFormatPr defaultColWidth="9.140625" defaultRowHeight="21" x14ac:dyDescent="0.2"/>
  <cols>
    <col min="1" max="1" width="5.7109375" style="9" customWidth="1"/>
    <col min="2" max="2" width="44.28515625" style="9" customWidth="1"/>
    <col min="3" max="3" width="23" style="9" customWidth="1"/>
    <col min="4" max="4" width="18.28515625" style="9" customWidth="1"/>
    <col min="5" max="5" width="17" style="9" customWidth="1"/>
    <col min="6" max="6" width="16.28515625" style="9" customWidth="1"/>
    <col min="7" max="7" width="19.42578125" style="9" customWidth="1"/>
    <col min="8" max="8" width="15.7109375" style="9" customWidth="1"/>
    <col min="9" max="9" width="14.140625" style="9" customWidth="1"/>
    <col min="10" max="10" width="18.28515625" style="183" customWidth="1"/>
    <col min="11" max="16384" width="9.140625" style="9"/>
  </cols>
  <sheetData>
    <row r="1" spans="1:18" ht="28.5" x14ac:dyDescent="0.2">
      <c r="A1" s="1370" t="s">
        <v>2129</v>
      </c>
      <c r="B1" s="1370"/>
      <c r="C1" s="1370"/>
      <c r="D1" s="1370"/>
      <c r="E1" s="1370"/>
      <c r="F1" s="1370"/>
      <c r="G1" s="1370"/>
      <c r="H1" s="1370"/>
      <c r="I1" s="1370"/>
      <c r="J1" s="1370"/>
    </row>
    <row r="2" spans="1:18" ht="21" customHeight="1" x14ac:dyDescent="0.2">
      <c r="A2" s="32"/>
      <c r="B2" s="47" t="s">
        <v>28</v>
      </c>
      <c r="C2" s="224" t="s">
        <v>2132</v>
      </c>
      <c r="D2" s="225" t="s">
        <v>31</v>
      </c>
      <c r="E2" s="226"/>
      <c r="F2" s="227" t="s">
        <v>32</v>
      </c>
      <c r="G2" s="226"/>
      <c r="H2" s="227" t="s">
        <v>29</v>
      </c>
      <c r="I2" s="228"/>
    </row>
    <row r="3" spans="1:18" ht="21" customHeight="1" x14ac:dyDescent="0.2">
      <c r="A3" s="32"/>
      <c r="B3" s="47" t="s">
        <v>53</v>
      </c>
      <c r="C3" s="224" t="s">
        <v>267</v>
      </c>
      <c r="D3" s="229"/>
      <c r="F3" s="183"/>
      <c r="G3" s="183"/>
      <c r="H3" s="183"/>
    </row>
    <row r="4" spans="1:18" ht="21" customHeight="1" x14ac:dyDescent="0.2">
      <c r="A4" s="32"/>
      <c r="B4" s="47" t="s">
        <v>265</v>
      </c>
      <c r="C4" s="224" t="s">
        <v>208</v>
      </c>
      <c r="D4" s="229"/>
      <c r="E4" s="183"/>
      <c r="F4" s="183"/>
      <c r="G4" s="183"/>
    </row>
    <row r="5" spans="1:18" ht="21" customHeight="1" x14ac:dyDescent="0.2">
      <c r="A5" s="32"/>
      <c r="B5" s="47" t="s">
        <v>21</v>
      </c>
      <c r="C5" s="230" t="s">
        <v>30</v>
      </c>
      <c r="D5" s="231" t="s">
        <v>54</v>
      </c>
      <c r="E5" s="230"/>
      <c r="F5" s="230" t="s">
        <v>55</v>
      </c>
      <c r="G5" s="230" t="s">
        <v>2135</v>
      </c>
      <c r="H5" s="230" t="s">
        <v>59</v>
      </c>
      <c r="I5" s="230" t="s">
        <v>57</v>
      </c>
      <c r="J5" s="182" t="s">
        <v>58</v>
      </c>
      <c r="K5" s="232"/>
      <c r="O5" s="229"/>
    </row>
    <row r="6" spans="1:18" ht="21" customHeight="1" x14ac:dyDescent="0.2">
      <c r="A6" s="32"/>
      <c r="B6" s="233" t="s">
        <v>36</v>
      </c>
      <c r="D6" s="9" t="s">
        <v>310</v>
      </c>
      <c r="F6" s="229"/>
      <c r="H6" s="229"/>
      <c r="J6" s="181"/>
      <c r="K6" s="229"/>
      <c r="M6" s="229"/>
      <c r="O6" s="229"/>
      <c r="P6" s="229"/>
      <c r="R6" s="229"/>
    </row>
    <row r="7" spans="1:18" ht="21" customHeight="1" x14ac:dyDescent="0.2">
      <c r="A7" s="32"/>
      <c r="B7" s="233"/>
      <c r="D7" s="9" t="s">
        <v>311</v>
      </c>
      <c r="F7" s="229"/>
      <c r="H7" s="229"/>
      <c r="K7" s="229"/>
      <c r="M7" s="229"/>
      <c r="O7" s="229"/>
      <c r="P7" s="229"/>
      <c r="R7" s="229"/>
    </row>
    <row r="8" spans="1:18" ht="21" customHeight="1" x14ac:dyDescent="0.2">
      <c r="A8" s="32"/>
      <c r="B8" s="233"/>
      <c r="D8" s="9" t="s">
        <v>209</v>
      </c>
      <c r="F8" s="229"/>
      <c r="H8" s="229"/>
      <c r="K8" s="229"/>
      <c r="M8" s="229"/>
      <c r="O8" s="229"/>
      <c r="P8" s="229"/>
      <c r="R8" s="229"/>
    </row>
    <row r="9" spans="1:18" ht="21" customHeight="1" x14ac:dyDescent="0.2">
      <c r="A9" s="32"/>
      <c r="B9" s="233"/>
      <c r="D9" s="9" t="s">
        <v>312</v>
      </c>
      <c r="F9" s="229"/>
      <c r="H9" s="229"/>
      <c r="K9" s="229"/>
      <c r="M9" s="229"/>
      <c r="O9" s="229"/>
      <c r="P9" s="229"/>
      <c r="R9" s="229"/>
    </row>
    <row r="10" spans="1:18" ht="21" customHeight="1" x14ac:dyDescent="0.2">
      <c r="A10" s="32"/>
      <c r="B10" s="233"/>
      <c r="D10" s="9" t="s">
        <v>313</v>
      </c>
      <c r="F10" s="229"/>
      <c r="H10" s="229"/>
      <c r="K10" s="229"/>
      <c r="M10" s="229"/>
      <c r="O10" s="229"/>
      <c r="P10" s="229"/>
      <c r="R10" s="229"/>
    </row>
    <row r="11" spans="1:18" ht="21" customHeight="1" x14ac:dyDescent="0.2">
      <c r="A11" s="32"/>
      <c r="B11" s="233" t="s">
        <v>37</v>
      </c>
      <c r="D11" s="9" t="s">
        <v>314</v>
      </c>
      <c r="E11" s="229"/>
      <c r="F11" s="183"/>
      <c r="G11" s="183"/>
      <c r="H11" s="183"/>
    </row>
    <row r="12" spans="1:18" ht="21" customHeight="1" x14ac:dyDescent="0.2">
      <c r="A12" s="32"/>
      <c r="B12" s="233" t="s">
        <v>502</v>
      </c>
      <c r="D12" s="9" t="s">
        <v>315</v>
      </c>
      <c r="E12" s="183"/>
      <c r="F12" s="183"/>
      <c r="G12" s="183"/>
      <c r="H12" s="183"/>
    </row>
    <row r="13" spans="1:18" ht="21" customHeight="1" x14ac:dyDescent="0.2">
      <c r="A13" s="32"/>
      <c r="B13" s="233" t="s">
        <v>504</v>
      </c>
      <c r="D13" s="9" t="s">
        <v>316</v>
      </c>
      <c r="E13" s="183"/>
      <c r="F13" s="183"/>
      <c r="G13" s="183"/>
      <c r="H13" s="183"/>
    </row>
    <row r="14" spans="1:18" ht="21" customHeight="1" x14ac:dyDescent="0.2">
      <c r="A14" s="32"/>
      <c r="B14" s="233"/>
      <c r="D14" s="9" t="s">
        <v>317</v>
      </c>
      <c r="E14" s="183"/>
      <c r="F14" s="183"/>
      <c r="G14" s="183"/>
      <c r="H14" s="183"/>
    </row>
    <row r="15" spans="1:18" ht="21" customHeight="1" x14ac:dyDescent="0.2">
      <c r="A15" s="1397" t="s">
        <v>0</v>
      </c>
      <c r="B15" s="1397" t="s">
        <v>33</v>
      </c>
      <c r="C15" s="672" t="s">
        <v>23</v>
      </c>
      <c r="D15" s="672" t="s">
        <v>24</v>
      </c>
      <c r="E15" s="1399" t="s">
        <v>1</v>
      </c>
      <c r="F15" s="1400"/>
      <c r="G15" s="1400"/>
      <c r="H15" s="1400"/>
      <c r="I15" s="1401"/>
      <c r="J15" s="1402" t="s">
        <v>13</v>
      </c>
    </row>
    <row r="16" spans="1:18" x14ac:dyDescent="0.2">
      <c r="A16" s="1398"/>
      <c r="B16" s="1398"/>
      <c r="C16" s="673"/>
      <c r="D16" s="673" t="s">
        <v>25</v>
      </c>
      <c r="E16" s="33" t="s">
        <v>5</v>
      </c>
      <c r="F16" s="33" t="s">
        <v>6</v>
      </c>
      <c r="G16" s="33" t="s">
        <v>179</v>
      </c>
      <c r="H16" s="34" t="s">
        <v>26</v>
      </c>
      <c r="I16" s="34" t="s">
        <v>27</v>
      </c>
      <c r="J16" s="1403"/>
    </row>
    <row r="17" spans="1:10" x14ac:dyDescent="0.2">
      <c r="A17" s="73">
        <v>28</v>
      </c>
      <c r="B17" s="121" t="s">
        <v>307</v>
      </c>
      <c r="C17" s="118"/>
      <c r="D17" s="118"/>
      <c r="E17" s="529"/>
      <c r="F17" s="529"/>
      <c r="G17" s="529"/>
      <c r="H17" s="529"/>
      <c r="I17" s="529"/>
      <c r="J17" s="118"/>
    </row>
    <row r="18" spans="1:10" ht="42" x14ac:dyDescent="0.2">
      <c r="A18" s="75"/>
      <c r="B18" s="83" t="s">
        <v>671</v>
      </c>
      <c r="C18" s="103" t="s">
        <v>830</v>
      </c>
      <c r="D18" s="103" t="s">
        <v>673</v>
      </c>
      <c r="E18" s="251">
        <f t="shared" ref="E18:E50" si="0">F18+G18+H18+I18</f>
        <v>50000</v>
      </c>
      <c r="F18" s="251"/>
      <c r="G18" s="251"/>
      <c r="H18" s="251">
        <v>50000</v>
      </c>
      <c r="I18" s="442"/>
      <c r="J18" s="103" t="s">
        <v>611</v>
      </c>
    </row>
    <row r="19" spans="1:10" x14ac:dyDescent="0.2">
      <c r="A19" s="104"/>
      <c r="B19" s="447" t="s">
        <v>805</v>
      </c>
      <c r="C19" s="103"/>
      <c r="D19" s="103"/>
      <c r="E19" s="251">
        <f t="shared" si="0"/>
        <v>0</v>
      </c>
      <c r="F19" s="251"/>
      <c r="G19" s="251"/>
      <c r="H19" s="251"/>
      <c r="I19" s="251"/>
      <c r="J19" s="251"/>
    </row>
    <row r="20" spans="1:10" x14ac:dyDescent="0.2">
      <c r="A20" s="104"/>
      <c r="B20" s="131" t="s">
        <v>806</v>
      </c>
      <c r="C20" s="103"/>
      <c r="D20" s="103"/>
      <c r="E20" s="251">
        <f t="shared" si="0"/>
        <v>0</v>
      </c>
      <c r="F20" s="251"/>
      <c r="G20" s="251"/>
      <c r="H20" s="251"/>
      <c r="I20" s="251"/>
      <c r="J20" s="251"/>
    </row>
    <row r="21" spans="1:10" ht="24" customHeight="1" x14ac:dyDescent="0.2">
      <c r="A21" s="104"/>
      <c r="B21" s="90" t="s">
        <v>674</v>
      </c>
      <c r="C21" s="103"/>
      <c r="D21" s="103"/>
      <c r="E21" s="251">
        <f t="shared" si="0"/>
        <v>0</v>
      </c>
      <c r="F21" s="251"/>
      <c r="G21" s="251"/>
      <c r="H21" s="251"/>
      <c r="I21" s="251"/>
      <c r="J21" s="251"/>
    </row>
    <row r="22" spans="1:10" x14ac:dyDescent="0.2">
      <c r="A22" s="104"/>
      <c r="B22" s="131" t="s">
        <v>675</v>
      </c>
      <c r="C22" s="103"/>
      <c r="D22" s="103"/>
      <c r="E22" s="251">
        <f t="shared" si="0"/>
        <v>0</v>
      </c>
      <c r="F22" s="251"/>
      <c r="G22" s="251"/>
      <c r="H22" s="251"/>
      <c r="I22" s="251"/>
      <c r="J22" s="251"/>
    </row>
    <row r="23" spans="1:10" ht="42" x14ac:dyDescent="0.2">
      <c r="A23" s="104"/>
      <c r="B23" s="90" t="s">
        <v>2083</v>
      </c>
      <c r="C23" s="103" t="s">
        <v>676</v>
      </c>
      <c r="D23" s="266">
        <v>22282</v>
      </c>
      <c r="E23" s="251">
        <f t="shared" si="0"/>
        <v>0</v>
      </c>
      <c r="F23" s="251"/>
      <c r="G23" s="251"/>
      <c r="H23" s="251"/>
      <c r="I23" s="251"/>
      <c r="J23" s="251"/>
    </row>
    <row r="24" spans="1:10" ht="27" customHeight="1" x14ac:dyDescent="0.2">
      <c r="A24" s="104"/>
      <c r="B24" s="674" t="s">
        <v>677</v>
      </c>
      <c r="C24" s="103" t="s">
        <v>678</v>
      </c>
      <c r="D24" s="103" t="s">
        <v>679</v>
      </c>
      <c r="E24" s="251">
        <f t="shared" si="0"/>
        <v>20000</v>
      </c>
      <c r="F24" s="251"/>
      <c r="G24" s="251">
        <v>20000</v>
      </c>
      <c r="H24" s="251"/>
      <c r="I24" s="251"/>
      <c r="J24" s="103"/>
    </row>
    <row r="25" spans="1:10" ht="64.5" customHeight="1" x14ac:dyDescent="0.2">
      <c r="A25" s="119"/>
      <c r="B25" s="119" t="s">
        <v>1583</v>
      </c>
      <c r="C25" s="103"/>
      <c r="D25" s="103"/>
      <c r="E25" s="251">
        <f t="shared" si="0"/>
        <v>0</v>
      </c>
      <c r="F25" s="103"/>
      <c r="G25" s="103"/>
      <c r="H25" s="103"/>
      <c r="I25" s="103"/>
      <c r="J25" s="103" t="s">
        <v>520</v>
      </c>
    </row>
    <row r="26" spans="1:10" ht="84" x14ac:dyDescent="0.2">
      <c r="A26" s="119"/>
      <c r="B26" s="119" t="s">
        <v>1584</v>
      </c>
      <c r="C26" s="103" t="s">
        <v>1585</v>
      </c>
      <c r="D26" s="103" t="s">
        <v>1586</v>
      </c>
      <c r="E26" s="251">
        <f t="shared" si="0"/>
        <v>0</v>
      </c>
      <c r="F26" s="103"/>
      <c r="G26" s="103"/>
      <c r="H26" s="103"/>
      <c r="I26" s="103"/>
      <c r="J26" s="103" t="s">
        <v>520</v>
      </c>
    </row>
    <row r="27" spans="1:10" ht="42" x14ac:dyDescent="0.2">
      <c r="A27" s="119"/>
      <c r="B27" s="119" t="s">
        <v>1587</v>
      </c>
      <c r="C27" s="103" t="s">
        <v>1588</v>
      </c>
      <c r="D27" s="103" t="s">
        <v>1589</v>
      </c>
      <c r="E27" s="251">
        <f t="shared" si="0"/>
        <v>0</v>
      </c>
      <c r="F27" s="103"/>
      <c r="G27" s="103"/>
      <c r="H27" s="103"/>
      <c r="I27" s="103"/>
      <c r="J27" s="103" t="s">
        <v>520</v>
      </c>
    </row>
    <row r="28" spans="1:10" ht="42" x14ac:dyDescent="0.2">
      <c r="A28" s="119"/>
      <c r="B28" s="119" t="s">
        <v>1590</v>
      </c>
      <c r="C28" s="103" t="s">
        <v>1588</v>
      </c>
      <c r="D28" s="103" t="s">
        <v>1591</v>
      </c>
      <c r="E28" s="251">
        <f t="shared" si="0"/>
        <v>0</v>
      </c>
      <c r="F28" s="103"/>
      <c r="G28" s="103"/>
      <c r="H28" s="103"/>
      <c r="I28" s="103"/>
      <c r="J28" s="103" t="s">
        <v>520</v>
      </c>
    </row>
    <row r="29" spans="1:10" ht="66" customHeight="1" x14ac:dyDescent="0.2">
      <c r="A29" s="119"/>
      <c r="B29" s="445" t="s">
        <v>2010</v>
      </c>
      <c r="C29" s="251" t="s">
        <v>1379</v>
      </c>
      <c r="D29" s="103" t="s">
        <v>1352</v>
      </c>
      <c r="E29" s="251">
        <f t="shared" si="0"/>
        <v>0</v>
      </c>
      <c r="F29" s="251"/>
      <c r="G29" s="251">
        <v>0</v>
      </c>
      <c r="H29" s="103"/>
      <c r="I29" s="103"/>
      <c r="J29" s="103" t="s">
        <v>1340</v>
      </c>
    </row>
    <row r="30" spans="1:10" ht="42" x14ac:dyDescent="0.2">
      <c r="A30" s="103"/>
      <c r="B30" s="371" t="s">
        <v>3177</v>
      </c>
      <c r="C30" s="103" t="s">
        <v>721</v>
      </c>
      <c r="D30" s="103" t="s">
        <v>1388</v>
      </c>
      <c r="E30" s="251">
        <f t="shared" si="0"/>
        <v>0</v>
      </c>
      <c r="F30" s="103"/>
      <c r="G30" s="103">
        <v>0</v>
      </c>
      <c r="H30" s="103"/>
      <c r="I30" s="103"/>
      <c r="J30" s="103" t="s">
        <v>1340</v>
      </c>
    </row>
    <row r="31" spans="1:10" ht="42" x14ac:dyDescent="0.2">
      <c r="A31" s="103"/>
      <c r="B31" s="119" t="s">
        <v>2011</v>
      </c>
      <c r="C31" s="103" t="s">
        <v>2012</v>
      </c>
      <c r="D31" s="103" t="s">
        <v>1352</v>
      </c>
      <c r="E31" s="251">
        <f t="shared" si="0"/>
        <v>0</v>
      </c>
      <c r="F31" s="103"/>
      <c r="G31" s="103">
        <v>0</v>
      </c>
      <c r="H31" s="103"/>
      <c r="I31" s="103"/>
      <c r="J31" s="103" t="s">
        <v>1340</v>
      </c>
    </row>
    <row r="32" spans="1:10" ht="25.15" customHeight="1" x14ac:dyDescent="0.2">
      <c r="A32" s="75"/>
      <c r="B32" s="83" t="s">
        <v>2340</v>
      </c>
      <c r="C32" s="103" t="s">
        <v>2341</v>
      </c>
      <c r="D32" s="103" t="s">
        <v>2269</v>
      </c>
      <c r="E32" s="251">
        <f t="shared" si="0"/>
        <v>0</v>
      </c>
      <c r="F32" s="104"/>
      <c r="G32" s="104"/>
      <c r="H32" s="104"/>
      <c r="I32" s="104"/>
      <c r="J32" s="103" t="s">
        <v>2291</v>
      </c>
    </row>
    <row r="33" spans="1:10" ht="28.15" customHeight="1" x14ac:dyDescent="0.2">
      <c r="A33" s="75"/>
      <c r="B33" s="83" t="s">
        <v>2342</v>
      </c>
      <c r="C33" s="103" t="s">
        <v>2343</v>
      </c>
      <c r="D33" s="103" t="s">
        <v>2269</v>
      </c>
      <c r="E33" s="251">
        <f t="shared" si="0"/>
        <v>0</v>
      </c>
      <c r="F33" s="104"/>
      <c r="G33" s="104"/>
      <c r="H33" s="104"/>
      <c r="I33" s="104"/>
      <c r="J33" s="103" t="s">
        <v>2291</v>
      </c>
    </row>
    <row r="34" spans="1:10" ht="28.15" customHeight="1" x14ac:dyDescent="0.2">
      <c r="A34" s="75"/>
      <c r="B34" s="83" t="s">
        <v>2344</v>
      </c>
      <c r="C34" s="103" t="s">
        <v>2345</v>
      </c>
      <c r="D34" s="103" t="s">
        <v>2269</v>
      </c>
      <c r="E34" s="251">
        <f t="shared" si="0"/>
        <v>25000</v>
      </c>
      <c r="F34" s="251"/>
      <c r="G34" s="251"/>
      <c r="H34" s="251">
        <v>25000</v>
      </c>
      <c r="I34" s="103"/>
      <c r="J34" s="103" t="s">
        <v>2291</v>
      </c>
    </row>
    <row r="35" spans="1:10" ht="42" x14ac:dyDescent="0.2">
      <c r="A35" s="75">
        <v>29</v>
      </c>
      <c r="B35" s="371" t="s">
        <v>308</v>
      </c>
      <c r="C35" s="299"/>
      <c r="D35" s="81"/>
      <c r="E35" s="251">
        <f t="shared" si="0"/>
        <v>0</v>
      </c>
      <c r="F35" s="75"/>
      <c r="G35" s="75"/>
      <c r="H35" s="75"/>
      <c r="I35" s="75"/>
      <c r="J35" s="75"/>
    </row>
    <row r="36" spans="1:10" ht="42" x14ac:dyDescent="0.2">
      <c r="A36" s="75"/>
      <c r="B36" s="674" t="s">
        <v>2348</v>
      </c>
      <c r="C36" s="299" t="s">
        <v>680</v>
      </c>
      <c r="D36" s="79" t="s">
        <v>681</v>
      </c>
      <c r="E36" s="251">
        <f t="shared" si="0"/>
        <v>30000</v>
      </c>
      <c r="F36" s="75"/>
      <c r="G36" s="75"/>
      <c r="H36" s="75">
        <v>30000</v>
      </c>
      <c r="I36" s="75"/>
      <c r="J36" s="75" t="s">
        <v>682</v>
      </c>
    </row>
    <row r="37" spans="1:10" x14ac:dyDescent="0.2">
      <c r="A37" s="75"/>
      <c r="B37" s="674" t="s">
        <v>683</v>
      </c>
      <c r="C37" s="299"/>
      <c r="D37" s="81"/>
      <c r="E37" s="251">
        <f t="shared" si="0"/>
        <v>0</v>
      </c>
      <c r="F37" s="75"/>
      <c r="G37" s="75"/>
      <c r="H37" s="75"/>
      <c r="I37" s="75"/>
      <c r="J37" s="75"/>
    </row>
    <row r="38" spans="1:10" x14ac:dyDescent="0.2">
      <c r="A38" s="371"/>
      <c r="B38" s="674" t="s">
        <v>684</v>
      </c>
      <c r="C38" s="299" t="s">
        <v>685</v>
      </c>
      <c r="D38" s="446">
        <v>22313</v>
      </c>
      <c r="E38" s="251">
        <f t="shared" si="0"/>
        <v>20000</v>
      </c>
      <c r="F38" s="75"/>
      <c r="G38" s="75"/>
      <c r="H38" s="75">
        <v>20000</v>
      </c>
      <c r="I38" s="75"/>
      <c r="J38" s="75"/>
    </row>
    <row r="39" spans="1:10" ht="42" x14ac:dyDescent="0.2">
      <c r="A39" s="292"/>
      <c r="B39" s="371" t="s">
        <v>1329</v>
      </c>
      <c r="C39" s="299" t="s">
        <v>1330</v>
      </c>
      <c r="D39" s="79" t="s">
        <v>1331</v>
      </c>
      <c r="E39" s="251">
        <f t="shared" si="0"/>
        <v>0</v>
      </c>
      <c r="F39" s="79"/>
      <c r="G39" s="79">
        <v>0</v>
      </c>
      <c r="H39" s="292"/>
      <c r="I39" s="79"/>
      <c r="J39" s="79" t="s">
        <v>1332</v>
      </c>
    </row>
    <row r="40" spans="1:10" x14ac:dyDescent="0.2">
      <c r="A40" s="75"/>
      <c r="B40" s="83" t="s">
        <v>2346</v>
      </c>
      <c r="C40" s="510" t="s">
        <v>2347</v>
      </c>
      <c r="D40" s="81"/>
      <c r="E40" s="251">
        <f t="shared" si="0"/>
        <v>205000</v>
      </c>
      <c r="F40" s="75"/>
      <c r="G40" s="75"/>
      <c r="H40" s="75">
        <v>205000</v>
      </c>
      <c r="I40" s="131"/>
      <c r="J40" s="103" t="s">
        <v>2291</v>
      </c>
    </row>
    <row r="41" spans="1:10" x14ac:dyDescent="0.2">
      <c r="A41" s="75">
        <v>30</v>
      </c>
      <c r="B41" s="371" t="s">
        <v>207</v>
      </c>
      <c r="C41" s="299"/>
      <c r="D41" s="81"/>
      <c r="E41" s="251">
        <f t="shared" si="0"/>
        <v>0</v>
      </c>
      <c r="F41" s="75"/>
      <c r="G41" s="75"/>
      <c r="H41" s="75"/>
      <c r="I41" s="75"/>
      <c r="J41" s="75"/>
    </row>
    <row r="42" spans="1:10" x14ac:dyDescent="0.2">
      <c r="A42" s="75"/>
      <c r="B42" s="371" t="s">
        <v>1336</v>
      </c>
      <c r="C42" s="299"/>
      <c r="D42" s="81"/>
      <c r="E42" s="251">
        <f t="shared" si="0"/>
        <v>15000</v>
      </c>
      <c r="F42" s="75"/>
      <c r="G42" s="75">
        <v>15000</v>
      </c>
      <c r="H42" s="75"/>
      <c r="I42" s="75"/>
      <c r="J42" s="103" t="s">
        <v>611</v>
      </c>
    </row>
    <row r="43" spans="1:10" x14ac:dyDescent="0.2">
      <c r="A43" s="292"/>
      <c r="B43" s="371" t="s">
        <v>1333</v>
      </c>
      <c r="C43" s="299" t="s">
        <v>703</v>
      </c>
      <c r="D43" s="79" t="s">
        <v>1331</v>
      </c>
      <c r="E43" s="251">
        <f t="shared" si="0"/>
        <v>0</v>
      </c>
      <c r="F43" s="79"/>
      <c r="G43" s="79">
        <v>0</v>
      </c>
      <c r="H43" s="292"/>
      <c r="I43" s="79"/>
      <c r="J43" s="79" t="s">
        <v>1332</v>
      </c>
    </row>
    <row r="44" spans="1:10" ht="42" x14ac:dyDescent="0.2">
      <c r="A44" s="292"/>
      <c r="B44" s="371" t="s">
        <v>1334</v>
      </c>
      <c r="C44" s="299" t="s">
        <v>1335</v>
      </c>
      <c r="D44" s="79" t="s">
        <v>1331</v>
      </c>
      <c r="E44" s="251">
        <f t="shared" si="0"/>
        <v>0</v>
      </c>
      <c r="F44" s="79"/>
      <c r="G44" s="79">
        <v>0</v>
      </c>
      <c r="H44" s="292"/>
      <c r="I44" s="79"/>
      <c r="J44" s="79" t="s">
        <v>1332</v>
      </c>
    </row>
    <row r="45" spans="1:10" ht="65.25" customHeight="1" x14ac:dyDescent="0.2">
      <c r="A45" s="75">
        <v>31</v>
      </c>
      <c r="B45" s="83" t="s">
        <v>309</v>
      </c>
      <c r="C45" s="299"/>
      <c r="D45" s="81"/>
      <c r="E45" s="251">
        <f t="shared" si="0"/>
        <v>0</v>
      </c>
      <c r="F45" s="75"/>
      <c r="G45" s="75"/>
      <c r="H45" s="75"/>
      <c r="I45" s="75"/>
      <c r="J45" s="75"/>
    </row>
    <row r="46" spans="1:10" x14ac:dyDescent="0.2">
      <c r="A46" s="101"/>
      <c r="B46" s="447" t="s">
        <v>2349</v>
      </c>
      <c r="C46" s="299" t="s">
        <v>2350</v>
      </c>
      <c r="D46" s="81"/>
      <c r="E46" s="251">
        <f t="shared" si="0"/>
        <v>0</v>
      </c>
      <c r="F46" s="75"/>
      <c r="G46" s="75"/>
      <c r="H46" s="75"/>
      <c r="I46" s="131"/>
      <c r="J46" s="103" t="s">
        <v>2291</v>
      </c>
    </row>
    <row r="47" spans="1:10" x14ac:dyDescent="0.2">
      <c r="A47" s="131"/>
      <c r="B47" s="119" t="s">
        <v>2351</v>
      </c>
      <c r="C47" s="81" t="s">
        <v>1493</v>
      </c>
      <c r="D47" s="81"/>
      <c r="E47" s="251">
        <f t="shared" si="0"/>
        <v>0</v>
      </c>
      <c r="F47" s="75"/>
      <c r="G47" s="75"/>
      <c r="H47" s="75"/>
      <c r="I47" s="131"/>
      <c r="J47" s="103" t="s">
        <v>2291</v>
      </c>
    </row>
    <row r="48" spans="1:10" s="183" customFormat="1" ht="45.75" customHeight="1" x14ac:dyDescent="0.2">
      <c r="A48" s="103"/>
      <c r="B48" s="170" t="s">
        <v>2014</v>
      </c>
      <c r="C48" s="299" t="s">
        <v>1896</v>
      </c>
      <c r="D48" s="79" t="s">
        <v>2013</v>
      </c>
      <c r="E48" s="251">
        <f t="shared" si="0"/>
        <v>0</v>
      </c>
      <c r="F48" s="251"/>
      <c r="G48" s="251">
        <v>0</v>
      </c>
      <c r="H48" s="81"/>
      <c r="I48" s="81"/>
      <c r="J48" s="103" t="s">
        <v>1340</v>
      </c>
    </row>
    <row r="49" spans="1:10" ht="42" x14ac:dyDescent="0.2">
      <c r="A49" s="75"/>
      <c r="B49" s="371" t="s">
        <v>687</v>
      </c>
      <c r="C49" s="299"/>
      <c r="D49" s="81"/>
      <c r="E49" s="251">
        <f t="shared" si="0"/>
        <v>0</v>
      </c>
      <c r="F49" s="75"/>
      <c r="G49" s="75"/>
      <c r="H49" s="75"/>
      <c r="I49" s="75"/>
      <c r="J49" s="103" t="s">
        <v>611</v>
      </c>
    </row>
    <row r="50" spans="1:10" ht="42" x14ac:dyDescent="0.2">
      <c r="A50" s="84"/>
      <c r="B50" s="558" t="s">
        <v>807</v>
      </c>
      <c r="C50" s="306" t="s">
        <v>688</v>
      </c>
      <c r="D50" s="306" t="s">
        <v>646</v>
      </c>
      <c r="E50" s="432">
        <f t="shared" si="0"/>
        <v>30000</v>
      </c>
      <c r="F50" s="432"/>
      <c r="G50" s="432"/>
      <c r="H50" s="448">
        <v>30000</v>
      </c>
      <c r="I50" s="432"/>
      <c r="J50" s="306" t="s">
        <v>611</v>
      </c>
    </row>
    <row r="51" spans="1:10" x14ac:dyDescent="0.2">
      <c r="C51" s="183"/>
      <c r="D51" s="183"/>
      <c r="E51" s="244">
        <f>SUM(E18:E50)</f>
        <v>395000</v>
      </c>
      <c r="F51" s="244">
        <f t="shared" ref="F51:I51" si="1">SUM(F18:F50)</f>
        <v>0</v>
      </c>
      <c r="G51" s="244">
        <f t="shared" si="1"/>
        <v>35000</v>
      </c>
      <c r="H51" s="244">
        <f t="shared" si="1"/>
        <v>360000</v>
      </c>
      <c r="I51" s="244">
        <f t="shared" si="1"/>
        <v>0</v>
      </c>
      <c r="J51" s="267">
        <f>F51+G51+H51+I51</f>
        <v>395000</v>
      </c>
    </row>
    <row r="55" spans="1:10" s="520" customFormat="1" x14ac:dyDescent="0.2">
      <c r="B55" s="520" t="s">
        <v>3213</v>
      </c>
    </row>
    <row r="56" spans="1:10" x14ac:dyDescent="0.2">
      <c r="A56" s="75"/>
      <c r="B56" s="371" t="s">
        <v>1336</v>
      </c>
      <c r="C56" s="299"/>
      <c r="D56" s="81"/>
      <c r="E56" s="254">
        <f t="shared" ref="E56" si="2">F56+G56+H56+I56</f>
        <v>15000</v>
      </c>
      <c r="F56" s="75"/>
      <c r="G56" s="75">
        <v>15000</v>
      </c>
      <c r="H56" s="75"/>
      <c r="I56" s="75"/>
      <c r="J56" s="103" t="s">
        <v>611</v>
      </c>
    </row>
  </sheetData>
  <mergeCells count="5">
    <mergeCell ref="A15:A16"/>
    <mergeCell ref="B15:B16"/>
    <mergeCell ref="E15:I15"/>
    <mergeCell ref="J15:J16"/>
    <mergeCell ref="A1:J1"/>
  </mergeCells>
  <pageMargins left="0.9055118110236221" right="0.51181102362204722" top="0.74803149606299213" bottom="0.55118110236220474" header="0.31496062992125984" footer="0.31496062992125984"/>
  <pageSetup paperSize="5" scale="8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41"/>
  <sheetViews>
    <sheetView topLeftCell="A4" zoomScale="90" zoomScaleNormal="90" workbookViewId="0">
      <selection sqref="A1:J36"/>
    </sheetView>
  </sheetViews>
  <sheetFormatPr defaultColWidth="9.140625" defaultRowHeight="21" x14ac:dyDescent="0.35"/>
  <cols>
    <col min="1" max="1" width="5.7109375" style="1" customWidth="1"/>
    <col min="2" max="2" width="40.7109375" style="1" customWidth="1"/>
    <col min="3" max="3" width="23" style="1" customWidth="1"/>
    <col min="4" max="4" width="18.28515625" style="1" customWidth="1"/>
    <col min="5" max="5" width="17" style="1" customWidth="1"/>
    <col min="6" max="6" width="16.42578125" style="1" customWidth="1"/>
    <col min="7" max="7" width="20" style="1" customWidth="1"/>
    <col min="8" max="8" width="15.5703125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 x14ac:dyDescent="0.45">
      <c r="A1" s="1378" t="s">
        <v>2129</v>
      </c>
      <c r="B1" s="1378"/>
      <c r="C1" s="1378"/>
      <c r="D1" s="1378"/>
      <c r="E1" s="1378"/>
      <c r="F1" s="1378"/>
      <c r="G1" s="1378"/>
      <c r="H1" s="1378"/>
      <c r="I1" s="1378"/>
      <c r="J1" s="1378"/>
    </row>
    <row r="2" spans="1:18" ht="12.75" customHeight="1" x14ac:dyDescent="0.35">
      <c r="A2" s="282"/>
      <c r="B2" s="282"/>
      <c r="C2" s="282"/>
      <c r="D2" s="282"/>
      <c r="E2" s="282"/>
      <c r="F2" s="282"/>
      <c r="G2" s="282"/>
      <c r="H2" s="282"/>
      <c r="I2" s="282"/>
    </row>
    <row r="3" spans="1:18" ht="21" customHeight="1" x14ac:dyDescent="0.35">
      <c r="A3" s="32"/>
      <c r="B3" s="47" t="s">
        <v>28</v>
      </c>
      <c r="C3" s="39" t="s">
        <v>2132</v>
      </c>
      <c r="D3" s="96" t="s">
        <v>31</v>
      </c>
      <c r="E3" s="4"/>
      <c r="F3" s="48" t="s">
        <v>32</v>
      </c>
      <c r="G3" s="4"/>
      <c r="H3" s="48" t="s">
        <v>29</v>
      </c>
      <c r="I3" s="36"/>
    </row>
    <row r="4" spans="1:18" ht="21" customHeight="1" x14ac:dyDescent="0.35">
      <c r="A4" s="32"/>
      <c r="B4" s="47" t="s">
        <v>53</v>
      </c>
      <c r="C4" s="39" t="s">
        <v>202</v>
      </c>
      <c r="D4" s="30"/>
      <c r="F4" s="2"/>
      <c r="G4" s="2"/>
      <c r="H4" s="2"/>
    </row>
    <row r="5" spans="1:18" ht="21" customHeight="1" x14ac:dyDescent="0.35">
      <c r="A5" s="32"/>
      <c r="B5" s="47" t="s">
        <v>265</v>
      </c>
      <c r="C5" s="39" t="s">
        <v>210</v>
      </c>
      <c r="D5" s="30"/>
      <c r="E5" s="2"/>
      <c r="F5" s="2"/>
      <c r="G5" s="2"/>
    </row>
    <row r="6" spans="1:18" ht="21" customHeight="1" x14ac:dyDescent="0.35">
      <c r="A6" s="32"/>
      <c r="B6" s="47" t="s">
        <v>21</v>
      </c>
      <c r="C6" s="49" t="s">
        <v>30</v>
      </c>
      <c r="D6" s="50" t="s">
        <v>54</v>
      </c>
      <c r="E6" s="49"/>
      <c r="F6" s="49" t="s">
        <v>55</v>
      </c>
      <c r="G6" s="49" t="s">
        <v>56</v>
      </c>
      <c r="H6" s="49" t="s">
        <v>2136</v>
      </c>
      <c r="I6" s="49" t="s">
        <v>57</v>
      </c>
      <c r="J6" s="49" t="s">
        <v>58</v>
      </c>
      <c r="K6" s="35"/>
      <c r="O6" s="30"/>
    </row>
    <row r="7" spans="1:18" ht="21" customHeight="1" x14ac:dyDescent="0.35">
      <c r="A7" s="32"/>
      <c r="B7" s="37" t="s">
        <v>36</v>
      </c>
      <c r="D7" s="1" t="s">
        <v>321</v>
      </c>
      <c r="F7" s="30"/>
      <c r="H7" s="30"/>
      <c r="J7" s="30"/>
      <c r="K7" s="30"/>
      <c r="M7" s="30"/>
      <c r="O7" s="30"/>
      <c r="P7" s="30"/>
      <c r="R7" s="30"/>
    </row>
    <row r="8" spans="1:18" ht="21" customHeight="1" x14ac:dyDescent="0.35">
      <c r="A8" s="32"/>
      <c r="B8" s="37"/>
      <c r="F8" s="30"/>
      <c r="H8" s="30"/>
      <c r="K8" s="30"/>
      <c r="M8" s="30"/>
      <c r="O8" s="30"/>
      <c r="P8" s="30"/>
      <c r="R8" s="30"/>
    </row>
    <row r="9" spans="1:18" ht="21" customHeight="1" x14ac:dyDescent="0.35">
      <c r="A9" s="32"/>
      <c r="B9" s="37" t="s">
        <v>37</v>
      </c>
      <c r="D9" s="1" t="s">
        <v>211</v>
      </c>
      <c r="E9" s="30"/>
      <c r="F9" s="2"/>
      <c r="G9" s="2"/>
      <c r="H9" s="2"/>
    </row>
    <row r="10" spans="1:18" ht="21" customHeight="1" x14ac:dyDescent="0.35">
      <c r="A10" s="32"/>
      <c r="B10" s="37" t="s">
        <v>505</v>
      </c>
      <c r="E10" s="2"/>
      <c r="F10" s="2"/>
      <c r="G10" s="2"/>
      <c r="H10" s="2"/>
    </row>
    <row r="11" spans="1:18" ht="21" customHeight="1" x14ac:dyDescent="0.35">
      <c r="A11" s="1390" t="s">
        <v>0</v>
      </c>
      <c r="B11" s="1390" t="s">
        <v>33</v>
      </c>
      <c r="C11" s="283" t="s">
        <v>23</v>
      </c>
      <c r="D11" s="287" t="s">
        <v>24</v>
      </c>
      <c r="E11" s="1392" t="s">
        <v>1</v>
      </c>
      <c r="F11" s="1393"/>
      <c r="G11" s="1393"/>
      <c r="H11" s="1393"/>
      <c r="I11" s="1394"/>
      <c r="J11" s="1395" t="s">
        <v>13</v>
      </c>
    </row>
    <row r="12" spans="1:18" x14ac:dyDescent="0.35">
      <c r="A12" s="1391"/>
      <c r="B12" s="1391"/>
      <c r="C12" s="284"/>
      <c r="D12" s="288" t="s">
        <v>25</v>
      </c>
      <c r="E12" s="33" t="s">
        <v>5</v>
      </c>
      <c r="F12" s="33" t="s">
        <v>6</v>
      </c>
      <c r="G12" s="33" t="s">
        <v>179</v>
      </c>
      <c r="H12" s="33" t="s">
        <v>26</v>
      </c>
      <c r="I12" s="33" t="s">
        <v>27</v>
      </c>
      <c r="J12" s="1396"/>
    </row>
    <row r="13" spans="1:18" s="9" customFormat="1" ht="42" x14ac:dyDescent="0.2">
      <c r="A13" s="559">
        <v>32</v>
      </c>
      <c r="B13" s="560" t="s">
        <v>318</v>
      </c>
      <c r="C13" s="118"/>
      <c r="D13" s="118"/>
      <c r="E13" s="529"/>
      <c r="F13" s="529"/>
      <c r="G13" s="529"/>
      <c r="H13" s="529"/>
      <c r="I13" s="529"/>
      <c r="J13" s="118"/>
    </row>
    <row r="14" spans="1:18" s="9" customFormat="1" ht="42" x14ac:dyDescent="0.2">
      <c r="A14" s="89"/>
      <c r="B14" s="90" t="s">
        <v>808</v>
      </c>
      <c r="C14" s="81"/>
      <c r="D14" s="81"/>
      <c r="E14" s="251">
        <f t="shared" ref="E14:E34" si="0">F14+G14+H14+I14</f>
        <v>0</v>
      </c>
      <c r="F14" s="75"/>
      <c r="G14" s="75"/>
      <c r="H14" s="75"/>
      <c r="I14" s="251"/>
      <c r="J14" s="103" t="s">
        <v>842</v>
      </c>
    </row>
    <row r="15" spans="1:18" s="9" customFormat="1" ht="42" x14ac:dyDescent="0.2">
      <c r="A15" s="104"/>
      <c r="B15" s="119" t="s">
        <v>689</v>
      </c>
      <c r="C15" s="103" t="s">
        <v>690</v>
      </c>
      <c r="D15" s="266">
        <v>22341</v>
      </c>
      <c r="E15" s="251">
        <f t="shared" si="0"/>
        <v>16250</v>
      </c>
      <c r="F15" s="251"/>
      <c r="G15" s="251">
        <v>16250</v>
      </c>
      <c r="H15" s="251"/>
      <c r="I15" s="251"/>
      <c r="J15" s="103" t="s">
        <v>842</v>
      </c>
    </row>
    <row r="16" spans="1:18" s="9" customFormat="1" x14ac:dyDescent="0.2">
      <c r="A16" s="104"/>
      <c r="B16" s="549" t="s">
        <v>1182</v>
      </c>
      <c r="C16" s="103"/>
      <c r="D16" s="103"/>
      <c r="E16" s="251">
        <f t="shared" si="0"/>
        <v>0</v>
      </c>
      <c r="F16" s="103"/>
      <c r="G16" s="103"/>
      <c r="H16" s="103"/>
      <c r="I16" s="103"/>
      <c r="J16" s="103"/>
    </row>
    <row r="17" spans="1:10" s="9" customFormat="1" ht="63" x14ac:dyDescent="0.2">
      <c r="A17" s="104"/>
      <c r="B17" s="119" t="s">
        <v>1183</v>
      </c>
      <c r="C17" s="103" t="s">
        <v>1184</v>
      </c>
      <c r="D17" s="491" t="s">
        <v>1185</v>
      </c>
      <c r="E17" s="251">
        <f t="shared" si="0"/>
        <v>0</v>
      </c>
      <c r="F17" s="103"/>
      <c r="G17" s="103"/>
      <c r="H17" s="103"/>
      <c r="I17" s="103"/>
      <c r="J17" s="103" t="s">
        <v>1186</v>
      </c>
    </row>
    <row r="18" spans="1:10" x14ac:dyDescent="0.35">
      <c r="A18" s="104"/>
      <c r="B18" s="119" t="s">
        <v>1187</v>
      </c>
      <c r="C18" s="103" t="s">
        <v>1188</v>
      </c>
      <c r="D18" s="491" t="s">
        <v>1185</v>
      </c>
      <c r="E18" s="251">
        <f t="shared" si="0"/>
        <v>0</v>
      </c>
      <c r="F18" s="81"/>
      <c r="G18" s="81"/>
      <c r="H18" s="81"/>
      <c r="I18" s="81"/>
      <c r="J18" s="103" t="s">
        <v>1186</v>
      </c>
    </row>
    <row r="19" spans="1:10" s="9" customFormat="1" x14ac:dyDescent="0.2">
      <c r="A19" s="89"/>
      <c r="B19" s="119" t="s">
        <v>2352</v>
      </c>
      <c r="C19" s="189" t="s">
        <v>2353</v>
      </c>
      <c r="D19" s="298" t="s">
        <v>2354</v>
      </c>
      <c r="E19" s="251">
        <f t="shared" si="0"/>
        <v>0</v>
      </c>
      <c r="F19" s="103"/>
      <c r="G19" s="103"/>
      <c r="H19" s="103"/>
      <c r="I19" s="103"/>
      <c r="J19" s="103" t="s">
        <v>2291</v>
      </c>
    </row>
    <row r="20" spans="1:10" s="9" customFormat="1" x14ac:dyDescent="0.2">
      <c r="A20" s="89"/>
      <c r="B20" s="371" t="s">
        <v>2355</v>
      </c>
      <c r="C20" s="189" t="s">
        <v>2353</v>
      </c>
      <c r="D20" s="298" t="s">
        <v>2354</v>
      </c>
      <c r="E20" s="251">
        <f t="shared" si="0"/>
        <v>0</v>
      </c>
      <c r="F20" s="103"/>
      <c r="G20" s="103"/>
      <c r="H20" s="103"/>
      <c r="I20" s="103"/>
      <c r="J20" s="103" t="s">
        <v>2291</v>
      </c>
    </row>
    <row r="21" spans="1:10" x14ac:dyDescent="0.35">
      <c r="A21" s="89">
        <v>33</v>
      </c>
      <c r="B21" s="532" t="s">
        <v>185</v>
      </c>
      <c r="C21" s="103"/>
      <c r="D21" s="103"/>
      <c r="E21" s="251">
        <f t="shared" si="0"/>
        <v>0</v>
      </c>
      <c r="F21" s="251"/>
      <c r="G21" s="251"/>
      <c r="H21" s="251"/>
      <c r="I21" s="251"/>
      <c r="J21" s="103"/>
    </row>
    <row r="22" spans="1:10" ht="42" x14ac:dyDescent="0.35">
      <c r="A22" s="371"/>
      <c r="B22" s="371" t="s">
        <v>809</v>
      </c>
      <c r="C22" s="299" t="s">
        <v>691</v>
      </c>
      <c r="D22" s="81"/>
      <c r="E22" s="251">
        <f t="shared" si="0"/>
        <v>0</v>
      </c>
      <c r="F22" s="75"/>
      <c r="G22" s="75"/>
      <c r="H22" s="75"/>
      <c r="I22" s="75"/>
      <c r="J22" s="103" t="s">
        <v>842</v>
      </c>
    </row>
    <row r="23" spans="1:10" ht="42" x14ac:dyDescent="0.35">
      <c r="A23" s="371"/>
      <c r="B23" s="561" t="s">
        <v>1189</v>
      </c>
      <c r="C23" s="81"/>
      <c r="D23" s="81"/>
      <c r="E23" s="251">
        <f t="shared" si="0"/>
        <v>0</v>
      </c>
      <c r="F23" s="81"/>
      <c r="G23" s="81"/>
      <c r="H23" s="81"/>
      <c r="I23" s="81"/>
      <c r="J23" s="103" t="s">
        <v>1186</v>
      </c>
    </row>
    <row r="24" spans="1:10" ht="63" x14ac:dyDescent="0.35">
      <c r="A24" s="3"/>
      <c r="B24" s="94" t="s">
        <v>1190</v>
      </c>
      <c r="C24" s="299" t="s">
        <v>1191</v>
      </c>
      <c r="D24" s="491" t="s">
        <v>1192</v>
      </c>
      <c r="E24" s="251">
        <f t="shared" si="0"/>
        <v>0</v>
      </c>
      <c r="F24" s="81"/>
      <c r="G24" s="81"/>
      <c r="H24" s="81"/>
      <c r="I24" s="81"/>
      <c r="J24" s="103" t="s">
        <v>1186</v>
      </c>
    </row>
    <row r="25" spans="1:10" ht="42" x14ac:dyDescent="0.35">
      <c r="A25" s="89">
        <v>34</v>
      </c>
      <c r="B25" s="90" t="s">
        <v>319</v>
      </c>
      <c r="C25" s="299"/>
      <c r="D25" s="81"/>
      <c r="E25" s="251">
        <f t="shared" si="0"/>
        <v>0</v>
      </c>
      <c r="F25" s="75"/>
      <c r="G25" s="75"/>
      <c r="H25" s="75"/>
      <c r="I25" s="75"/>
      <c r="J25" s="81"/>
    </row>
    <row r="26" spans="1:10" x14ac:dyDescent="0.35">
      <c r="A26" s="101"/>
      <c r="B26" s="94" t="s">
        <v>810</v>
      </c>
      <c r="C26" s="299"/>
      <c r="D26" s="81"/>
      <c r="E26" s="251">
        <f t="shared" si="0"/>
        <v>0</v>
      </c>
      <c r="F26" s="75"/>
      <c r="G26" s="75"/>
      <c r="H26" s="75"/>
      <c r="I26" s="75"/>
      <c r="J26" s="103" t="s">
        <v>842</v>
      </c>
    </row>
    <row r="27" spans="1:10" ht="42" x14ac:dyDescent="0.35">
      <c r="A27" s="89">
        <v>35</v>
      </c>
      <c r="B27" s="90" t="s">
        <v>320</v>
      </c>
      <c r="C27" s="299"/>
      <c r="D27" s="81"/>
      <c r="E27" s="251">
        <f t="shared" si="0"/>
        <v>0</v>
      </c>
      <c r="F27" s="75"/>
      <c r="G27" s="75"/>
      <c r="H27" s="75"/>
      <c r="I27" s="75"/>
      <c r="J27" s="81"/>
    </row>
    <row r="28" spans="1:10" x14ac:dyDescent="0.35">
      <c r="A28" s="3"/>
      <c r="B28" s="90" t="s">
        <v>692</v>
      </c>
      <c r="C28" s="103" t="s">
        <v>693</v>
      </c>
      <c r="D28" s="266">
        <v>22372</v>
      </c>
      <c r="E28" s="251">
        <f t="shared" si="0"/>
        <v>26000</v>
      </c>
      <c r="F28" s="251"/>
      <c r="G28" s="251"/>
      <c r="H28" s="251">
        <v>26000</v>
      </c>
      <c r="I28" s="75"/>
      <c r="J28" s="103" t="s">
        <v>842</v>
      </c>
    </row>
    <row r="29" spans="1:10" ht="42" x14ac:dyDescent="0.35">
      <c r="A29" s="101"/>
      <c r="B29" s="561" t="s">
        <v>1193</v>
      </c>
      <c r="C29" s="81"/>
      <c r="D29" s="81"/>
      <c r="E29" s="251">
        <f t="shared" si="0"/>
        <v>0</v>
      </c>
      <c r="F29" s="81"/>
      <c r="G29" s="81"/>
      <c r="H29" s="81"/>
      <c r="I29" s="81"/>
      <c r="J29" s="103" t="s">
        <v>1186</v>
      </c>
    </row>
    <row r="30" spans="1:10" ht="42" x14ac:dyDescent="0.35">
      <c r="A30" s="101"/>
      <c r="B30" s="94" t="s">
        <v>1194</v>
      </c>
      <c r="C30" s="299" t="s">
        <v>1191</v>
      </c>
      <c r="D30" s="491" t="s">
        <v>1192</v>
      </c>
      <c r="E30" s="251">
        <f t="shared" si="0"/>
        <v>0</v>
      </c>
      <c r="F30" s="81"/>
      <c r="G30" s="81"/>
      <c r="H30" s="81"/>
      <c r="I30" s="81"/>
      <c r="J30" s="103" t="s">
        <v>1186</v>
      </c>
    </row>
    <row r="31" spans="1:10" ht="42" x14ac:dyDescent="0.35">
      <c r="A31" s="101"/>
      <c r="B31" s="94" t="s">
        <v>1195</v>
      </c>
      <c r="C31" s="299" t="s">
        <v>1196</v>
      </c>
      <c r="D31" s="491" t="s">
        <v>1192</v>
      </c>
      <c r="E31" s="251">
        <f t="shared" si="0"/>
        <v>0</v>
      </c>
      <c r="F31" s="81"/>
      <c r="G31" s="81"/>
      <c r="H31" s="81"/>
      <c r="I31" s="81"/>
      <c r="J31" s="103" t="s">
        <v>1186</v>
      </c>
    </row>
    <row r="32" spans="1:10" x14ac:dyDescent="0.35">
      <c r="A32" s="3"/>
      <c r="B32" s="371" t="s">
        <v>2356</v>
      </c>
      <c r="C32" s="388" t="s">
        <v>2357</v>
      </c>
      <c r="D32" s="298" t="s">
        <v>2358</v>
      </c>
      <c r="E32" s="251">
        <f t="shared" si="0"/>
        <v>0</v>
      </c>
      <c r="F32" s="3"/>
      <c r="G32" s="3"/>
      <c r="H32" s="3"/>
      <c r="I32" s="3"/>
      <c r="J32" s="103" t="s">
        <v>2291</v>
      </c>
    </row>
    <row r="33" spans="1:10" x14ac:dyDescent="0.35">
      <c r="A33" s="101"/>
      <c r="B33" s="447" t="s">
        <v>2359</v>
      </c>
      <c r="C33" s="388" t="s">
        <v>1493</v>
      </c>
      <c r="D33" s="298"/>
      <c r="E33" s="251">
        <f t="shared" si="0"/>
        <v>0</v>
      </c>
      <c r="F33" s="3"/>
      <c r="G33" s="3"/>
      <c r="H33" s="3"/>
      <c r="I33" s="3"/>
      <c r="J33" s="103" t="s">
        <v>2291</v>
      </c>
    </row>
    <row r="34" spans="1:10" ht="42" x14ac:dyDescent="0.35">
      <c r="A34" s="101"/>
      <c r="B34" s="94" t="s">
        <v>2360</v>
      </c>
      <c r="C34" s="388" t="s">
        <v>1493</v>
      </c>
      <c r="D34" s="298" t="s">
        <v>2354</v>
      </c>
      <c r="E34" s="251">
        <f t="shared" si="0"/>
        <v>0</v>
      </c>
      <c r="F34" s="3"/>
      <c r="G34" s="3"/>
      <c r="H34" s="3"/>
      <c r="I34" s="3"/>
      <c r="J34" s="103" t="s">
        <v>2291</v>
      </c>
    </row>
    <row r="35" spans="1:10" x14ac:dyDescent="0.35">
      <c r="A35" s="84"/>
      <c r="B35" s="430"/>
      <c r="C35" s="431"/>
      <c r="D35" s="562"/>
      <c r="E35" s="124"/>
      <c r="F35" s="124"/>
      <c r="G35" s="124"/>
      <c r="H35" s="124"/>
      <c r="I35" s="124"/>
      <c r="J35" s="306"/>
    </row>
    <row r="36" spans="1:10" x14ac:dyDescent="0.35">
      <c r="B36" s="4"/>
      <c r="C36" s="183"/>
      <c r="D36" s="183"/>
      <c r="E36" s="244">
        <f>SUM(E14:E35)</f>
        <v>42250</v>
      </c>
      <c r="F36" s="244">
        <f t="shared" ref="F36:I36" si="1">SUM(F14:F35)</f>
        <v>0</v>
      </c>
      <c r="G36" s="244">
        <f t="shared" si="1"/>
        <v>16250</v>
      </c>
      <c r="H36" s="244">
        <f t="shared" si="1"/>
        <v>26000</v>
      </c>
      <c r="I36" s="244">
        <f t="shared" si="1"/>
        <v>0</v>
      </c>
      <c r="J36" s="267">
        <f>F36+G36+H36+I36</f>
        <v>42250</v>
      </c>
    </row>
    <row r="40" spans="1:10" s="519" customFormat="1" x14ac:dyDescent="0.35">
      <c r="B40" s="519" t="s">
        <v>3213</v>
      </c>
    </row>
    <row r="41" spans="1:10" x14ac:dyDescent="0.35">
      <c r="B41" s="1" t="s">
        <v>3214</v>
      </c>
    </row>
  </sheetData>
  <mergeCells count="5">
    <mergeCell ref="A11:A12"/>
    <mergeCell ref="B11:B12"/>
    <mergeCell ref="E11:I11"/>
    <mergeCell ref="J11:J12"/>
    <mergeCell ref="A1:J1"/>
  </mergeCells>
  <pageMargins left="0.9055118110236221" right="0.51181102362204722" top="0.74803149606299213" bottom="0.74803149606299213" header="0.31496062992125984" footer="0.31496062992125984"/>
  <pageSetup paperSize="5" scale="8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37"/>
  <sheetViews>
    <sheetView workbookViewId="0">
      <selection sqref="A1:J32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7" width="20.710937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 x14ac:dyDescent="0.45">
      <c r="A1" s="1378" t="s">
        <v>2129</v>
      </c>
      <c r="B1" s="1378"/>
      <c r="C1" s="1378"/>
      <c r="D1" s="1378"/>
      <c r="E1" s="1378"/>
      <c r="F1" s="1378"/>
      <c r="G1" s="1378"/>
      <c r="H1" s="1378"/>
      <c r="I1" s="1378"/>
      <c r="J1" s="1378"/>
    </row>
    <row r="2" spans="1:18" ht="12.75" customHeight="1" x14ac:dyDescent="0.35">
      <c r="A2" s="282"/>
      <c r="B2" s="282"/>
      <c r="C2" s="282"/>
      <c r="D2" s="282"/>
      <c r="E2" s="282"/>
      <c r="F2" s="282"/>
      <c r="G2" s="282"/>
      <c r="H2" s="282"/>
      <c r="I2" s="282"/>
    </row>
    <row r="3" spans="1:18" ht="21" customHeight="1" x14ac:dyDescent="0.35">
      <c r="A3" s="32"/>
      <c r="B3" s="47" t="s">
        <v>28</v>
      </c>
      <c r="C3" s="39" t="s">
        <v>2132</v>
      </c>
      <c r="D3" s="96" t="s">
        <v>31</v>
      </c>
      <c r="E3" s="4"/>
      <c r="F3" s="48" t="s">
        <v>32</v>
      </c>
      <c r="G3" s="4"/>
      <c r="H3" s="48" t="s">
        <v>29</v>
      </c>
      <c r="I3" s="36"/>
    </row>
    <row r="4" spans="1:18" ht="21" customHeight="1" x14ac:dyDescent="0.35">
      <c r="A4" s="32"/>
      <c r="B4" s="47" t="s">
        <v>53</v>
      </c>
      <c r="C4" s="39" t="s">
        <v>267</v>
      </c>
      <c r="D4" s="30"/>
      <c r="F4" s="2"/>
      <c r="G4" s="2"/>
      <c r="H4" s="2"/>
    </row>
    <row r="5" spans="1:18" ht="21" customHeight="1" x14ac:dyDescent="0.35">
      <c r="A5" s="32"/>
      <c r="B5" s="47" t="s">
        <v>265</v>
      </c>
      <c r="C5" s="39" t="s">
        <v>212</v>
      </c>
      <c r="D5" s="30"/>
      <c r="E5" s="2"/>
      <c r="F5" s="2"/>
      <c r="G5" s="2"/>
    </row>
    <row r="6" spans="1:18" ht="21" customHeight="1" x14ac:dyDescent="0.35">
      <c r="A6" s="32"/>
      <c r="B6" s="47" t="s">
        <v>21</v>
      </c>
      <c r="C6" s="49" t="s">
        <v>30</v>
      </c>
      <c r="D6" s="50" t="s">
        <v>54</v>
      </c>
      <c r="E6" s="49"/>
      <c r="F6" s="49" t="s">
        <v>55</v>
      </c>
      <c r="G6" s="49" t="s">
        <v>56</v>
      </c>
      <c r="H6" s="49" t="s">
        <v>2136</v>
      </c>
      <c r="I6" s="49" t="s">
        <v>57</v>
      </c>
      <c r="J6" s="49" t="s">
        <v>58</v>
      </c>
      <c r="K6" s="35"/>
      <c r="O6" s="30"/>
    </row>
    <row r="7" spans="1:18" ht="21" customHeight="1" x14ac:dyDescent="0.35">
      <c r="A7" s="32"/>
      <c r="B7" s="37" t="s">
        <v>36</v>
      </c>
      <c r="D7" s="1" t="s">
        <v>325</v>
      </c>
      <c r="F7" s="30"/>
      <c r="H7" s="30"/>
      <c r="J7" s="30"/>
      <c r="K7" s="30"/>
      <c r="M7" s="30"/>
      <c r="O7" s="30"/>
      <c r="P7" s="30"/>
      <c r="R7" s="30"/>
    </row>
    <row r="8" spans="1:18" ht="21" customHeight="1" x14ac:dyDescent="0.35">
      <c r="A8" s="32"/>
      <c r="B8" s="37"/>
      <c r="D8" s="1" t="s">
        <v>326</v>
      </c>
      <c r="F8" s="30"/>
      <c r="H8" s="30"/>
      <c r="K8" s="30"/>
      <c r="M8" s="30"/>
      <c r="O8" s="30"/>
      <c r="P8" s="30"/>
      <c r="R8" s="30"/>
    </row>
    <row r="9" spans="1:18" ht="21" customHeight="1" x14ac:dyDescent="0.35">
      <c r="A9" s="32"/>
      <c r="B9" s="37" t="s">
        <v>37</v>
      </c>
      <c r="D9" s="1" t="s">
        <v>327</v>
      </c>
      <c r="E9" s="30"/>
      <c r="F9" s="2"/>
      <c r="G9" s="2"/>
      <c r="H9" s="2"/>
    </row>
    <row r="10" spans="1:18" ht="21" customHeight="1" x14ac:dyDescent="0.35">
      <c r="A10" s="32"/>
      <c r="B10" s="37" t="s">
        <v>506</v>
      </c>
      <c r="D10" s="1" t="s">
        <v>328</v>
      </c>
      <c r="E10" s="2"/>
      <c r="F10" s="2"/>
      <c r="G10" s="2"/>
      <c r="H10" s="2"/>
    </row>
    <row r="11" spans="1:18" ht="21" customHeight="1" x14ac:dyDescent="0.35">
      <c r="A11" s="1390" t="s">
        <v>0</v>
      </c>
      <c r="B11" s="1390" t="s">
        <v>33</v>
      </c>
      <c r="C11" s="283" t="s">
        <v>23</v>
      </c>
      <c r="D11" s="287" t="s">
        <v>24</v>
      </c>
      <c r="E11" s="1392" t="s">
        <v>1</v>
      </c>
      <c r="F11" s="1393"/>
      <c r="G11" s="1393"/>
      <c r="H11" s="1393"/>
      <c r="I11" s="1394"/>
      <c r="J11" s="1395" t="s">
        <v>13</v>
      </c>
    </row>
    <row r="12" spans="1:18" x14ac:dyDescent="0.35">
      <c r="A12" s="1391"/>
      <c r="B12" s="1391"/>
      <c r="C12" s="284"/>
      <c r="D12" s="288" t="s">
        <v>25</v>
      </c>
      <c r="E12" s="33" t="s">
        <v>5</v>
      </c>
      <c r="F12" s="33" t="s">
        <v>6</v>
      </c>
      <c r="G12" s="33" t="s">
        <v>179</v>
      </c>
      <c r="H12" s="34" t="s">
        <v>26</v>
      </c>
      <c r="I12" s="34" t="s">
        <v>27</v>
      </c>
      <c r="J12" s="1396"/>
    </row>
    <row r="13" spans="1:18" s="9" customFormat="1" ht="63" x14ac:dyDescent="0.2">
      <c r="A13" s="563">
        <v>36</v>
      </c>
      <c r="B13" s="560" t="s">
        <v>322</v>
      </c>
      <c r="C13" s="550"/>
      <c r="D13" s="550"/>
      <c r="E13" s="551"/>
      <c r="F13" s="551"/>
      <c r="G13" s="551"/>
      <c r="H13" s="551"/>
      <c r="I13" s="551"/>
      <c r="J13" s="550"/>
    </row>
    <row r="14" spans="1:18" s="9" customFormat="1" ht="44.25" customHeight="1" x14ac:dyDescent="0.2">
      <c r="A14" s="103"/>
      <c r="B14" s="564" t="s">
        <v>1197</v>
      </c>
      <c r="C14" s="103"/>
      <c r="D14" s="103"/>
      <c r="E14" s="251">
        <f t="shared" ref="E14:E31" si="0">F14+G14+H14+I14</f>
        <v>0</v>
      </c>
      <c r="F14" s="103"/>
      <c r="G14" s="103"/>
      <c r="H14" s="103"/>
      <c r="I14" s="103"/>
      <c r="J14" s="103"/>
    </row>
    <row r="15" spans="1:18" s="9" customFormat="1" ht="42" x14ac:dyDescent="0.2">
      <c r="A15" s="103"/>
      <c r="B15" s="119" t="s">
        <v>1198</v>
      </c>
      <c r="C15" s="103" t="s">
        <v>1199</v>
      </c>
      <c r="D15" s="103" t="s">
        <v>1200</v>
      </c>
      <c r="E15" s="251">
        <f t="shared" si="0"/>
        <v>0</v>
      </c>
      <c r="F15" s="103"/>
      <c r="G15" s="103"/>
      <c r="H15" s="103"/>
      <c r="I15" s="103"/>
      <c r="J15" s="103" t="s">
        <v>1186</v>
      </c>
    </row>
    <row r="16" spans="1:18" ht="42" x14ac:dyDescent="0.35">
      <c r="A16" s="99"/>
      <c r="B16" s="371" t="s">
        <v>1201</v>
      </c>
      <c r="C16" s="103" t="s">
        <v>1199</v>
      </c>
      <c r="D16" s="103" t="s">
        <v>1200</v>
      </c>
      <c r="E16" s="251">
        <f t="shared" si="0"/>
        <v>0</v>
      </c>
      <c r="F16" s="81"/>
      <c r="G16" s="81"/>
      <c r="H16" s="81"/>
      <c r="I16" s="81"/>
      <c r="J16" s="103" t="s">
        <v>1186</v>
      </c>
    </row>
    <row r="17" spans="1:10" x14ac:dyDescent="0.35">
      <c r="A17" s="99"/>
      <c r="B17" s="371" t="s">
        <v>1202</v>
      </c>
      <c r="C17" s="103" t="s">
        <v>1203</v>
      </c>
      <c r="D17" s="103" t="s">
        <v>1200</v>
      </c>
      <c r="E17" s="251">
        <f t="shared" si="0"/>
        <v>0</v>
      </c>
      <c r="F17" s="81"/>
      <c r="G17" s="81"/>
      <c r="H17" s="75"/>
      <c r="I17" s="81"/>
      <c r="J17" s="103" t="s">
        <v>1186</v>
      </c>
    </row>
    <row r="18" spans="1:10" ht="42" x14ac:dyDescent="0.35">
      <c r="A18" s="99"/>
      <c r="B18" s="371" t="s">
        <v>1204</v>
      </c>
      <c r="C18" s="299" t="s">
        <v>1205</v>
      </c>
      <c r="D18" s="103" t="s">
        <v>1200</v>
      </c>
      <c r="E18" s="251">
        <f t="shared" si="0"/>
        <v>0</v>
      </c>
      <c r="F18" s="81"/>
      <c r="G18" s="81"/>
      <c r="H18" s="75"/>
      <c r="I18" s="81"/>
      <c r="J18" s="103" t="s">
        <v>1186</v>
      </c>
    </row>
    <row r="19" spans="1:10" ht="63" x14ac:dyDescent="0.35">
      <c r="A19" s="99"/>
      <c r="B19" s="371" t="s">
        <v>1206</v>
      </c>
      <c r="C19" s="299" t="s">
        <v>1207</v>
      </c>
      <c r="D19" s="103" t="s">
        <v>1200</v>
      </c>
      <c r="E19" s="251">
        <f t="shared" si="0"/>
        <v>0</v>
      </c>
      <c r="F19" s="81"/>
      <c r="G19" s="81"/>
      <c r="H19" s="75"/>
      <c r="I19" s="81"/>
      <c r="J19" s="103" t="s">
        <v>1186</v>
      </c>
    </row>
    <row r="20" spans="1:10" ht="42" x14ac:dyDescent="0.35">
      <c r="A20" s="86">
        <v>37</v>
      </c>
      <c r="B20" s="371" t="s">
        <v>323</v>
      </c>
      <c r="C20" s="299"/>
      <c r="D20" s="81"/>
      <c r="E20" s="251">
        <f t="shared" si="0"/>
        <v>0</v>
      </c>
      <c r="F20" s="75"/>
      <c r="G20" s="75"/>
      <c r="H20" s="75"/>
      <c r="I20" s="75"/>
      <c r="J20" s="81"/>
    </row>
    <row r="21" spans="1:10" ht="42" x14ac:dyDescent="0.35">
      <c r="A21" s="103"/>
      <c r="B21" s="565" t="s">
        <v>1208</v>
      </c>
      <c r="C21" s="81"/>
      <c r="D21" s="81"/>
      <c r="E21" s="251">
        <f t="shared" si="0"/>
        <v>0</v>
      </c>
      <c r="F21" s="81"/>
      <c r="G21" s="81"/>
      <c r="H21" s="81"/>
      <c r="I21" s="81"/>
      <c r="J21" s="103" t="s">
        <v>1186</v>
      </c>
    </row>
    <row r="22" spans="1:10" ht="43.5" customHeight="1" x14ac:dyDescent="0.35">
      <c r="A22" s="101"/>
      <c r="B22" s="94" t="s">
        <v>1209</v>
      </c>
      <c r="C22" s="299" t="s">
        <v>1210</v>
      </c>
      <c r="D22" s="81" t="s">
        <v>1200</v>
      </c>
      <c r="E22" s="251">
        <f t="shared" si="0"/>
        <v>0</v>
      </c>
      <c r="F22" s="81"/>
      <c r="G22" s="81"/>
      <c r="H22" s="81"/>
      <c r="I22" s="81"/>
      <c r="J22" s="103" t="s">
        <v>1186</v>
      </c>
    </row>
    <row r="23" spans="1:10" x14ac:dyDescent="0.35">
      <c r="A23" s="86">
        <v>38</v>
      </c>
      <c r="B23" s="532" t="s">
        <v>185</v>
      </c>
      <c r="C23" s="299"/>
      <c r="D23" s="81"/>
      <c r="E23" s="251">
        <f t="shared" si="0"/>
        <v>0</v>
      </c>
      <c r="F23" s="75"/>
      <c r="G23" s="75"/>
      <c r="H23" s="75"/>
      <c r="I23" s="75"/>
      <c r="J23" s="81"/>
    </row>
    <row r="24" spans="1:10" ht="63" x14ac:dyDescent="0.35">
      <c r="A24" s="86">
        <v>39</v>
      </c>
      <c r="B24" s="371" t="s">
        <v>324</v>
      </c>
      <c r="C24" s="299"/>
      <c r="D24" s="81"/>
      <c r="E24" s="251">
        <f t="shared" si="0"/>
        <v>0</v>
      </c>
      <c r="F24" s="75"/>
      <c r="G24" s="75"/>
      <c r="H24" s="75"/>
      <c r="I24" s="75"/>
      <c r="J24" s="81"/>
    </row>
    <row r="25" spans="1:10" ht="42" x14ac:dyDescent="0.35">
      <c r="A25" s="101"/>
      <c r="B25" s="561" t="s">
        <v>1211</v>
      </c>
      <c r="C25" s="81"/>
      <c r="D25" s="81"/>
      <c r="E25" s="251">
        <f t="shared" si="0"/>
        <v>0</v>
      </c>
      <c r="F25" s="81"/>
      <c r="G25" s="81"/>
      <c r="H25" s="81"/>
      <c r="I25" s="81"/>
      <c r="J25" s="103" t="s">
        <v>1186</v>
      </c>
    </row>
    <row r="26" spans="1:10" ht="43.5" customHeight="1" x14ac:dyDescent="0.35">
      <c r="A26" s="3"/>
      <c r="B26" s="94" t="s">
        <v>1212</v>
      </c>
      <c r="C26" s="299" t="s">
        <v>1191</v>
      </c>
      <c r="D26" s="491" t="s">
        <v>1192</v>
      </c>
      <c r="E26" s="251">
        <f t="shared" si="0"/>
        <v>0</v>
      </c>
      <c r="F26" s="81"/>
      <c r="G26" s="81"/>
      <c r="H26" s="81"/>
      <c r="I26" s="81"/>
      <c r="J26" s="103" t="s">
        <v>1186</v>
      </c>
    </row>
    <row r="27" spans="1:10" ht="45.75" customHeight="1" x14ac:dyDescent="0.35">
      <c r="A27" s="3"/>
      <c r="B27" s="94" t="s">
        <v>1213</v>
      </c>
      <c r="C27" s="299" t="s">
        <v>1214</v>
      </c>
      <c r="D27" s="491" t="s">
        <v>1192</v>
      </c>
      <c r="E27" s="251">
        <f t="shared" si="0"/>
        <v>0</v>
      </c>
      <c r="F27" s="81"/>
      <c r="G27" s="81"/>
      <c r="H27" s="81"/>
      <c r="I27" s="81"/>
      <c r="J27" s="103" t="s">
        <v>1186</v>
      </c>
    </row>
    <row r="28" spans="1:10" x14ac:dyDescent="0.35">
      <c r="A28" s="3"/>
      <c r="B28" s="566" t="s">
        <v>1215</v>
      </c>
      <c r="C28" s="81"/>
      <c r="D28" s="81"/>
      <c r="E28" s="251">
        <f t="shared" si="0"/>
        <v>0</v>
      </c>
      <c r="F28" s="81"/>
      <c r="G28" s="81"/>
      <c r="H28" s="81"/>
      <c r="I28" s="81"/>
      <c r="J28" s="81"/>
    </row>
    <row r="29" spans="1:10" ht="42" x14ac:dyDescent="0.35">
      <c r="A29" s="3"/>
      <c r="B29" s="16" t="s">
        <v>1216</v>
      </c>
      <c r="C29" s="81" t="s">
        <v>1217</v>
      </c>
      <c r="D29" s="491" t="s">
        <v>1192</v>
      </c>
      <c r="E29" s="251">
        <f t="shared" si="0"/>
        <v>0</v>
      </c>
      <c r="F29" s="81"/>
      <c r="G29" s="81"/>
      <c r="H29" s="81"/>
      <c r="I29" s="81"/>
      <c r="J29" s="103" t="s">
        <v>1186</v>
      </c>
    </row>
    <row r="30" spans="1:10" x14ac:dyDescent="0.35">
      <c r="A30" s="3"/>
      <c r="B30" s="3" t="s">
        <v>1218</v>
      </c>
      <c r="C30" s="81" t="s">
        <v>1217</v>
      </c>
      <c r="D30" s="491" t="s">
        <v>1192</v>
      </c>
      <c r="E30" s="251">
        <f t="shared" si="0"/>
        <v>2500</v>
      </c>
      <c r="F30" s="81"/>
      <c r="G30" s="81">
        <v>2500</v>
      </c>
      <c r="H30" s="81"/>
      <c r="I30" s="81"/>
      <c r="J30" s="103" t="s">
        <v>1186</v>
      </c>
    </row>
    <row r="31" spans="1:10" x14ac:dyDescent="0.35">
      <c r="A31" s="84"/>
      <c r="B31" s="482"/>
      <c r="C31" s="431"/>
      <c r="D31" s="124"/>
      <c r="E31" s="432">
        <f t="shared" si="0"/>
        <v>0</v>
      </c>
      <c r="F31" s="247"/>
      <c r="G31" s="247"/>
      <c r="H31" s="247"/>
      <c r="I31" s="247"/>
      <c r="J31" s="124"/>
    </row>
    <row r="32" spans="1:10" x14ac:dyDescent="0.35">
      <c r="A32" s="31"/>
      <c r="B32" s="31"/>
      <c r="C32" s="248"/>
      <c r="D32" s="248"/>
      <c r="E32" s="211">
        <f>SUM(E14:E31)</f>
        <v>2500</v>
      </c>
      <c r="F32" s="211">
        <f t="shared" ref="F32:I32" si="1">SUM(F14:F31)</f>
        <v>0</v>
      </c>
      <c r="G32" s="211">
        <f t="shared" si="1"/>
        <v>2500</v>
      </c>
      <c r="H32" s="211">
        <f t="shared" si="1"/>
        <v>0</v>
      </c>
      <c r="I32" s="211">
        <f t="shared" si="1"/>
        <v>0</v>
      </c>
      <c r="J32" s="234">
        <f>F32+G32+H32+I32</f>
        <v>2500</v>
      </c>
    </row>
    <row r="33" spans="2:2" x14ac:dyDescent="0.35">
      <c r="B33" s="4"/>
    </row>
    <row r="36" spans="2:2" s="519" customFormat="1" x14ac:dyDescent="0.35">
      <c r="B36" s="519" t="s">
        <v>3213</v>
      </c>
    </row>
    <row r="37" spans="2:2" x14ac:dyDescent="0.35">
      <c r="B37" s="1" t="s">
        <v>3214</v>
      </c>
    </row>
  </sheetData>
  <mergeCells count="5">
    <mergeCell ref="A11:A12"/>
    <mergeCell ref="B11:B12"/>
    <mergeCell ref="E11:I11"/>
    <mergeCell ref="J11:J12"/>
    <mergeCell ref="A1:J1"/>
  </mergeCells>
  <pageMargins left="0.9055118110236221" right="0.51181102362204722" top="0.74803149606299213" bottom="0.55118110236220474" header="0.31496062992125984" footer="0.31496062992125984"/>
  <pageSetup paperSize="5" scale="8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R40"/>
  <sheetViews>
    <sheetView topLeftCell="A4" zoomScale="90" zoomScaleNormal="90" workbookViewId="0">
      <selection activeCell="B17" sqref="B17"/>
    </sheetView>
  </sheetViews>
  <sheetFormatPr defaultColWidth="9.140625" defaultRowHeight="21" x14ac:dyDescent="0.35"/>
  <cols>
    <col min="1" max="1" width="7.42578125" style="1" customWidth="1"/>
    <col min="2" max="2" width="45" style="1" customWidth="1"/>
    <col min="3" max="3" width="30" style="1" customWidth="1"/>
    <col min="4" max="4" width="21.140625" style="2" customWidth="1"/>
    <col min="5" max="5" width="14.5703125" style="1" customWidth="1"/>
    <col min="6" max="7" width="11.5703125" style="1" customWidth="1"/>
    <col min="8" max="8" width="14.5703125" style="1" customWidth="1"/>
    <col min="9" max="9" width="14" style="1" customWidth="1"/>
    <col min="10" max="10" width="23.85546875" style="1" customWidth="1"/>
    <col min="11" max="16384" width="9.140625" style="1"/>
  </cols>
  <sheetData>
    <row r="1" spans="1:18" ht="28.5" x14ac:dyDescent="0.45">
      <c r="A1" s="1378" t="s">
        <v>2129</v>
      </c>
      <c r="B1" s="1378"/>
      <c r="C1" s="1378"/>
      <c r="D1" s="1378"/>
      <c r="E1" s="1378"/>
      <c r="F1" s="1378"/>
      <c r="G1" s="1378"/>
      <c r="H1" s="1378"/>
      <c r="I1" s="1378"/>
      <c r="J1" s="1378"/>
    </row>
    <row r="2" spans="1:18" ht="12.75" customHeight="1" x14ac:dyDescent="0.35">
      <c r="A2" s="282"/>
      <c r="B2" s="282"/>
      <c r="C2" s="282"/>
      <c r="D2" s="282"/>
      <c r="E2" s="282"/>
      <c r="F2" s="282"/>
      <c r="G2" s="282"/>
      <c r="H2" s="282"/>
      <c r="I2" s="282"/>
    </row>
    <row r="3" spans="1:18" ht="21" customHeight="1" x14ac:dyDescent="0.35">
      <c r="A3" s="32"/>
      <c r="B3" s="47" t="s">
        <v>28</v>
      </c>
      <c r="C3" s="39" t="s">
        <v>2132</v>
      </c>
      <c r="D3" s="96" t="s">
        <v>31</v>
      </c>
      <c r="E3" s="4"/>
      <c r="F3" s="48" t="s">
        <v>32</v>
      </c>
      <c r="G3" s="4"/>
      <c r="H3" s="48" t="s">
        <v>29</v>
      </c>
      <c r="I3" s="36"/>
    </row>
    <row r="4" spans="1:18" ht="21" customHeight="1" x14ac:dyDescent="0.35">
      <c r="A4" s="32"/>
      <c r="B4" s="47" t="s">
        <v>53</v>
      </c>
      <c r="C4" s="39" t="s">
        <v>268</v>
      </c>
      <c r="D4" s="113"/>
      <c r="F4" s="2"/>
      <c r="G4" s="2"/>
      <c r="H4" s="2"/>
    </row>
    <row r="5" spans="1:18" ht="21" customHeight="1" x14ac:dyDescent="0.35">
      <c r="A5" s="32"/>
      <c r="B5" s="47" t="s">
        <v>265</v>
      </c>
      <c r="C5" s="39" t="s">
        <v>213</v>
      </c>
      <c r="D5" s="113"/>
      <c r="E5" s="2"/>
      <c r="F5" s="2"/>
      <c r="G5" s="2"/>
    </row>
    <row r="6" spans="1:18" ht="21" customHeight="1" x14ac:dyDescent="0.35">
      <c r="A6" s="32"/>
      <c r="B6" s="47" t="s">
        <v>21</v>
      </c>
      <c r="C6" s="49" t="s">
        <v>30</v>
      </c>
      <c r="D6" s="105" t="s">
        <v>54</v>
      </c>
      <c r="E6" s="49"/>
      <c r="F6" s="49" t="s">
        <v>2131</v>
      </c>
      <c r="G6" s="49" t="s">
        <v>56</v>
      </c>
      <c r="H6" s="49" t="s">
        <v>59</v>
      </c>
      <c r="I6" s="49" t="s">
        <v>57</v>
      </c>
      <c r="J6" s="49" t="s">
        <v>58</v>
      </c>
      <c r="K6" s="35"/>
      <c r="O6" s="30"/>
    </row>
    <row r="7" spans="1:18" ht="21" customHeight="1" x14ac:dyDescent="0.35">
      <c r="A7" s="32"/>
      <c r="B7" s="37" t="s">
        <v>36</v>
      </c>
      <c r="D7" s="2" t="s">
        <v>331</v>
      </c>
      <c r="F7" s="30"/>
      <c r="H7" s="30"/>
      <c r="J7" s="30"/>
      <c r="K7" s="30"/>
      <c r="M7" s="30"/>
      <c r="O7" s="30"/>
      <c r="P7" s="30"/>
      <c r="R7" s="30"/>
    </row>
    <row r="8" spans="1:18" ht="21" customHeight="1" x14ac:dyDescent="0.35">
      <c r="A8" s="32"/>
      <c r="B8" s="37"/>
      <c r="F8" s="30"/>
      <c r="H8" s="30"/>
      <c r="K8" s="30"/>
      <c r="M8" s="30"/>
      <c r="O8" s="30"/>
      <c r="P8" s="30"/>
      <c r="R8" s="30"/>
    </row>
    <row r="9" spans="1:18" ht="21" customHeight="1" x14ac:dyDescent="0.35">
      <c r="A9" s="32"/>
      <c r="B9" s="37" t="s">
        <v>37</v>
      </c>
      <c r="D9" s="2" t="s">
        <v>214</v>
      </c>
      <c r="E9" s="30"/>
      <c r="F9" s="2"/>
      <c r="G9" s="2"/>
      <c r="H9" s="2"/>
    </row>
    <row r="10" spans="1:18" ht="21" customHeight="1" x14ac:dyDescent="0.35">
      <c r="A10" s="32"/>
      <c r="B10" s="37" t="s">
        <v>507</v>
      </c>
      <c r="D10" s="2" t="s">
        <v>332</v>
      </c>
      <c r="E10" s="2"/>
      <c r="F10" s="2"/>
      <c r="G10" s="2"/>
      <c r="H10" s="2"/>
    </row>
    <row r="11" spans="1:18" ht="21" customHeight="1" x14ac:dyDescent="0.35">
      <c r="A11" s="1390" t="s">
        <v>0</v>
      </c>
      <c r="B11" s="1390" t="s">
        <v>33</v>
      </c>
      <c r="C11" s="283" t="s">
        <v>23</v>
      </c>
      <c r="D11" s="287" t="s">
        <v>24</v>
      </c>
      <c r="E11" s="1392" t="s">
        <v>1</v>
      </c>
      <c r="F11" s="1393"/>
      <c r="G11" s="1393"/>
      <c r="H11" s="1393"/>
      <c r="I11" s="1394"/>
      <c r="J11" s="1395" t="s">
        <v>13</v>
      </c>
    </row>
    <row r="12" spans="1:18" x14ac:dyDescent="0.35">
      <c r="A12" s="1391"/>
      <c r="B12" s="1391"/>
      <c r="C12" s="284"/>
      <c r="D12" s="288" t="s">
        <v>25</v>
      </c>
      <c r="E12" s="33" t="s">
        <v>5</v>
      </c>
      <c r="F12" s="33" t="s">
        <v>6</v>
      </c>
      <c r="G12" s="33" t="s">
        <v>179</v>
      </c>
      <c r="H12" s="33" t="s">
        <v>26</v>
      </c>
      <c r="I12" s="33" t="s">
        <v>27</v>
      </c>
      <c r="J12" s="1396"/>
    </row>
    <row r="13" spans="1:18" s="9" customFormat="1" ht="61.5" customHeight="1" x14ac:dyDescent="0.2">
      <c r="A13" s="73">
        <v>40</v>
      </c>
      <c r="B13" s="567" t="s">
        <v>329</v>
      </c>
      <c r="C13" s="550"/>
      <c r="D13" s="550"/>
      <c r="E13" s="551"/>
      <c r="F13" s="551"/>
      <c r="G13" s="551"/>
      <c r="H13" s="551"/>
      <c r="I13" s="551"/>
      <c r="J13" s="550"/>
    </row>
    <row r="14" spans="1:18" s="9" customFormat="1" ht="43.5" customHeight="1" x14ac:dyDescent="0.2">
      <c r="A14" s="119"/>
      <c r="B14" s="119" t="s">
        <v>1814</v>
      </c>
      <c r="C14" s="79" t="s">
        <v>1810</v>
      </c>
      <c r="D14" s="81" t="s">
        <v>1815</v>
      </c>
      <c r="E14" s="251">
        <f t="shared" ref="E14:E16" si="0">F14+G14+H14+I14</f>
        <v>0</v>
      </c>
      <c r="F14" s="81"/>
      <c r="G14" s="103"/>
      <c r="H14" s="103"/>
      <c r="I14" s="103"/>
      <c r="J14" s="103" t="s">
        <v>524</v>
      </c>
    </row>
    <row r="15" spans="1:18" s="9" customFormat="1" x14ac:dyDescent="0.2">
      <c r="A15" s="119"/>
      <c r="B15" s="119" t="s">
        <v>1811</v>
      </c>
      <c r="C15" s="103" t="s">
        <v>1812</v>
      </c>
      <c r="D15" s="103" t="s">
        <v>839</v>
      </c>
      <c r="E15" s="251">
        <f t="shared" si="0"/>
        <v>0</v>
      </c>
      <c r="F15" s="103"/>
      <c r="G15" s="103"/>
      <c r="H15" s="103"/>
      <c r="I15" s="103"/>
      <c r="J15" s="103" t="s">
        <v>524</v>
      </c>
    </row>
    <row r="16" spans="1:18" s="9" customFormat="1" x14ac:dyDescent="0.2">
      <c r="A16" s="119"/>
      <c r="B16" s="119" t="s">
        <v>1813</v>
      </c>
      <c r="C16" s="103"/>
      <c r="D16" s="103" t="s">
        <v>839</v>
      </c>
      <c r="E16" s="251">
        <f t="shared" si="0"/>
        <v>0</v>
      </c>
      <c r="F16" s="103"/>
      <c r="G16" s="103"/>
      <c r="H16" s="103"/>
      <c r="I16" s="103"/>
      <c r="J16" s="103" t="s">
        <v>524</v>
      </c>
    </row>
    <row r="17" spans="1:10" s="9" customFormat="1" ht="30" customHeight="1" x14ac:dyDescent="0.2">
      <c r="A17" s="75"/>
      <c r="B17" s="94" t="s">
        <v>603</v>
      </c>
      <c r="C17" s="245" t="s">
        <v>545</v>
      </c>
      <c r="D17" s="245" t="s">
        <v>607</v>
      </c>
      <c r="E17" s="251">
        <f t="shared" ref="E17:E32" si="1">F17+G17+H17+I17</f>
        <v>20000</v>
      </c>
      <c r="F17" s="188"/>
      <c r="G17" s="188"/>
      <c r="H17" s="188">
        <v>20000</v>
      </c>
      <c r="I17" s="188"/>
      <c r="J17" s="245" t="s">
        <v>812</v>
      </c>
    </row>
    <row r="18" spans="1:10" s="9" customFormat="1" ht="42" x14ac:dyDescent="0.2">
      <c r="A18" s="75"/>
      <c r="B18" s="94" t="s">
        <v>544</v>
      </c>
      <c r="C18" s="245" t="s">
        <v>604</v>
      </c>
      <c r="D18" s="449">
        <v>22402</v>
      </c>
      <c r="E18" s="251">
        <f t="shared" si="1"/>
        <v>0</v>
      </c>
      <c r="F18" s="188"/>
      <c r="G18" s="188"/>
      <c r="H18" s="188"/>
      <c r="I18" s="188"/>
      <c r="J18" s="245" t="s">
        <v>812</v>
      </c>
    </row>
    <row r="19" spans="1:10" s="9" customFormat="1" ht="23.25" customHeight="1" x14ac:dyDescent="0.2">
      <c r="A19" s="14"/>
      <c r="B19" s="94" t="s">
        <v>606</v>
      </c>
      <c r="C19" s="245"/>
      <c r="D19" s="449">
        <v>22463</v>
      </c>
      <c r="E19" s="251">
        <f t="shared" si="1"/>
        <v>0</v>
      </c>
      <c r="F19" s="188"/>
      <c r="G19" s="188"/>
      <c r="H19" s="188"/>
      <c r="I19" s="188"/>
      <c r="J19" s="245" t="s">
        <v>812</v>
      </c>
    </row>
    <row r="20" spans="1:10" s="9" customFormat="1" x14ac:dyDescent="0.2">
      <c r="A20" s="75"/>
      <c r="B20" s="568" t="s">
        <v>2361</v>
      </c>
      <c r="C20" s="103" t="s">
        <v>2291</v>
      </c>
      <c r="D20" s="103" t="s">
        <v>2271</v>
      </c>
      <c r="E20" s="251">
        <f t="shared" si="1"/>
        <v>0</v>
      </c>
      <c r="F20" s="103"/>
      <c r="G20" s="103"/>
      <c r="H20" s="103"/>
      <c r="I20" s="103"/>
      <c r="J20" s="103" t="s">
        <v>2291</v>
      </c>
    </row>
    <row r="21" spans="1:10" s="9" customFormat="1" x14ac:dyDescent="0.2">
      <c r="A21" s="75"/>
      <c r="B21" s="568" t="s">
        <v>2362</v>
      </c>
      <c r="C21" s="103" t="s">
        <v>2291</v>
      </c>
      <c r="D21" s="103" t="s">
        <v>2271</v>
      </c>
      <c r="E21" s="251">
        <f t="shared" si="1"/>
        <v>0</v>
      </c>
      <c r="F21" s="103"/>
      <c r="G21" s="103"/>
      <c r="H21" s="103"/>
      <c r="I21" s="103"/>
      <c r="J21" s="103" t="s">
        <v>2291</v>
      </c>
    </row>
    <row r="22" spans="1:10" s="9" customFormat="1" x14ac:dyDescent="0.2">
      <c r="A22" s="75"/>
      <c r="B22" s="568" t="s">
        <v>2363</v>
      </c>
      <c r="C22" s="103" t="s">
        <v>2291</v>
      </c>
      <c r="D22" s="103" t="s">
        <v>2271</v>
      </c>
      <c r="E22" s="251">
        <f t="shared" si="1"/>
        <v>0</v>
      </c>
      <c r="F22" s="103"/>
      <c r="G22" s="103"/>
      <c r="H22" s="103"/>
      <c r="I22" s="103"/>
      <c r="J22" s="103" t="s">
        <v>2291</v>
      </c>
    </row>
    <row r="23" spans="1:10" s="9" customFormat="1" x14ac:dyDescent="0.2">
      <c r="A23" s="75"/>
      <c r="B23" s="568" t="s">
        <v>2364</v>
      </c>
      <c r="C23" s="103" t="s">
        <v>2291</v>
      </c>
      <c r="D23" s="103" t="s">
        <v>2271</v>
      </c>
      <c r="E23" s="251">
        <f t="shared" si="1"/>
        <v>0</v>
      </c>
      <c r="F23" s="103"/>
      <c r="G23" s="103"/>
      <c r="H23" s="103"/>
      <c r="I23" s="103"/>
      <c r="J23" s="103" t="s">
        <v>2291</v>
      </c>
    </row>
    <row r="24" spans="1:10" s="9" customFormat="1" x14ac:dyDescent="0.2">
      <c r="A24" s="75">
        <v>41</v>
      </c>
      <c r="B24" s="371" t="s">
        <v>330</v>
      </c>
      <c r="C24" s="245"/>
      <c r="D24" s="245"/>
      <c r="E24" s="251">
        <f t="shared" si="1"/>
        <v>0</v>
      </c>
      <c r="F24" s="188"/>
      <c r="G24" s="188"/>
      <c r="H24" s="188"/>
      <c r="I24" s="188"/>
      <c r="J24" s="245"/>
    </row>
    <row r="25" spans="1:10" s="9" customFormat="1" ht="63" x14ac:dyDescent="0.2">
      <c r="A25" s="371"/>
      <c r="B25" s="371" t="s">
        <v>3178</v>
      </c>
      <c r="C25" s="245"/>
      <c r="D25" s="449">
        <v>22402</v>
      </c>
      <c r="E25" s="251">
        <f t="shared" si="1"/>
        <v>0</v>
      </c>
      <c r="F25" s="188"/>
      <c r="G25" s="188"/>
      <c r="H25" s="188"/>
      <c r="I25" s="188"/>
      <c r="J25" s="245" t="s">
        <v>812</v>
      </c>
    </row>
    <row r="26" spans="1:10" x14ac:dyDescent="0.35">
      <c r="A26" s="75">
        <v>42</v>
      </c>
      <c r="B26" s="532" t="s">
        <v>185</v>
      </c>
      <c r="C26" s="299"/>
      <c r="D26" s="79"/>
      <c r="E26" s="251">
        <f t="shared" si="1"/>
        <v>0</v>
      </c>
      <c r="F26" s="75"/>
      <c r="G26" s="75"/>
      <c r="H26" s="75"/>
      <c r="I26" s="75"/>
      <c r="J26" s="245"/>
    </row>
    <row r="27" spans="1:10" s="237" customFormat="1" ht="42" x14ac:dyDescent="0.35">
      <c r="A27" s="236"/>
      <c r="B27" s="543" t="s">
        <v>3179</v>
      </c>
      <c r="C27" s="450" t="s">
        <v>811</v>
      </c>
      <c r="D27" s="451" t="s">
        <v>605</v>
      </c>
      <c r="E27" s="406">
        <f t="shared" si="1"/>
        <v>10500</v>
      </c>
      <c r="F27" s="453"/>
      <c r="G27" s="453">
        <v>10500</v>
      </c>
      <c r="H27" s="453"/>
      <c r="I27" s="453"/>
      <c r="J27" s="454" t="s">
        <v>812</v>
      </c>
    </row>
    <row r="28" spans="1:10" s="237" customFormat="1" ht="42" x14ac:dyDescent="0.35">
      <c r="A28" s="463"/>
      <c r="B28" s="543" t="s">
        <v>3180</v>
      </c>
      <c r="C28" s="450"/>
      <c r="D28" s="256"/>
      <c r="E28" s="406">
        <f t="shared" si="1"/>
        <v>15000</v>
      </c>
      <c r="F28" s="453"/>
      <c r="G28" s="453">
        <v>15000</v>
      </c>
      <c r="H28" s="453"/>
      <c r="I28" s="453"/>
      <c r="J28" s="454" t="s">
        <v>846</v>
      </c>
    </row>
    <row r="29" spans="1:10" x14ac:dyDescent="0.35">
      <c r="A29" s="75"/>
      <c r="B29" s="532" t="s">
        <v>2365</v>
      </c>
      <c r="C29" s="371">
        <v>24</v>
      </c>
      <c r="D29" s="3"/>
      <c r="E29" s="406">
        <f t="shared" si="1"/>
        <v>0</v>
      </c>
      <c r="F29" s="3"/>
      <c r="G29" s="3"/>
      <c r="H29" s="3"/>
      <c r="I29" s="3"/>
      <c r="J29" s="104" t="s">
        <v>2291</v>
      </c>
    </row>
    <row r="30" spans="1:10" ht="63" x14ac:dyDescent="0.35">
      <c r="A30" s="3">
        <v>43</v>
      </c>
      <c r="B30" s="90" t="s">
        <v>260</v>
      </c>
      <c r="C30" s="299"/>
      <c r="D30" s="81"/>
      <c r="E30" s="251">
        <f t="shared" si="1"/>
        <v>0</v>
      </c>
      <c r="F30" s="75"/>
      <c r="G30" s="75"/>
      <c r="H30" s="75"/>
      <c r="I30" s="75"/>
      <c r="J30" s="245"/>
    </row>
    <row r="31" spans="1:10" x14ac:dyDescent="0.35">
      <c r="A31" s="3"/>
      <c r="B31" s="371" t="s">
        <v>2366</v>
      </c>
      <c r="C31" s="371" t="s">
        <v>2367</v>
      </c>
      <c r="D31" s="3"/>
      <c r="E31" s="251">
        <f t="shared" si="1"/>
        <v>0</v>
      </c>
      <c r="F31" s="3"/>
      <c r="G31" s="3"/>
      <c r="H31" s="3"/>
      <c r="I31" s="3"/>
      <c r="J31" s="103" t="s">
        <v>2368</v>
      </c>
    </row>
    <row r="32" spans="1:10" ht="45.75" customHeight="1" x14ac:dyDescent="0.35">
      <c r="A32" s="84"/>
      <c r="B32" s="413" t="s">
        <v>608</v>
      </c>
      <c r="C32" s="431"/>
      <c r="D32" s="455">
        <v>22494</v>
      </c>
      <c r="E32" s="432">
        <f t="shared" si="1"/>
        <v>0</v>
      </c>
      <c r="F32" s="247"/>
      <c r="G32" s="247"/>
      <c r="H32" s="247"/>
      <c r="I32" s="247"/>
      <c r="J32" s="569" t="s">
        <v>812</v>
      </c>
    </row>
    <row r="33" spans="1:10" x14ac:dyDescent="0.35">
      <c r="B33" s="4"/>
      <c r="C33" s="183"/>
      <c r="D33" s="183"/>
      <c r="E33" s="244">
        <f>SUM(E17:E32)</f>
        <v>45500</v>
      </c>
      <c r="F33" s="244">
        <f t="shared" ref="F33:I33" si="2">SUM(F17:F32)</f>
        <v>0</v>
      </c>
      <c r="G33" s="244">
        <f t="shared" si="2"/>
        <v>25500</v>
      </c>
      <c r="H33" s="244">
        <f t="shared" si="2"/>
        <v>20000</v>
      </c>
      <c r="I33" s="244">
        <f t="shared" si="2"/>
        <v>0</v>
      </c>
      <c r="J33" s="267">
        <f>F33+G33+H33+I33</f>
        <v>45500</v>
      </c>
    </row>
    <row r="37" spans="1:10" s="519" customFormat="1" x14ac:dyDescent="0.35">
      <c r="B37" s="519" t="s">
        <v>3213</v>
      </c>
    </row>
    <row r="38" spans="1:10" s="237" customFormat="1" ht="42" x14ac:dyDescent="0.35">
      <c r="A38" s="236"/>
      <c r="B38" s="238" t="s">
        <v>3179</v>
      </c>
      <c r="C38" s="450" t="s">
        <v>811</v>
      </c>
      <c r="D38" s="451" t="s">
        <v>605</v>
      </c>
      <c r="E38" s="452">
        <f t="shared" ref="E38:E39" si="3">F38+G38+H38+I38</f>
        <v>10500</v>
      </c>
      <c r="F38" s="453"/>
      <c r="G38" s="453">
        <v>10500</v>
      </c>
      <c r="H38" s="453"/>
      <c r="I38" s="453"/>
      <c r="J38" s="454" t="s">
        <v>812</v>
      </c>
    </row>
    <row r="39" spans="1:10" s="237" customFormat="1" ht="42" x14ac:dyDescent="0.35">
      <c r="A39" s="239"/>
      <c r="B39" s="238" t="s">
        <v>3180</v>
      </c>
      <c r="C39" s="450"/>
      <c r="D39" s="256"/>
      <c r="E39" s="452">
        <f t="shared" si="3"/>
        <v>15000</v>
      </c>
      <c r="F39" s="453"/>
      <c r="G39" s="453">
        <v>15000</v>
      </c>
      <c r="H39" s="453"/>
      <c r="I39" s="453"/>
      <c r="J39" s="454" t="s">
        <v>846</v>
      </c>
    </row>
    <row r="40" spans="1:10" x14ac:dyDescent="0.35">
      <c r="E40" s="518">
        <f>SUM(E38:E39)</f>
        <v>25500</v>
      </c>
    </row>
  </sheetData>
  <mergeCells count="5">
    <mergeCell ref="A11:A12"/>
    <mergeCell ref="B11:B12"/>
    <mergeCell ref="E11:I11"/>
    <mergeCell ref="J11:J12"/>
    <mergeCell ref="A1:J1"/>
  </mergeCells>
  <pageMargins left="0.9055118110236221" right="0.31496062992125984" top="0.74803149606299213" bottom="0.55118110236220474" header="0.31496062992125984" footer="0.31496062992125984"/>
  <pageSetup paperSize="5" scale="85" fitToHeight="0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32"/>
  <sheetViews>
    <sheetView topLeftCell="A21" zoomScale="80" zoomScaleNormal="80" workbookViewId="0">
      <selection sqref="A1:J27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8" width="17.85546875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 x14ac:dyDescent="0.45">
      <c r="A1" s="1378" t="s">
        <v>2129</v>
      </c>
      <c r="B1" s="1378"/>
      <c r="C1" s="1378"/>
      <c r="D1" s="1378"/>
      <c r="E1" s="1378"/>
      <c r="F1" s="1378"/>
      <c r="G1" s="1378"/>
      <c r="H1" s="1378"/>
      <c r="I1" s="1378"/>
      <c r="J1" s="1378"/>
    </row>
    <row r="2" spans="1:18" ht="12.75" customHeight="1" x14ac:dyDescent="0.35">
      <c r="A2" s="282"/>
      <c r="B2" s="282"/>
      <c r="C2" s="282"/>
      <c r="D2" s="282"/>
      <c r="E2" s="282"/>
      <c r="F2" s="282"/>
      <c r="G2" s="282"/>
      <c r="H2" s="282"/>
      <c r="I2" s="282"/>
    </row>
    <row r="3" spans="1:18" ht="21" customHeight="1" x14ac:dyDescent="0.35">
      <c r="A3" s="32"/>
      <c r="B3" s="47" t="s">
        <v>28</v>
      </c>
      <c r="C3" s="39" t="s">
        <v>2132</v>
      </c>
      <c r="D3" s="96" t="s">
        <v>31</v>
      </c>
      <c r="E3" s="4"/>
      <c r="F3" s="48" t="s">
        <v>32</v>
      </c>
      <c r="G3" s="4"/>
      <c r="H3" s="48" t="s">
        <v>29</v>
      </c>
      <c r="I3" s="36"/>
    </row>
    <row r="4" spans="1:18" ht="21" customHeight="1" x14ac:dyDescent="0.35">
      <c r="A4" s="32"/>
      <c r="B4" s="47" t="s">
        <v>53</v>
      </c>
      <c r="C4" s="39" t="s">
        <v>268</v>
      </c>
      <c r="D4" s="30"/>
      <c r="F4" s="2"/>
      <c r="G4" s="2"/>
      <c r="H4" s="2"/>
    </row>
    <row r="5" spans="1:18" ht="21" customHeight="1" x14ac:dyDescent="0.35">
      <c r="A5" s="32"/>
      <c r="B5" s="47" t="s">
        <v>265</v>
      </c>
      <c r="C5" s="39" t="s">
        <v>215</v>
      </c>
      <c r="D5" s="30"/>
      <c r="E5" s="2"/>
      <c r="F5" s="2"/>
      <c r="G5" s="2"/>
    </row>
    <row r="6" spans="1:18" ht="21" customHeight="1" x14ac:dyDescent="0.35">
      <c r="A6" s="32"/>
      <c r="B6" s="47" t="s">
        <v>21</v>
      </c>
      <c r="C6" s="49" t="s">
        <v>30</v>
      </c>
      <c r="D6" s="50" t="s">
        <v>54</v>
      </c>
      <c r="E6" s="49"/>
      <c r="F6" s="49" t="s">
        <v>55</v>
      </c>
      <c r="G6" s="49" t="s">
        <v>2135</v>
      </c>
      <c r="H6" s="49" t="s">
        <v>59</v>
      </c>
      <c r="I6" s="49" t="s">
        <v>57</v>
      </c>
      <c r="J6" s="49" t="s">
        <v>58</v>
      </c>
      <c r="K6" s="35"/>
      <c r="O6" s="30"/>
    </row>
    <row r="7" spans="1:18" ht="21" customHeight="1" x14ac:dyDescent="0.35">
      <c r="A7" s="32"/>
      <c r="B7" s="37" t="s">
        <v>36</v>
      </c>
      <c r="D7" s="1" t="s">
        <v>337</v>
      </c>
      <c r="F7" s="30"/>
      <c r="H7" s="30"/>
      <c r="J7" s="30"/>
      <c r="K7" s="30"/>
      <c r="M7" s="30"/>
      <c r="O7" s="30"/>
      <c r="P7" s="30"/>
      <c r="R7" s="30"/>
    </row>
    <row r="8" spans="1:18" ht="21" customHeight="1" x14ac:dyDescent="0.35">
      <c r="A8" s="32"/>
      <c r="B8" s="37"/>
      <c r="F8" s="30"/>
      <c r="H8" s="30"/>
      <c r="K8" s="30"/>
      <c r="M8" s="30"/>
      <c r="O8" s="30"/>
      <c r="P8" s="30"/>
      <c r="R8" s="30"/>
    </row>
    <row r="9" spans="1:18" ht="21" customHeight="1" x14ac:dyDescent="0.35">
      <c r="A9" s="32"/>
      <c r="B9" s="37" t="s">
        <v>37</v>
      </c>
      <c r="D9" s="1" t="s">
        <v>338</v>
      </c>
      <c r="E9" s="30"/>
      <c r="F9" s="2"/>
      <c r="G9" s="2"/>
      <c r="H9" s="2"/>
    </row>
    <row r="10" spans="1:18" ht="21" customHeight="1" x14ac:dyDescent="0.35">
      <c r="A10" s="32"/>
      <c r="B10" s="37" t="s">
        <v>508</v>
      </c>
      <c r="E10" s="2"/>
      <c r="F10" s="2"/>
      <c r="G10" s="2"/>
      <c r="H10" s="2"/>
    </row>
    <row r="11" spans="1:18" ht="21" customHeight="1" x14ac:dyDescent="0.35">
      <c r="A11" s="1390" t="s">
        <v>0</v>
      </c>
      <c r="B11" s="1390" t="s">
        <v>33</v>
      </c>
      <c r="C11" s="283" t="s">
        <v>23</v>
      </c>
      <c r="D11" s="287" t="s">
        <v>24</v>
      </c>
      <c r="E11" s="1392" t="s">
        <v>1</v>
      </c>
      <c r="F11" s="1393"/>
      <c r="G11" s="1393"/>
      <c r="H11" s="1393"/>
      <c r="I11" s="1394"/>
      <c r="J11" s="1395" t="s">
        <v>13</v>
      </c>
    </row>
    <row r="12" spans="1:18" x14ac:dyDescent="0.35">
      <c r="A12" s="1391"/>
      <c r="B12" s="1391"/>
      <c r="C12" s="284"/>
      <c r="D12" s="288" t="s">
        <v>25</v>
      </c>
      <c r="E12" s="33" t="s">
        <v>5</v>
      </c>
      <c r="F12" s="33" t="s">
        <v>6</v>
      </c>
      <c r="G12" s="33" t="s">
        <v>179</v>
      </c>
      <c r="H12" s="33" t="s">
        <v>26</v>
      </c>
      <c r="I12" s="33" t="s">
        <v>27</v>
      </c>
      <c r="J12" s="1396"/>
    </row>
    <row r="13" spans="1:18" s="9" customFormat="1" x14ac:dyDescent="0.2">
      <c r="A13" s="73">
        <v>44</v>
      </c>
      <c r="B13" s="537" t="s">
        <v>333</v>
      </c>
      <c r="C13" s="538"/>
      <c r="D13" s="538"/>
      <c r="E13" s="539"/>
      <c r="F13" s="539"/>
      <c r="G13" s="539"/>
      <c r="H13" s="539"/>
      <c r="I13" s="539"/>
      <c r="J13" s="538"/>
    </row>
    <row r="14" spans="1:18" s="9" customFormat="1" ht="42" x14ac:dyDescent="0.2">
      <c r="A14" s="75"/>
      <c r="B14" s="83" t="s">
        <v>556</v>
      </c>
      <c r="C14" s="245" t="s">
        <v>555</v>
      </c>
      <c r="D14" s="449" t="s">
        <v>560</v>
      </c>
      <c r="E14" s="251">
        <f t="shared" ref="E14:E26" si="0">F14+G14+H14+I14</f>
        <v>0</v>
      </c>
      <c r="F14" s="188"/>
      <c r="G14" s="188"/>
      <c r="H14" s="188"/>
      <c r="I14" s="188"/>
      <c r="J14" s="245" t="s">
        <v>812</v>
      </c>
    </row>
    <row r="15" spans="1:18" s="9" customFormat="1" x14ac:dyDescent="0.2">
      <c r="A15" s="75"/>
      <c r="B15" s="83" t="s">
        <v>2369</v>
      </c>
      <c r="C15" s="103" t="s">
        <v>2370</v>
      </c>
      <c r="D15" s="103" t="s">
        <v>2371</v>
      </c>
      <c r="E15" s="251">
        <f t="shared" si="0"/>
        <v>0</v>
      </c>
      <c r="F15" s="103"/>
      <c r="G15" s="103"/>
      <c r="H15" s="103"/>
      <c r="I15" s="103"/>
      <c r="J15" s="189" t="s">
        <v>2372</v>
      </c>
    </row>
    <row r="16" spans="1:18" s="9" customFormat="1" x14ac:dyDescent="0.2">
      <c r="A16" s="104"/>
      <c r="B16" s="119" t="s">
        <v>2373</v>
      </c>
      <c r="C16" s="103" t="s">
        <v>2370</v>
      </c>
      <c r="D16" s="103" t="s">
        <v>2371</v>
      </c>
      <c r="E16" s="251">
        <f t="shared" si="0"/>
        <v>0</v>
      </c>
      <c r="F16" s="103"/>
      <c r="G16" s="103"/>
      <c r="H16" s="103"/>
      <c r="I16" s="103"/>
      <c r="J16" s="189" t="s">
        <v>2372</v>
      </c>
    </row>
    <row r="17" spans="1:10" ht="42" x14ac:dyDescent="0.35">
      <c r="A17" s="371">
        <v>45</v>
      </c>
      <c r="B17" s="83" t="s">
        <v>334</v>
      </c>
      <c r="C17" s="299"/>
      <c r="D17" s="79"/>
      <c r="E17" s="251">
        <f t="shared" si="0"/>
        <v>0</v>
      </c>
      <c r="F17" s="75"/>
      <c r="G17" s="75"/>
      <c r="H17" s="75"/>
      <c r="I17" s="75"/>
      <c r="J17" s="81"/>
    </row>
    <row r="18" spans="1:10" ht="42" x14ac:dyDescent="0.35">
      <c r="A18" s="371"/>
      <c r="B18" s="83" t="s">
        <v>814</v>
      </c>
      <c r="C18" s="245"/>
      <c r="D18" s="79"/>
      <c r="E18" s="251">
        <f t="shared" si="0"/>
        <v>0</v>
      </c>
      <c r="F18" s="75"/>
      <c r="G18" s="75"/>
      <c r="H18" s="75"/>
      <c r="I18" s="75"/>
      <c r="J18" s="245" t="s">
        <v>812</v>
      </c>
    </row>
    <row r="19" spans="1:10" ht="42" x14ac:dyDescent="0.35">
      <c r="A19" s="75"/>
      <c r="B19" s="94" t="s">
        <v>558</v>
      </c>
      <c r="C19" s="245" t="s">
        <v>553</v>
      </c>
      <c r="D19" s="79" t="s">
        <v>559</v>
      </c>
      <c r="E19" s="251">
        <f t="shared" si="0"/>
        <v>0</v>
      </c>
      <c r="F19" s="75"/>
      <c r="G19" s="75"/>
      <c r="H19" s="75"/>
      <c r="I19" s="75"/>
      <c r="J19" s="245" t="s">
        <v>812</v>
      </c>
    </row>
    <row r="20" spans="1:10" ht="84" x14ac:dyDescent="0.35">
      <c r="A20" s="75"/>
      <c r="B20" s="94" t="s">
        <v>813</v>
      </c>
      <c r="C20" s="299"/>
      <c r="D20" s="81"/>
      <c r="E20" s="251">
        <f t="shared" si="0"/>
        <v>0</v>
      </c>
      <c r="F20" s="75"/>
      <c r="G20" s="75"/>
      <c r="H20" s="75"/>
      <c r="I20" s="75"/>
      <c r="J20" s="245" t="s">
        <v>812</v>
      </c>
    </row>
    <row r="21" spans="1:10" ht="63" x14ac:dyDescent="0.35">
      <c r="A21" s="101"/>
      <c r="B21" s="94" t="s">
        <v>554</v>
      </c>
      <c r="C21" s="299"/>
      <c r="D21" s="79" t="s">
        <v>559</v>
      </c>
      <c r="E21" s="251">
        <f t="shared" si="0"/>
        <v>0</v>
      </c>
      <c r="F21" s="75"/>
      <c r="G21" s="75"/>
      <c r="H21" s="75"/>
      <c r="I21" s="75"/>
      <c r="J21" s="245" t="s">
        <v>812</v>
      </c>
    </row>
    <row r="22" spans="1:10" ht="42" x14ac:dyDescent="0.35">
      <c r="A22" s="101"/>
      <c r="B22" s="371" t="s">
        <v>557</v>
      </c>
      <c r="C22" s="299"/>
      <c r="D22" s="81"/>
      <c r="E22" s="251">
        <f t="shared" si="0"/>
        <v>0</v>
      </c>
      <c r="F22" s="75"/>
      <c r="G22" s="75"/>
      <c r="H22" s="75"/>
      <c r="I22" s="75"/>
      <c r="J22" s="245" t="s">
        <v>812</v>
      </c>
    </row>
    <row r="23" spans="1:10" ht="63" x14ac:dyDescent="0.35">
      <c r="A23" s="3">
        <v>46</v>
      </c>
      <c r="B23" s="371" t="s">
        <v>335</v>
      </c>
      <c r="C23" s="299"/>
      <c r="D23" s="81"/>
      <c r="E23" s="251">
        <f t="shared" si="0"/>
        <v>0</v>
      </c>
      <c r="F23" s="75"/>
      <c r="G23" s="75"/>
      <c r="H23" s="75"/>
      <c r="I23" s="75"/>
      <c r="J23" s="81"/>
    </row>
    <row r="24" spans="1:10" ht="63" x14ac:dyDescent="0.35">
      <c r="A24" s="3">
        <v>47</v>
      </c>
      <c r="B24" s="94" t="s">
        <v>336</v>
      </c>
      <c r="C24" s="299"/>
      <c r="D24" s="81"/>
      <c r="E24" s="251">
        <f t="shared" si="0"/>
        <v>0</v>
      </c>
      <c r="F24" s="75"/>
      <c r="G24" s="75"/>
      <c r="H24" s="75"/>
      <c r="I24" s="75"/>
      <c r="J24" s="81"/>
    </row>
    <row r="25" spans="1:10" ht="42" x14ac:dyDescent="0.35">
      <c r="A25" s="75"/>
      <c r="B25" s="94" t="s">
        <v>815</v>
      </c>
      <c r="C25" s="299" t="s">
        <v>694</v>
      </c>
      <c r="D25" s="446">
        <v>22402</v>
      </c>
      <c r="E25" s="251">
        <f t="shared" si="0"/>
        <v>0</v>
      </c>
      <c r="F25" s="75"/>
      <c r="G25" s="75"/>
      <c r="H25" s="75"/>
      <c r="I25" s="75"/>
      <c r="J25" s="245" t="s">
        <v>812</v>
      </c>
    </row>
    <row r="26" spans="1:10" ht="42" x14ac:dyDescent="0.35">
      <c r="A26" s="111"/>
      <c r="B26" s="382" t="s">
        <v>816</v>
      </c>
      <c r="C26" s="124"/>
      <c r="D26" s="124"/>
      <c r="E26" s="432">
        <f t="shared" si="0"/>
        <v>0</v>
      </c>
      <c r="F26" s="247"/>
      <c r="G26" s="247"/>
      <c r="H26" s="247"/>
      <c r="I26" s="247"/>
      <c r="J26" s="569" t="s">
        <v>812</v>
      </c>
    </row>
    <row r="27" spans="1:10" x14ac:dyDescent="0.35">
      <c r="C27" s="183"/>
      <c r="D27" s="183"/>
      <c r="E27" s="244">
        <f>SUM(E14:E26)</f>
        <v>0</v>
      </c>
      <c r="F27" s="244">
        <f t="shared" ref="F27:I27" si="1">SUM(F14:F26)</f>
        <v>0</v>
      </c>
      <c r="G27" s="244">
        <f t="shared" si="1"/>
        <v>0</v>
      </c>
      <c r="H27" s="244">
        <f t="shared" si="1"/>
        <v>0</v>
      </c>
      <c r="I27" s="244">
        <f t="shared" si="1"/>
        <v>0</v>
      </c>
      <c r="J27" s="267">
        <f>F27+G27+H27+I27</f>
        <v>0</v>
      </c>
    </row>
    <row r="31" spans="1:10" s="519" customFormat="1" x14ac:dyDescent="0.35">
      <c r="B31" s="519" t="s">
        <v>3213</v>
      </c>
    </row>
    <row r="32" spans="1:10" x14ac:dyDescent="0.35">
      <c r="B32" s="1" t="s">
        <v>3214</v>
      </c>
    </row>
  </sheetData>
  <mergeCells count="5">
    <mergeCell ref="A11:A12"/>
    <mergeCell ref="B11:B12"/>
    <mergeCell ref="E11:I11"/>
    <mergeCell ref="J11:J12"/>
    <mergeCell ref="A1:J1"/>
  </mergeCells>
  <pageMargins left="0.9055118110236221" right="0.51181102362204722" top="0.74803149606299213" bottom="0.55118110236220474" header="0.31496062992125984" footer="0.31496062992125984"/>
  <pageSetup paperSize="5" scale="8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42"/>
  <sheetViews>
    <sheetView topLeftCell="A30" zoomScale="90" zoomScaleNormal="90" workbookViewId="0">
      <selection sqref="A1:J37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7" width="18.4257812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 x14ac:dyDescent="0.45">
      <c r="A1" s="1378" t="s">
        <v>2129</v>
      </c>
      <c r="B1" s="1378"/>
      <c r="C1" s="1378"/>
      <c r="D1" s="1378"/>
      <c r="E1" s="1378"/>
      <c r="F1" s="1378"/>
      <c r="G1" s="1378"/>
      <c r="H1" s="1378"/>
      <c r="I1" s="1378"/>
      <c r="J1" s="1378"/>
    </row>
    <row r="2" spans="1:18" ht="12.75" customHeight="1" x14ac:dyDescent="0.35">
      <c r="A2" s="282"/>
      <c r="B2" s="282"/>
      <c r="C2" s="282"/>
      <c r="D2" s="282"/>
      <c r="E2" s="282"/>
      <c r="F2" s="282"/>
      <c r="G2" s="282"/>
      <c r="H2" s="282"/>
      <c r="I2" s="282"/>
    </row>
    <row r="3" spans="1:18" ht="21" customHeight="1" x14ac:dyDescent="0.35">
      <c r="A3" s="32"/>
      <c r="B3" s="47" t="s">
        <v>28</v>
      </c>
      <c r="C3" s="39" t="s">
        <v>40</v>
      </c>
      <c r="D3" s="96" t="s">
        <v>2137</v>
      </c>
      <c r="E3" s="4"/>
      <c r="F3" s="48" t="s">
        <v>32</v>
      </c>
      <c r="G3" s="4"/>
      <c r="H3" s="48" t="s">
        <v>29</v>
      </c>
      <c r="I3" s="36"/>
    </row>
    <row r="4" spans="1:18" ht="21" customHeight="1" x14ac:dyDescent="0.35">
      <c r="A4" s="32"/>
      <c r="B4" s="47" t="s">
        <v>53</v>
      </c>
      <c r="C4" s="39" t="s">
        <v>269</v>
      </c>
      <c r="D4" s="30"/>
      <c r="F4" s="2"/>
      <c r="G4" s="2"/>
      <c r="H4" s="2"/>
    </row>
    <row r="5" spans="1:18" ht="21" customHeight="1" x14ac:dyDescent="0.35">
      <c r="A5" s="32"/>
      <c r="B5" s="47" t="s">
        <v>265</v>
      </c>
      <c r="C5" s="39" t="s">
        <v>216</v>
      </c>
      <c r="D5" s="30"/>
      <c r="E5" s="2"/>
      <c r="F5" s="2"/>
      <c r="G5" s="2"/>
    </row>
    <row r="6" spans="1:18" ht="21" customHeight="1" x14ac:dyDescent="0.35">
      <c r="A6" s="32"/>
      <c r="B6" s="47" t="s">
        <v>21</v>
      </c>
      <c r="C6" s="49" t="s">
        <v>2138</v>
      </c>
      <c r="D6" s="50" t="s">
        <v>54</v>
      </c>
      <c r="E6" s="49"/>
      <c r="F6" s="49" t="s">
        <v>55</v>
      </c>
      <c r="G6" s="49" t="s">
        <v>56</v>
      </c>
      <c r="H6" s="49" t="s">
        <v>59</v>
      </c>
      <c r="I6" s="49" t="s">
        <v>57</v>
      </c>
      <c r="J6" s="49" t="s">
        <v>58</v>
      </c>
      <c r="K6" s="35"/>
      <c r="O6" s="30"/>
    </row>
    <row r="7" spans="1:18" ht="21" customHeight="1" x14ac:dyDescent="0.35">
      <c r="A7" s="32"/>
      <c r="B7" s="37" t="s">
        <v>36</v>
      </c>
      <c r="D7" s="719" t="s">
        <v>342</v>
      </c>
      <c r="F7" s="30"/>
      <c r="H7" s="30"/>
      <c r="J7" s="30"/>
      <c r="K7" s="30"/>
      <c r="M7" s="30"/>
      <c r="O7" s="30"/>
      <c r="P7" s="30"/>
      <c r="R7" s="30"/>
    </row>
    <row r="8" spans="1:18" ht="21" customHeight="1" x14ac:dyDescent="0.35">
      <c r="A8" s="32"/>
      <c r="B8" s="37"/>
      <c r="F8" s="30"/>
      <c r="H8" s="30"/>
      <c r="K8" s="30"/>
      <c r="M8" s="30"/>
      <c r="O8" s="30"/>
      <c r="P8" s="30"/>
      <c r="R8" s="30"/>
    </row>
    <row r="9" spans="1:18" ht="21" customHeight="1" x14ac:dyDescent="0.35">
      <c r="A9" s="32"/>
      <c r="B9" s="37" t="s">
        <v>37</v>
      </c>
      <c r="D9" s="1" t="s">
        <v>343</v>
      </c>
      <c r="E9" s="30"/>
      <c r="F9" s="2"/>
      <c r="G9" s="2"/>
      <c r="H9" s="2"/>
    </row>
    <row r="10" spans="1:18" ht="21" customHeight="1" x14ac:dyDescent="0.35">
      <c r="A10" s="32"/>
      <c r="B10" s="37" t="s">
        <v>502</v>
      </c>
      <c r="E10" s="2"/>
      <c r="F10" s="2"/>
      <c r="G10" s="2"/>
      <c r="H10" s="2"/>
    </row>
    <row r="11" spans="1:18" ht="21" customHeight="1" x14ac:dyDescent="0.35">
      <c r="A11" s="1390" t="s">
        <v>0</v>
      </c>
      <c r="B11" s="1390" t="s">
        <v>33</v>
      </c>
      <c r="C11" s="283" t="s">
        <v>23</v>
      </c>
      <c r="D11" s="287" t="s">
        <v>24</v>
      </c>
      <c r="E11" s="1392" t="s">
        <v>1</v>
      </c>
      <c r="F11" s="1393"/>
      <c r="G11" s="1393"/>
      <c r="H11" s="1393"/>
      <c r="I11" s="1394"/>
      <c r="J11" s="1395" t="s">
        <v>13</v>
      </c>
    </row>
    <row r="12" spans="1:18" x14ac:dyDescent="0.35">
      <c r="A12" s="1391"/>
      <c r="B12" s="1391"/>
      <c r="C12" s="284"/>
      <c r="D12" s="288" t="s">
        <v>25</v>
      </c>
      <c r="E12" s="33" t="s">
        <v>5</v>
      </c>
      <c r="F12" s="33" t="s">
        <v>6</v>
      </c>
      <c r="G12" s="33" t="s">
        <v>179</v>
      </c>
      <c r="H12" s="33" t="s">
        <v>26</v>
      </c>
      <c r="I12" s="33" t="s">
        <v>27</v>
      </c>
      <c r="J12" s="1396"/>
    </row>
    <row r="13" spans="1:18" s="9" customFormat="1" ht="42" x14ac:dyDescent="0.2">
      <c r="A13" s="527">
        <v>48</v>
      </c>
      <c r="B13" s="560" t="s">
        <v>339</v>
      </c>
      <c r="C13" s="118"/>
      <c r="D13" s="118"/>
      <c r="E13" s="529"/>
      <c r="F13" s="529"/>
      <c r="G13" s="529"/>
      <c r="H13" s="529"/>
      <c r="I13" s="529"/>
      <c r="J13" s="118"/>
    </row>
    <row r="14" spans="1:18" s="9" customFormat="1" ht="42" x14ac:dyDescent="0.2">
      <c r="A14" s="79"/>
      <c r="B14" s="445" t="s">
        <v>818</v>
      </c>
      <c r="C14" s="81" t="s">
        <v>2367</v>
      </c>
      <c r="D14" s="81" t="s">
        <v>695</v>
      </c>
      <c r="E14" s="251">
        <f t="shared" ref="E14:E36" si="0">F14+G14+H14+I14</f>
        <v>0</v>
      </c>
      <c r="F14" s="75"/>
      <c r="G14" s="75"/>
      <c r="H14" s="75"/>
      <c r="I14" s="75"/>
      <c r="J14" s="81" t="s">
        <v>817</v>
      </c>
    </row>
    <row r="15" spans="1:18" s="9" customFormat="1" ht="42" x14ac:dyDescent="0.2">
      <c r="A15" s="79"/>
      <c r="B15" s="94" t="s">
        <v>696</v>
      </c>
      <c r="C15" s="81"/>
      <c r="D15" s="81"/>
      <c r="E15" s="251">
        <f t="shared" si="0"/>
        <v>0</v>
      </c>
      <c r="F15" s="75"/>
      <c r="G15" s="75"/>
      <c r="H15" s="75"/>
      <c r="I15" s="75"/>
      <c r="J15" s="81" t="s">
        <v>817</v>
      </c>
    </row>
    <row r="16" spans="1:18" ht="63" x14ac:dyDescent="0.35">
      <c r="A16" s="371"/>
      <c r="B16" s="570" t="s">
        <v>697</v>
      </c>
      <c r="C16" s="81"/>
      <c r="D16" s="81"/>
      <c r="E16" s="251">
        <f t="shared" si="0"/>
        <v>0</v>
      </c>
      <c r="F16" s="75"/>
      <c r="G16" s="75"/>
      <c r="H16" s="75"/>
      <c r="I16" s="75"/>
      <c r="J16" s="81" t="s">
        <v>817</v>
      </c>
    </row>
    <row r="17" spans="1:10" ht="42" x14ac:dyDescent="0.35">
      <c r="A17" s="371"/>
      <c r="B17" s="571" t="s">
        <v>698</v>
      </c>
      <c r="C17" s="81"/>
      <c r="D17" s="81"/>
      <c r="E17" s="251">
        <f t="shared" si="0"/>
        <v>0</v>
      </c>
      <c r="F17" s="75"/>
      <c r="G17" s="75"/>
      <c r="H17" s="75"/>
      <c r="I17" s="75"/>
      <c r="J17" s="81" t="s">
        <v>817</v>
      </c>
    </row>
    <row r="18" spans="1:10" x14ac:dyDescent="0.35">
      <c r="A18" s="371"/>
      <c r="B18" s="94" t="s">
        <v>699</v>
      </c>
      <c r="C18" s="103"/>
      <c r="D18" s="103"/>
      <c r="E18" s="251">
        <f t="shared" si="0"/>
        <v>0</v>
      </c>
      <c r="F18" s="251"/>
      <c r="G18" s="251"/>
      <c r="H18" s="251"/>
      <c r="I18" s="251"/>
      <c r="J18" s="81" t="s">
        <v>817</v>
      </c>
    </row>
    <row r="19" spans="1:10" x14ac:dyDescent="0.35">
      <c r="A19" s="371"/>
      <c r="B19" s="456" t="s">
        <v>700</v>
      </c>
      <c r="C19" s="103"/>
      <c r="D19" s="103"/>
      <c r="E19" s="251">
        <f t="shared" si="0"/>
        <v>0</v>
      </c>
      <c r="F19" s="251"/>
      <c r="G19" s="251"/>
      <c r="H19" s="251"/>
      <c r="I19" s="251"/>
      <c r="J19" s="81" t="s">
        <v>817</v>
      </c>
    </row>
    <row r="20" spans="1:10" x14ac:dyDescent="0.35">
      <c r="A20" s="371"/>
      <c r="B20" s="572" t="s">
        <v>701</v>
      </c>
      <c r="C20" s="103"/>
      <c r="D20" s="103"/>
      <c r="E20" s="251">
        <f t="shared" si="0"/>
        <v>0</v>
      </c>
      <c r="F20" s="251"/>
      <c r="G20" s="251"/>
      <c r="H20" s="251"/>
      <c r="I20" s="251"/>
      <c r="J20" s="81" t="s">
        <v>817</v>
      </c>
    </row>
    <row r="21" spans="1:10" x14ac:dyDescent="0.35">
      <c r="A21" s="371"/>
      <c r="B21" s="457" t="s">
        <v>702</v>
      </c>
      <c r="C21" s="103"/>
      <c r="D21" s="103"/>
      <c r="E21" s="251">
        <f t="shared" si="0"/>
        <v>0</v>
      </c>
      <c r="F21" s="251"/>
      <c r="G21" s="251"/>
      <c r="H21" s="251"/>
      <c r="I21" s="251"/>
      <c r="J21" s="81" t="s">
        <v>817</v>
      </c>
    </row>
    <row r="22" spans="1:10" ht="42" x14ac:dyDescent="0.35">
      <c r="A22" s="79">
        <v>49</v>
      </c>
      <c r="B22" s="90" t="s">
        <v>340</v>
      </c>
      <c r="C22" s="299"/>
      <c r="D22" s="79"/>
      <c r="E22" s="251">
        <f t="shared" si="0"/>
        <v>0</v>
      </c>
      <c r="F22" s="75"/>
      <c r="G22" s="75"/>
      <c r="H22" s="75"/>
      <c r="I22" s="75"/>
      <c r="J22" s="81"/>
    </row>
    <row r="23" spans="1:10" ht="63" x14ac:dyDescent="0.35">
      <c r="A23" s="79"/>
      <c r="B23" s="119" t="s">
        <v>3181</v>
      </c>
      <c r="C23" s="103"/>
      <c r="D23" s="103"/>
      <c r="E23" s="251">
        <f t="shared" si="0"/>
        <v>0</v>
      </c>
      <c r="F23" s="103"/>
      <c r="G23" s="103"/>
      <c r="H23" s="103"/>
      <c r="I23" s="103"/>
      <c r="J23" s="81" t="s">
        <v>817</v>
      </c>
    </row>
    <row r="24" spans="1:10" ht="42" x14ac:dyDescent="0.35">
      <c r="A24" s="79"/>
      <c r="B24" s="90" t="s">
        <v>3182</v>
      </c>
      <c r="C24" s="103" t="s">
        <v>703</v>
      </c>
      <c r="D24" s="103" t="s">
        <v>704</v>
      </c>
      <c r="E24" s="251">
        <f t="shared" si="0"/>
        <v>0</v>
      </c>
      <c r="F24" s="103"/>
      <c r="G24" s="251"/>
      <c r="H24" s="103"/>
      <c r="I24" s="103"/>
      <c r="J24" s="81" t="s">
        <v>817</v>
      </c>
    </row>
    <row r="25" spans="1:10" ht="42" x14ac:dyDescent="0.35">
      <c r="A25" s="79"/>
      <c r="B25" s="90" t="s">
        <v>705</v>
      </c>
      <c r="C25" s="103"/>
      <c r="D25" s="103"/>
      <c r="E25" s="251">
        <f t="shared" si="0"/>
        <v>0</v>
      </c>
      <c r="F25" s="103"/>
      <c r="G25" s="103"/>
      <c r="H25" s="103"/>
      <c r="I25" s="103"/>
      <c r="J25" s="81" t="s">
        <v>817</v>
      </c>
    </row>
    <row r="26" spans="1:10" ht="42" x14ac:dyDescent="0.35">
      <c r="A26" s="79"/>
      <c r="B26" s="90" t="s">
        <v>706</v>
      </c>
      <c r="C26" s="299"/>
      <c r="D26" s="79"/>
      <c r="E26" s="251">
        <f t="shared" si="0"/>
        <v>0</v>
      </c>
      <c r="F26" s="81"/>
      <c r="G26" s="81"/>
      <c r="H26" s="75"/>
      <c r="I26" s="81"/>
      <c r="J26" s="81" t="s">
        <v>817</v>
      </c>
    </row>
    <row r="27" spans="1:10" x14ac:dyDescent="0.35">
      <c r="A27" s="79"/>
      <c r="B27" s="131" t="s">
        <v>707</v>
      </c>
      <c r="C27" s="81"/>
      <c r="D27" s="81"/>
      <c r="E27" s="251">
        <f t="shared" si="0"/>
        <v>0</v>
      </c>
      <c r="F27" s="81"/>
      <c r="G27" s="81"/>
      <c r="H27" s="81"/>
      <c r="I27" s="81"/>
      <c r="J27" s="81" t="s">
        <v>817</v>
      </c>
    </row>
    <row r="28" spans="1:10" x14ac:dyDescent="0.35">
      <c r="A28" s="79"/>
      <c r="B28" s="131" t="s">
        <v>708</v>
      </c>
      <c r="C28" s="81"/>
      <c r="D28" s="81"/>
      <c r="E28" s="251">
        <f t="shared" si="0"/>
        <v>0</v>
      </c>
      <c r="F28" s="81"/>
      <c r="G28" s="81"/>
      <c r="H28" s="81"/>
      <c r="I28" s="81"/>
      <c r="J28" s="81" t="s">
        <v>817</v>
      </c>
    </row>
    <row r="29" spans="1:10" x14ac:dyDescent="0.35">
      <c r="A29" s="79"/>
      <c r="B29" s="506" t="s">
        <v>709</v>
      </c>
      <c r="C29" s="103"/>
      <c r="D29" s="103"/>
      <c r="E29" s="251">
        <f t="shared" si="0"/>
        <v>0</v>
      </c>
      <c r="F29" s="103"/>
      <c r="G29" s="103"/>
      <c r="H29" s="103"/>
      <c r="I29" s="103"/>
      <c r="J29" s="81" t="s">
        <v>817</v>
      </c>
    </row>
    <row r="30" spans="1:10" x14ac:dyDescent="0.35">
      <c r="A30" s="79"/>
      <c r="B30" s="506" t="s">
        <v>710</v>
      </c>
      <c r="C30" s="103"/>
      <c r="D30" s="103"/>
      <c r="E30" s="251">
        <f t="shared" si="0"/>
        <v>0</v>
      </c>
      <c r="F30" s="103"/>
      <c r="G30" s="103"/>
      <c r="H30" s="103"/>
      <c r="I30" s="103"/>
      <c r="J30" s="81" t="s">
        <v>817</v>
      </c>
    </row>
    <row r="31" spans="1:10" x14ac:dyDescent="0.35">
      <c r="A31" s="79">
        <v>50</v>
      </c>
      <c r="B31" s="90" t="s">
        <v>261</v>
      </c>
      <c r="C31" s="299"/>
      <c r="D31" s="81"/>
      <c r="E31" s="251">
        <f t="shared" si="0"/>
        <v>0</v>
      </c>
      <c r="F31" s="75"/>
      <c r="G31" s="75"/>
      <c r="H31" s="75"/>
      <c r="I31" s="75"/>
      <c r="J31" s="81"/>
    </row>
    <row r="32" spans="1:10" ht="63" x14ac:dyDescent="0.35">
      <c r="A32" s="79"/>
      <c r="B32" s="90" t="s">
        <v>3183</v>
      </c>
      <c r="C32" s="299"/>
      <c r="D32" s="81"/>
      <c r="E32" s="251">
        <f t="shared" si="0"/>
        <v>0</v>
      </c>
      <c r="F32" s="81"/>
      <c r="G32" s="81"/>
      <c r="H32" s="81"/>
      <c r="I32" s="81"/>
      <c r="J32" s="81" t="s">
        <v>817</v>
      </c>
    </row>
    <row r="33" spans="1:10" ht="66.75" customHeight="1" x14ac:dyDescent="0.35">
      <c r="A33" s="79"/>
      <c r="B33" s="371" t="s">
        <v>2377</v>
      </c>
      <c r="C33" s="299" t="s">
        <v>2367</v>
      </c>
      <c r="D33" s="81"/>
      <c r="E33" s="251">
        <f t="shared" si="0"/>
        <v>0</v>
      </c>
      <c r="F33" s="81"/>
      <c r="G33" s="81"/>
      <c r="H33" s="81"/>
      <c r="I33" s="81"/>
      <c r="J33" s="81" t="s">
        <v>817</v>
      </c>
    </row>
    <row r="34" spans="1:10" x14ac:dyDescent="0.35">
      <c r="A34" s="79"/>
      <c r="B34" s="90" t="s">
        <v>2374</v>
      </c>
      <c r="C34" s="388" t="s">
        <v>2375</v>
      </c>
      <c r="D34" s="99" t="s">
        <v>2376</v>
      </c>
      <c r="E34" s="251">
        <f t="shared" si="0"/>
        <v>0</v>
      </c>
      <c r="F34" s="99"/>
      <c r="G34" s="99"/>
      <c r="H34" s="99"/>
      <c r="I34" s="99"/>
      <c r="J34" s="189" t="s">
        <v>2372</v>
      </c>
    </row>
    <row r="35" spans="1:10" ht="42" x14ac:dyDescent="0.35">
      <c r="A35" s="79">
        <v>51</v>
      </c>
      <c r="B35" s="90" t="s">
        <v>341</v>
      </c>
      <c r="C35" s="299"/>
      <c r="D35" s="81"/>
      <c r="E35" s="251">
        <f t="shared" si="0"/>
        <v>0</v>
      </c>
      <c r="F35" s="75"/>
      <c r="G35" s="75"/>
      <c r="H35" s="75"/>
      <c r="I35" s="75"/>
      <c r="J35" s="81"/>
    </row>
    <row r="36" spans="1:10" ht="42" x14ac:dyDescent="0.35">
      <c r="A36" s="111"/>
      <c r="B36" s="458" t="s">
        <v>711</v>
      </c>
      <c r="C36" s="306" t="s">
        <v>712</v>
      </c>
      <c r="D36" s="306" t="s">
        <v>713</v>
      </c>
      <c r="E36" s="432">
        <f t="shared" si="0"/>
        <v>0</v>
      </c>
      <c r="F36" s="432"/>
      <c r="G36" s="432"/>
      <c r="H36" s="432"/>
      <c r="I36" s="432"/>
      <c r="J36" s="124" t="s">
        <v>817</v>
      </c>
    </row>
    <row r="37" spans="1:10" x14ac:dyDescent="0.35">
      <c r="C37" s="183"/>
      <c r="D37" s="183"/>
      <c r="E37" s="244">
        <f>SUM(E14:E36)</f>
        <v>0</v>
      </c>
      <c r="F37" s="244">
        <f t="shared" ref="F37:I37" si="1">SUM(F14:F36)</f>
        <v>0</v>
      </c>
      <c r="G37" s="244">
        <f t="shared" si="1"/>
        <v>0</v>
      </c>
      <c r="H37" s="244">
        <f t="shared" si="1"/>
        <v>0</v>
      </c>
      <c r="I37" s="244">
        <f t="shared" si="1"/>
        <v>0</v>
      </c>
      <c r="J37" s="267">
        <f>F37+G37+H37+I37</f>
        <v>0</v>
      </c>
    </row>
    <row r="41" spans="1:10" s="519" customFormat="1" x14ac:dyDescent="0.35">
      <c r="B41" s="519" t="s">
        <v>3213</v>
      </c>
    </row>
    <row r="42" spans="1:10" x14ac:dyDescent="0.35">
      <c r="B42" s="1" t="s">
        <v>3214</v>
      </c>
    </row>
  </sheetData>
  <mergeCells count="5">
    <mergeCell ref="A11:A12"/>
    <mergeCell ref="B11:B12"/>
    <mergeCell ref="E11:I11"/>
    <mergeCell ref="J11:J12"/>
    <mergeCell ref="A1:J1"/>
  </mergeCells>
  <pageMargins left="0.9055118110236221" right="0.51181102362204722" top="0.74803149606299213" bottom="0.55118110236220474" header="0.31496062992125984" footer="0.31496062992125984"/>
  <pageSetup paperSize="5" scale="8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63"/>
  <sheetViews>
    <sheetView topLeftCell="A4" workbookViewId="0">
      <selection sqref="A1:J55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7" width="17.8554687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 x14ac:dyDescent="0.45">
      <c r="A1" s="1378" t="s">
        <v>2129</v>
      </c>
      <c r="B1" s="1378"/>
      <c r="C1" s="1378"/>
      <c r="D1" s="1378"/>
      <c r="E1" s="1378"/>
      <c r="F1" s="1378"/>
      <c r="G1" s="1378"/>
      <c r="H1" s="1378"/>
      <c r="I1" s="1378"/>
      <c r="J1" s="1378"/>
    </row>
    <row r="2" spans="1:18" ht="12.75" customHeight="1" x14ac:dyDescent="0.35">
      <c r="A2" s="282"/>
      <c r="B2" s="282"/>
      <c r="C2" s="282"/>
      <c r="D2" s="282"/>
      <c r="E2" s="97"/>
      <c r="F2" s="282"/>
      <c r="G2" s="282"/>
      <c r="H2" s="282"/>
      <c r="I2" s="282"/>
    </row>
    <row r="3" spans="1:18" ht="21" customHeight="1" x14ac:dyDescent="0.35">
      <c r="A3" s="32"/>
      <c r="B3" s="47" t="s">
        <v>28</v>
      </c>
      <c r="C3" s="39" t="s">
        <v>40</v>
      </c>
      <c r="D3" s="96" t="s">
        <v>2137</v>
      </c>
      <c r="F3" s="48" t="s">
        <v>32</v>
      </c>
      <c r="G3" s="4"/>
      <c r="H3" s="48" t="s">
        <v>29</v>
      </c>
      <c r="I3" s="36"/>
    </row>
    <row r="4" spans="1:18" ht="21" customHeight="1" x14ac:dyDescent="0.35">
      <c r="A4" s="32"/>
      <c r="B4" s="47" t="s">
        <v>53</v>
      </c>
      <c r="C4" s="39" t="s">
        <v>270</v>
      </c>
      <c r="D4" s="30"/>
      <c r="F4" s="2"/>
      <c r="G4" s="2"/>
      <c r="H4" s="2"/>
    </row>
    <row r="5" spans="1:18" ht="21" customHeight="1" x14ac:dyDescent="0.35">
      <c r="A5" s="32"/>
      <c r="B5" s="47" t="s">
        <v>265</v>
      </c>
      <c r="C5" s="39" t="s">
        <v>217</v>
      </c>
      <c r="D5" s="30"/>
      <c r="E5" s="2"/>
      <c r="F5" s="2"/>
      <c r="G5" s="2"/>
    </row>
    <row r="6" spans="1:18" ht="21" customHeight="1" x14ac:dyDescent="0.35">
      <c r="A6" s="32"/>
      <c r="B6" s="47" t="s">
        <v>21</v>
      </c>
      <c r="C6" s="49" t="s">
        <v>30</v>
      </c>
      <c r="D6" s="50" t="s">
        <v>54</v>
      </c>
      <c r="E6" s="187"/>
      <c r="F6" s="49" t="s">
        <v>55</v>
      </c>
      <c r="G6" s="49" t="s">
        <v>56</v>
      </c>
      <c r="H6" s="49" t="s">
        <v>59</v>
      </c>
      <c r="I6" s="49" t="s">
        <v>2139</v>
      </c>
      <c r="J6" s="49" t="s">
        <v>58</v>
      </c>
      <c r="K6" s="35"/>
      <c r="O6" s="30"/>
    </row>
    <row r="7" spans="1:18" ht="21" customHeight="1" x14ac:dyDescent="0.35">
      <c r="A7" s="32"/>
      <c r="B7" s="37" t="s">
        <v>36</v>
      </c>
      <c r="D7" s="1" t="s">
        <v>533</v>
      </c>
      <c r="F7" s="30"/>
      <c r="H7" s="30"/>
      <c r="J7" s="30"/>
      <c r="K7" s="30"/>
      <c r="M7" s="30"/>
      <c r="O7" s="30"/>
      <c r="P7" s="30"/>
      <c r="R7" s="30"/>
    </row>
    <row r="8" spans="1:18" ht="21" customHeight="1" x14ac:dyDescent="0.35">
      <c r="A8" s="32"/>
      <c r="B8" s="37"/>
      <c r="D8" s="1" t="s">
        <v>346</v>
      </c>
      <c r="F8" s="30"/>
      <c r="H8" s="30"/>
      <c r="K8" s="30"/>
      <c r="M8" s="30"/>
      <c r="O8" s="30"/>
      <c r="P8" s="30"/>
      <c r="R8" s="30"/>
    </row>
    <row r="9" spans="1:18" ht="21" customHeight="1" x14ac:dyDescent="0.35">
      <c r="A9" s="32"/>
      <c r="B9" s="37" t="s">
        <v>37</v>
      </c>
      <c r="D9" s="1" t="s">
        <v>347</v>
      </c>
      <c r="E9" s="30"/>
      <c r="F9" s="2"/>
      <c r="G9" s="2"/>
      <c r="H9" s="2"/>
    </row>
    <row r="10" spans="1:18" ht="21" customHeight="1" x14ac:dyDescent="0.35">
      <c r="A10" s="32"/>
      <c r="B10" s="37"/>
      <c r="D10" s="1" t="s">
        <v>350</v>
      </c>
      <c r="E10" s="30"/>
      <c r="F10" s="2"/>
      <c r="G10" s="2"/>
      <c r="H10" s="2"/>
    </row>
    <row r="11" spans="1:18" ht="21" customHeight="1" x14ac:dyDescent="0.35">
      <c r="A11" s="32"/>
      <c r="B11" s="37" t="s">
        <v>509</v>
      </c>
      <c r="D11" s="1" t="s">
        <v>348</v>
      </c>
      <c r="E11" s="2"/>
      <c r="F11" s="2"/>
      <c r="G11" s="2"/>
      <c r="H11" s="2"/>
    </row>
    <row r="12" spans="1:18" ht="21" customHeight="1" x14ac:dyDescent="0.35">
      <c r="A12" s="32"/>
      <c r="B12" s="37"/>
      <c r="D12" s="1" t="s">
        <v>349</v>
      </c>
      <c r="E12" s="2"/>
      <c r="F12" s="2"/>
      <c r="G12" s="2"/>
      <c r="H12" s="2"/>
    </row>
    <row r="13" spans="1:18" ht="21" customHeight="1" x14ac:dyDescent="0.35">
      <c r="A13" s="1390" t="s">
        <v>0</v>
      </c>
      <c r="B13" s="1390" t="s">
        <v>33</v>
      </c>
      <c r="C13" s="283" t="s">
        <v>23</v>
      </c>
      <c r="D13" s="287" t="s">
        <v>24</v>
      </c>
      <c r="E13" s="1392" t="s">
        <v>1</v>
      </c>
      <c r="F13" s="1393"/>
      <c r="G13" s="1393"/>
      <c r="H13" s="1393"/>
      <c r="I13" s="1394"/>
      <c r="J13" s="1395" t="s">
        <v>13</v>
      </c>
    </row>
    <row r="14" spans="1:18" x14ac:dyDescent="0.35">
      <c r="A14" s="1391"/>
      <c r="B14" s="1391"/>
      <c r="C14" s="284"/>
      <c r="D14" s="288" t="s">
        <v>25</v>
      </c>
      <c r="E14" s="98" t="s">
        <v>5</v>
      </c>
      <c r="F14" s="33" t="s">
        <v>6</v>
      </c>
      <c r="G14" s="33" t="s">
        <v>179</v>
      </c>
      <c r="H14" s="33" t="s">
        <v>26</v>
      </c>
      <c r="I14" s="33" t="s">
        <v>27</v>
      </c>
      <c r="J14" s="1396"/>
    </row>
    <row r="15" spans="1:18" s="9" customFormat="1" ht="42" x14ac:dyDescent="0.2">
      <c r="A15" s="527">
        <v>52</v>
      </c>
      <c r="B15" s="560" t="s">
        <v>344</v>
      </c>
      <c r="C15" s="550"/>
      <c r="D15" s="550"/>
      <c r="E15" s="551"/>
      <c r="F15" s="551"/>
      <c r="G15" s="551"/>
      <c r="H15" s="551"/>
      <c r="I15" s="551"/>
      <c r="J15" s="551"/>
    </row>
    <row r="16" spans="1:18" s="9" customFormat="1" x14ac:dyDescent="0.2">
      <c r="A16" s="79"/>
      <c r="B16" s="90" t="s">
        <v>1337</v>
      </c>
      <c r="C16" s="103"/>
      <c r="D16" s="103"/>
      <c r="E16" s="251">
        <f t="shared" ref="E16:E54" si="0">F16+G16+H16+I16</f>
        <v>0</v>
      </c>
      <c r="F16" s="103"/>
      <c r="G16" s="103"/>
      <c r="H16" s="103"/>
      <c r="I16" s="103"/>
      <c r="J16" s="103"/>
    </row>
    <row r="17" spans="1:10" s="9" customFormat="1" ht="42" x14ac:dyDescent="0.2">
      <c r="A17" s="104"/>
      <c r="B17" s="94" t="s">
        <v>1338</v>
      </c>
      <c r="C17" s="81" t="s">
        <v>1339</v>
      </c>
      <c r="D17" s="103" t="s">
        <v>743</v>
      </c>
      <c r="E17" s="251">
        <f t="shared" si="0"/>
        <v>0</v>
      </c>
      <c r="F17" s="103"/>
      <c r="G17" s="103">
        <v>0</v>
      </c>
      <c r="H17" s="103"/>
      <c r="I17" s="103"/>
      <c r="J17" s="103" t="s">
        <v>1340</v>
      </c>
    </row>
    <row r="18" spans="1:10" s="9" customFormat="1" ht="42" x14ac:dyDescent="0.2">
      <c r="A18" s="104"/>
      <c r="B18" s="94" t="s">
        <v>1341</v>
      </c>
      <c r="C18" s="81" t="s">
        <v>1342</v>
      </c>
      <c r="D18" s="103" t="s">
        <v>1343</v>
      </c>
      <c r="E18" s="251">
        <f t="shared" si="0"/>
        <v>0</v>
      </c>
      <c r="F18" s="103"/>
      <c r="G18" s="103">
        <v>0</v>
      </c>
      <c r="H18" s="103"/>
      <c r="I18" s="103"/>
      <c r="J18" s="103" t="s">
        <v>1340</v>
      </c>
    </row>
    <row r="19" spans="1:10" s="9" customFormat="1" ht="42" x14ac:dyDescent="0.2">
      <c r="A19" s="104"/>
      <c r="B19" s="573" t="s">
        <v>1344</v>
      </c>
      <c r="C19" s="251" t="s">
        <v>1345</v>
      </c>
      <c r="D19" s="103" t="s">
        <v>1346</v>
      </c>
      <c r="E19" s="251">
        <f t="shared" si="0"/>
        <v>110000</v>
      </c>
      <c r="F19" s="251"/>
      <c r="G19" s="251">
        <v>110000</v>
      </c>
      <c r="H19" s="103"/>
      <c r="I19" s="103"/>
      <c r="J19" s="103" t="s">
        <v>1340</v>
      </c>
    </row>
    <row r="20" spans="1:10" s="9" customFormat="1" ht="27" customHeight="1" x14ac:dyDescent="0.2">
      <c r="A20" s="104"/>
      <c r="B20" s="307" t="s">
        <v>1347</v>
      </c>
      <c r="C20" s="251" t="s">
        <v>1345</v>
      </c>
      <c r="D20" s="103" t="s">
        <v>1348</v>
      </c>
      <c r="E20" s="251">
        <f t="shared" si="0"/>
        <v>0</v>
      </c>
      <c r="F20" s="103"/>
      <c r="G20" s="103">
        <v>0</v>
      </c>
      <c r="H20" s="103"/>
      <c r="I20" s="103"/>
      <c r="J20" s="103" t="s">
        <v>1349</v>
      </c>
    </row>
    <row r="21" spans="1:10" s="9" customFormat="1" ht="42.75" customHeight="1" x14ac:dyDescent="0.2">
      <c r="A21" s="104"/>
      <c r="B21" s="125" t="s">
        <v>1350</v>
      </c>
      <c r="C21" s="299" t="s">
        <v>1351</v>
      </c>
      <c r="D21" s="103" t="s">
        <v>1352</v>
      </c>
      <c r="E21" s="251">
        <f t="shared" si="0"/>
        <v>5000</v>
      </c>
      <c r="F21" s="75"/>
      <c r="G21" s="75">
        <v>5000</v>
      </c>
      <c r="H21" s="103"/>
      <c r="I21" s="103"/>
      <c r="J21" s="103" t="s">
        <v>1340</v>
      </c>
    </row>
    <row r="22" spans="1:10" s="9" customFormat="1" ht="42" x14ac:dyDescent="0.2">
      <c r="A22" s="104"/>
      <c r="B22" s="119" t="s">
        <v>1353</v>
      </c>
      <c r="C22" s="299" t="s">
        <v>615</v>
      </c>
      <c r="D22" s="103" t="s">
        <v>1354</v>
      </c>
      <c r="E22" s="251">
        <f t="shared" si="0"/>
        <v>10000</v>
      </c>
      <c r="F22" s="75"/>
      <c r="G22" s="75">
        <v>10000</v>
      </c>
      <c r="H22" s="103"/>
      <c r="I22" s="103"/>
      <c r="J22" s="103" t="s">
        <v>1340</v>
      </c>
    </row>
    <row r="23" spans="1:10" s="9" customFormat="1" ht="63" x14ac:dyDescent="0.2">
      <c r="A23" s="104"/>
      <c r="B23" s="94" t="s">
        <v>1355</v>
      </c>
      <c r="C23" s="459" t="s">
        <v>1356</v>
      </c>
      <c r="D23" s="103" t="s">
        <v>1357</v>
      </c>
      <c r="E23" s="251">
        <f t="shared" si="0"/>
        <v>24000</v>
      </c>
      <c r="F23" s="75"/>
      <c r="G23" s="75">
        <v>24000</v>
      </c>
      <c r="H23" s="103"/>
      <c r="I23" s="103"/>
      <c r="J23" s="103" t="s">
        <v>1340</v>
      </c>
    </row>
    <row r="24" spans="1:10" s="9" customFormat="1" ht="42" x14ac:dyDescent="0.2">
      <c r="A24" s="104"/>
      <c r="B24" s="94" t="s">
        <v>1358</v>
      </c>
      <c r="C24" s="81" t="s">
        <v>1359</v>
      </c>
      <c r="D24" s="103" t="s">
        <v>743</v>
      </c>
      <c r="E24" s="251">
        <f t="shared" si="0"/>
        <v>0</v>
      </c>
      <c r="F24" s="103"/>
      <c r="G24" s="103">
        <v>0</v>
      </c>
      <c r="H24" s="103"/>
      <c r="I24" s="103"/>
      <c r="J24" s="103" t="s">
        <v>1340</v>
      </c>
    </row>
    <row r="25" spans="1:10" s="9" customFormat="1" ht="42" x14ac:dyDescent="0.2">
      <c r="A25" s="104"/>
      <c r="B25" s="94" t="s">
        <v>1360</v>
      </c>
      <c r="C25" s="81" t="s">
        <v>693</v>
      </c>
      <c r="D25" s="103" t="s">
        <v>1361</v>
      </c>
      <c r="E25" s="251">
        <f t="shared" si="0"/>
        <v>0</v>
      </c>
      <c r="F25" s="103"/>
      <c r="G25" s="103">
        <v>0</v>
      </c>
      <c r="H25" s="103"/>
      <c r="I25" s="103"/>
      <c r="J25" s="103" t="s">
        <v>1340</v>
      </c>
    </row>
    <row r="26" spans="1:10" ht="45" customHeight="1" x14ac:dyDescent="0.35">
      <c r="A26" s="81">
        <v>53</v>
      </c>
      <c r="B26" s="90" t="s">
        <v>345</v>
      </c>
      <c r="C26" s="299"/>
      <c r="D26" s="81"/>
      <c r="E26" s="251">
        <f t="shared" si="0"/>
        <v>0</v>
      </c>
      <c r="F26" s="75"/>
      <c r="G26" s="75"/>
      <c r="H26" s="75"/>
      <c r="I26" s="75"/>
      <c r="J26" s="75"/>
    </row>
    <row r="27" spans="1:10" ht="42.75" customHeight="1" x14ac:dyDescent="0.35">
      <c r="A27" s="3"/>
      <c r="B27" s="371" t="s">
        <v>1219</v>
      </c>
      <c r="C27" s="299"/>
      <c r="D27" s="79"/>
      <c r="E27" s="251">
        <f t="shared" si="0"/>
        <v>0</v>
      </c>
      <c r="F27" s="81"/>
      <c r="G27" s="81"/>
      <c r="H27" s="75"/>
      <c r="I27" s="81"/>
      <c r="J27" s="81"/>
    </row>
    <row r="28" spans="1:10" ht="42" customHeight="1" x14ac:dyDescent="0.35">
      <c r="A28" s="101"/>
      <c r="B28" s="445" t="s">
        <v>1220</v>
      </c>
      <c r="C28" s="299" t="s">
        <v>1221</v>
      </c>
      <c r="D28" s="81"/>
      <c r="E28" s="251">
        <f t="shared" si="0"/>
        <v>0</v>
      </c>
      <c r="F28" s="81"/>
      <c r="G28" s="81">
        <v>0</v>
      </c>
      <c r="H28" s="81"/>
      <c r="I28" s="81"/>
      <c r="J28" s="81" t="s">
        <v>1172</v>
      </c>
    </row>
    <row r="29" spans="1:10" ht="44.25" customHeight="1" x14ac:dyDescent="0.35">
      <c r="A29" s="3"/>
      <c r="B29" s="170" t="s">
        <v>1222</v>
      </c>
      <c r="C29" s="299" t="s">
        <v>1221</v>
      </c>
      <c r="D29" s="81"/>
      <c r="E29" s="251">
        <f t="shared" si="0"/>
        <v>0</v>
      </c>
      <c r="F29" s="81"/>
      <c r="G29" s="81">
        <v>0</v>
      </c>
      <c r="H29" s="81"/>
      <c r="I29" s="81"/>
      <c r="J29" s="81" t="s">
        <v>1172</v>
      </c>
    </row>
    <row r="30" spans="1:10" ht="25.5" customHeight="1" x14ac:dyDescent="0.35">
      <c r="A30" s="81"/>
      <c r="B30" s="460" t="s">
        <v>1425</v>
      </c>
      <c r="C30" s="299"/>
      <c r="D30" s="81"/>
      <c r="E30" s="251">
        <f t="shared" si="0"/>
        <v>0</v>
      </c>
      <c r="F30" s="81"/>
      <c r="G30" s="81"/>
      <c r="H30" s="81"/>
      <c r="I30" s="81"/>
      <c r="J30" s="81"/>
    </row>
    <row r="31" spans="1:10" ht="45.75" customHeight="1" x14ac:dyDescent="0.35">
      <c r="A31" s="3"/>
      <c r="B31" s="371" t="s">
        <v>1426</v>
      </c>
      <c r="C31" s="299" t="s">
        <v>1362</v>
      </c>
      <c r="D31" s="79" t="s">
        <v>571</v>
      </c>
      <c r="E31" s="251">
        <f t="shared" si="0"/>
        <v>0</v>
      </c>
      <c r="F31" s="81"/>
      <c r="G31" s="81">
        <v>0</v>
      </c>
      <c r="H31" s="75"/>
      <c r="I31" s="81"/>
      <c r="J31" s="81" t="s">
        <v>520</v>
      </c>
    </row>
    <row r="32" spans="1:10" ht="45.75" customHeight="1" x14ac:dyDescent="0.35">
      <c r="A32" s="3"/>
      <c r="B32" s="371" t="s">
        <v>1427</v>
      </c>
      <c r="C32" s="299"/>
      <c r="D32" s="79"/>
      <c r="E32" s="251">
        <f t="shared" si="0"/>
        <v>0</v>
      </c>
      <c r="F32" s="81"/>
      <c r="G32" s="81"/>
      <c r="H32" s="75"/>
      <c r="I32" s="81"/>
      <c r="J32" s="81"/>
    </row>
    <row r="33" spans="1:10" ht="67.5" customHeight="1" x14ac:dyDescent="0.35">
      <c r="A33" s="3"/>
      <c r="B33" s="371" t="s">
        <v>1428</v>
      </c>
      <c r="C33" s="299" t="s">
        <v>1363</v>
      </c>
      <c r="D33" s="79" t="s">
        <v>1364</v>
      </c>
      <c r="E33" s="251">
        <f t="shared" si="0"/>
        <v>0</v>
      </c>
      <c r="F33" s="81"/>
      <c r="G33" s="81">
        <v>0</v>
      </c>
      <c r="H33" s="75"/>
      <c r="I33" s="81"/>
      <c r="J33" s="81" t="s">
        <v>1365</v>
      </c>
    </row>
    <row r="34" spans="1:10" ht="42" x14ac:dyDescent="0.35">
      <c r="A34" s="3"/>
      <c r="B34" s="371" t="s">
        <v>1429</v>
      </c>
      <c r="C34" s="299" t="s">
        <v>1366</v>
      </c>
      <c r="D34" s="79" t="s">
        <v>1367</v>
      </c>
      <c r="E34" s="251">
        <f t="shared" si="0"/>
        <v>0</v>
      </c>
      <c r="F34" s="81"/>
      <c r="G34" s="81">
        <v>0</v>
      </c>
      <c r="H34" s="75"/>
      <c r="I34" s="81"/>
      <c r="J34" s="81" t="s">
        <v>1365</v>
      </c>
    </row>
    <row r="35" spans="1:10" ht="84" x14ac:dyDescent="0.35">
      <c r="A35" s="3"/>
      <c r="B35" s="307" t="s">
        <v>1368</v>
      </c>
      <c r="C35" s="299" t="s">
        <v>718</v>
      </c>
      <c r="D35" s="103" t="s">
        <v>1343</v>
      </c>
      <c r="E35" s="251">
        <f t="shared" si="0"/>
        <v>0</v>
      </c>
      <c r="F35" s="81"/>
      <c r="G35" s="81">
        <v>0</v>
      </c>
      <c r="H35" s="75"/>
      <c r="I35" s="81"/>
      <c r="J35" s="103" t="s">
        <v>1369</v>
      </c>
    </row>
    <row r="36" spans="1:10" x14ac:dyDescent="0.35">
      <c r="A36" s="3"/>
      <c r="B36" s="461" t="s">
        <v>1430</v>
      </c>
      <c r="C36" s="299"/>
      <c r="D36" s="103"/>
      <c r="E36" s="251">
        <f t="shared" si="0"/>
        <v>0</v>
      </c>
      <c r="F36" s="81"/>
      <c r="G36" s="81"/>
      <c r="H36" s="75"/>
      <c r="I36" s="81"/>
      <c r="J36" s="103"/>
    </row>
    <row r="37" spans="1:10" ht="69.75" customHeight="1" x14ac:dyDescent="0.35">
      <c r="A37" s="103"/>
      <c r="B37" s="94" t="s">
        <v>1370</v>
      </c>
      <c r="C37" s="299" t="s">
        <v>1371</v>
      </c>
      <c r="D37" s="103" t="s">
        <v>1372</v>
      </c>
      <c r="E37" s="251">
        <f t="shared" si="0"/>
        <v>0</v>
      </c>
      <c r="F37" s="81"/>
      <c r="G37" s="81">
        <v>0</v>
      </c>
      <c r="H37" s="81"/>
      <c r="I37" s="81"/>
      <c r="J37" s="103" t="s">
        <v>1340</v>
      </c>
    </row>
    <row r="38" spans="1:10" ht="46.5" customHeight="1" x14ac:dyDescent="0.35">
      <c r="A38" s="103"/>
      <c r="B38" s="94" t="s">
        <v>1373</v>
      </c>
      <c r="C38" s="299" t="s">
        <v>1374</v>
      </c>
      <c r="D38" s="103" t="s">
        <v>1343</v>
      </c>
      <c r="E38" s="251">
        <f t="shared" si="0"/>
        <v>0</v>
      </c>
      <c r="F38" s="81"/>
      <c r="G38" s="81">
        <v>0</v>
      </c>
      <c r="H38" s="81"/>
      <c r="I38" s="81"/>
      <c r="J38" s="103" t="s">
        <v>1375</v>
      </c>
    </row>
    <row r="39" spans="1:10" ht="47.25" customHeight="1" x14ac:dyDescent="0.35">
      <c r="A39" s="103"/>
      <c r="B39" s="94" t="s">
        <v>1376</v>
      </c>
      <c r="C39" s="299" t="s">
        <v>718</v>
      </c>
      <c r="D39" s="103" t="s">
        <v>1377</v>
      </c>
      <c r="E39" s="251">
        <f t="shared" si="0"/>
        <v>0</v>
      </c>
      <c r="F39" s="81"/>
      <c r="G39" s="81">
        <v>0</v>
      </c>
      <c r="H39" s="81"/>
      <c r="I39" s="81"/>
      <c r="J39" s="103" t="s">
        <v>1340</v>
      </c>
    </row>
    <row r="40" spans="1:10" ht="48" customHeight="1" x14ac:dyDescent="0.35">
      <c r="A40" s="103"/>
      <c r="B40" s="94" t="s">
        <v>1378</v>
      </c>
      <c r="C40" s="299" t="s">
        <v>1379</v>
      </c>
      <c r="D40" s="103" t="s">
        <v>1380</v>
      </c>
      <c r="E40" s="251">
        <f t="shared" si="0"/>
        <v>0</v>
      </c>
      <c r="F40" s="81"/>
      <c r="G40" s="81">
        <v>0</v>
      </c>
      <c r="H40" s="81"/>
      <c r="I40" s="81"/>
      <c r="J40" s="103" t="s">
        <v>1340</v>
      </c>
    </row>
    <row r="41" spans="1:10" ht="49.5" customHeight="1" x14ac:dyDescent="0.35">
      <c r="A41" s="3"/>
      <c r="B41" s="371" t="s">
        <v>1219</v>
      </c>
      <c r="C41" s="299"/>
      <c r="D41" s="79" t="s">
        <v>1815</v>
      </c>
      <c r="E41" s="251">
        <f t="shared" si="0"/>
        <v>0</v>
      </c>
      <c r="F41" s="81"/>
      <c r="G41" s="81"/>
      <c r="H41" s="75"/>
      <c r="I41" s="81"/>
      <c r="J41" s="81"/>
    </row>
    <row r="42" spans="1:10" ht="42" customHeight="1" x14ac:dyDescent="0.35">
      <c r="A42" s="101"/>
      <c r="B42" s="445" t="s">
        <v>1220</v>
      </c>
      <c r="C42" s="299" t="s">
        <v>1221</v>
      </c>
      <c r="D42" s="79" t="s">
        <v>1815</v>
      </c>
      <c r="E42" s="251">
        <f t="shared" si="0"/>
        <v>0</v>
      </c>
      <c r="F42" s="81"/>
      <c r="G42" s="81">
        <v>0</v>
      </c>
      <c r="H42" s="81"/>
      <c r="I42" s="81"/>
      <c r="J42" s="81" t="s">
        <v>1172</v>
      </c>
    </row>
    <row r="43" spans="1:10" ht="45.75" customHeight="1" x14ac:dyDescent="0.35">
      <c r="A43" s="3"/>
      <c r="B43" s="170" t="s">
        <v>1222</v>
      </c>
      <c r="C43" s="299" t="s">
        <v>1221</v>
      </c>
      <c r="D43" s="79" t="s">
        <v>1815</v>
      </c>
      <c r="E43" s="251">
        <f t="shared" si="0"/>
        <v>0</v>
      </c>
      <c r="F43" s="81"/>
      <c r="G43" s="81">
        <v>0</v>
      </c>
      <c r="H43" s="81"/>
      <c r="I43" s="81"/>
      <c r="J43" s="81" t="s">
        <v>1172</v>
      </c>
    </row>
    <row r="44" spans="1:10" ht="42" x14ac:dyDescent="0.35">
      <c r="A44" s="81"/>
      <c r="B44" s="371" t="s">
        <v>2378</v>
      </c>
      <c r="C44" s="388" t="s">
        <v>2379</v>
      </c>
      <c r="D44" s="299"/>
      <c r="E44" s="251">
        <f t="shared" si="0"/>
        <v>0</v>
      </c>
      <c r="F44" s="99"/>
      <c r="G44" s="99"/>
      <c r="H44" s="99"/>
      <c r="I44" s="99"/>
      <c r="J44" s="103" t="s">
        <v>2291</v>
      </c>
    </row>
    <row r="45" spans="1:10" x14ac:dyDescent="0.35">
      <c r="A45" s="81"/>
      <c r="B45" s="90" t="s">
        <v>2380</v>
      </c>
      <c r="C45" s="388" t="s">
        <v>718</v>
      </c>
      <c r="D45" s="299"/>
      <c r="E45" s="251">
        <f t="shared" si="0"/>
        <v>0</v>
      </c>
      <c r="F45" s="99"/>
      <c r="G45" s="99"/>
      <c r="H45" s="99"/>
      <c r="I45" s="99"/>
      <c r="J45" s="103" t="s">
        <v>2291</v>
      </c>
    </row>
    <row r="46" spans="1:10" x14ac:dyDescent="0.35">
      <c r="A46" s="3"/>
      <c r="B46" s="371" t="s">
        <v>176</v>
      </c>
      <c r="C46" s="388"/>
      <c r="D46" s="299"/>
      <c r="E46" s="251">
        <f t="shared" si="0"/>
        <v>0</v>
      </c>
      <c r="F46" s="99"/>
      <c r="G46" s="99"/>
      <c r="H46" s="139"/>
      <c r="I46" s="99"/>
      <c r="J46" s="99"/>
    </row>
    <row r="47" spans="1:10" x14ac:dyDescent="0.35">
      <c r="A47" s="79">
        <v>54</v>
      </c>
      <c r="B47" s="90" t="s">
        <v>261</v>
      </c>
      <c r="C47" s="299"/>
      <c r="D47" s="81"/>
      <c r="E47" s="251">
        <f t="shared" si="0"/>
        <v>0</v>
      </c>
      <c r="F47" s="75"/>
      <c r="G47" s="75"/>
      <c r="H47" s="75"/>
      <c r="I47" s="75"/>
      <c r="J47" s="75"/>
    </row>
    <row r="48" spans="1:10" ht="63" x14ac:dyDescent="0.35">
      <c r="A48" s="3"/>
      <c r="B48" s="371" t="s">
        <v>1381</v>
      </c>
      <c r="C48" s="299" t="s">
        <v>1382</v>
      </c>
      <c r="D48" s="81" t="s">
        <v>571</v>
      </c>
      <c r="E48" s="251">
        <f t="shared" si="0"/>
        <v>0</v>
      </c>
      <c r="F48" s="81"/>
      <c r="G48" s="81"/>
      <c r="H48" s="81"/>
      <c r="I48" s="81"/>
      <c r="J48" s="81" t="s">
        <v>520</v>
      </c>
    </row>
    <row r="49" spans="1:10" s="136" customFormat="1" ht="42" x14ac:dyDescent="0.2">
      <c r="A49" s="383"/>
      <c r="B49" s="445" t="s">
        <v>1383</v>
      </c>
      <c r="C49" s="299" t="s">
        <v>678</v>
      </c>
      <c r="D49" s="81" t="s">
        <v>1352</v>
      </c>
      <c r="E49" s="251">
        <f t="shared" si="0"/>
        <v>0</v>
      </c>
      <c r="F49" s="81"/>
      <c r="G49" s="81">
        <v>0</v>
      </c>
      <c r="H49" s="81"/>
      <c r="I49" s="81"/>
      <c r="J49" s="103" t="s">
        <v>1340</v>
      </c>
    </row>
    <row r="50" spans="1:10" s="237" customFormat="1" x14ac:dyDescent="0.35">
      <c r="A50" s="463"/>
      <c r="B50" s="574" t="s">
        <v>1384</v>
      </c>
      <c r="C50" s="450" t="s">
        <v>1385</v>
      </c>
      <c r="D50" s="256" t="s">
        <v>1357</v>
      </c>
      <c r="E50" s="406">
        <f t="shared" si="0"/>
        <v>25100</v>
      </c>
      <c r="F50" s="453"/>
      <c r="G50" s="453">
        <v>25100</v>
      </c>
      <c r="H50" s="256"/>
      <c r="I50" s="256"/>
      <c r="J50" s="243" t="s">
        <v>1340</v>
      </c>
    </row>
    <row r="51" spans="1:10" s="237" customFormat="1" ht="42" x14ac:dyDescent="0.35">
      <c r="A51" s="463"/>
      <c r="B51" s="574" t="s">
        <v>1386</v>
      </c>
      <c r="C51" s="450" t="s">
        <v>1387</v>
      </c>
      <c r="D51" s="256" t="s">
        <v>1388</v>
      </c>
      <c r="E51" s="406">
        <f t="shared" si="0"/>
        <v>12650</v>
      </c>
      <c r="F51" s="453"/>
      <c r="G51" s="453">
        <v>12650</v>
      </c>
      <c r="H51" s="256"/>
      <c r="I51" s="256"/>
      <c r="J51" s="243" t="s">
        <v>1340</v>
      </c>
    </row>
    <row r="52" spans="1:10" ht="42" x14ac:dyDescent="0.35">
      <c r="A52" s="81">
        <v>55</v>
      </c>
      <c r="B52" s="90" t="s">
        <v>341</v>
      </c>
      <c r="C52" s="299"/>
      <c r="D52" s="81"/>
      <c r="E52" s="251">
        <f t="shared" si="0"/>
        <v>0</v>
      </c>
      <c r="F52" s="75"/>
      <c r="G52" s="75"/>
      <c r="H52" s="75"/>
      <c r="I52" s="75"/>
      <c r="J52" s="75"/>
    </row>
    <row r="53" spans="1:10" x14ac:dyDescent="0.35">
      <c r="A53" s="103"/>
      <c r="B53" s="371" t="s">
        <v>1389</v>
      </c>
      <c r="C53" s="299" t="s">
        <v>658</v>
      </c>
      <c r="D53" s="103" t="s">
        <v>1390</v>
      </c>
      <c r="E53" s="251">
        <f t="shared" si="0"/>
        <v>0</v>
      </c>
      <c r="F53" s="81"/>
      <c r="G53" s="81">
        <v>0</v>
      </c>
      <c r="H53" s="81"/>
      <c r="I53" s="81"/>
      <c r="J53" s="103" t="s">
        <v>1340</v>
      </c>
    </row>
    <row r="54" spans="1:10" ht="42" x14ac:dyDescent="0.35">
      <c r="A54" s="84"/>
      <c r="B54" s="413" t="s">
        <v>2381</v>
      </c>
      <c r="C54" s="575" t="s">
        <v>2382</v>
      </c>
      <c r="D54" s="296"/>
      <c r="E54" s="432">
        <f t="shared" si="0"/>
        <v>0</v>
      </c>
      <c r="F54" s="296"/>
      <c r="G54" s="296"/>
      <c r="H54" s="296"/>
      <c r="I54" s="296"/>
      <c r="J54" s="306" t="s">
        <v>2291</v>
      </c>
    </row>
    <row r="55" spans="1:10" x14ac:dyDescent="0.35">
      <c r="A55" s="31"/>
      <c r="B55" s="31"/>
      <c r="C55" s="248"/>
      <c r="D55" s="248"/>
      <c r="E55" s="211">
        <f>SUM(E16:E54)</f>
        <v>186750</v>
      </c>
      <c r="F55" s="211">
        <f>SUM(F16:F54)</f>
        <v>0</v>
      </c>
      <c r="G55" s="211">
        <f>SUM(G16:G54)</f>
        <v>186750</v>
      </c>
      <c r="H55" s="211">
        <f>SUM(H16:H54)</f>
        <v>0</v>
      </c>
      <c r="I55" s="211">
        <f>SUM(I16:I54)</f>
        <v>0</v>
      </c>
      <c r="J55" s="234">
        <f>F55+G55+H55+I55</f>
        <v>186750</v>
      </c>
    </row>
    <row r="56" spans="1:10" x14ac:dyDescent="0.35">
      <c r="B56" s="4"/>
    </row>
    <row r="60" spans="1:10" s="519" customFormat="1" x14ac:dyDescent="0.35">
      <c r="B60" s="519" t="s">
        <v>3213</v>
      </c>
    </row>
    <row r="61" spans="1:10" s="237" customFormat="1" x14ac:dyDescent="0.35">
      <c r="A61" s="239"/>
      <c r="B61" s="462" t="s">
        <v>1384</v>
      </c>
      <c r="C61" s="450" t="s">
        <v>1385</v>
      </c>
      <c r="D61" s="256" t="s">
        <v>1357</v>
      </c>
      <c r="E61" s="452">
        <f t="shared" ref="E61:E62" si="1">F61+G61+H61+I61</f>
        <v>25100</v>
      </c>
      <c r="F61" s="453"/>
      <c r="G61" s="453">
        <v>25100</v>
      </c>
      <c r="H61" s="256"/>
      <c r="I61" s="256"/>
      <c r="J61" s="243" t="s">
        <v>1340</v>
      </c>
    </row>
    <row r="62" spans="1:10" s="237" customFormat="1" ht="42" x14ac:dyDescent="0.35">
      <c r="A62" s="463"/>
      <c r="B62" s="462" t="s">
        <v>1386</v>
      </c>
      <c r="C62" s="450" t="s">
        <v>1387</v>
      </c>
      <c r="D62" s="256" t="s">
        <v>1388</v>
      </c>
      <c r="E62" s="452">
        <f t="shared" si="1"/>
        <v>12650</v>
      </c>
      <c r="F62" s="453"/>
      <c r="G62" s="453">
        <v>12650</v>
      </c>
      <c r="H62" s="256"/>
      <c r="I62" s="256"/>
      <c r="J62" s="243" t="s">
        <v>1340</v>
      </c>
    </row>
    <row r="63" spans="1:10" x14ac:dyDescent="0.35">
      <c r="E63" s="518">
        <f>SUM(E61:E62)</f>
        <v>37750</v>
      </c>
    </row>
  </sheetData>
  <mergeCells count="5">
    <mergeCell ref="A13:A14"/>
    <mergeCell ref="B13:B14"/>
    <mergeCell ref="E13:I13"/>
    <mergeCell ref="J13:J14"/>
    <mergeCell ref="A1:J1"/>
  </mergeCells>
  <pageMargins left="0.9055118110236221" right="0.51181102362204722" top="0.74803149606299213" bottom="0.55118110236220474" header="0.31496062992125984" footer="0.31496062992125984"/>
  <pageSetup paperSize="5" scale="8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28"/>
  <sheetViews>
    <sheetView workbookViewId="0">
      <selection sqref="A1:J23"/>
    </sheetView>
  </sheetViews>
  <sheetFormatPr defaultColWidth="9.140625" defaultRowHeight="21" x14ac:dyDescent="0.35"/>
  <cols>
    <col min="1" max="1" width="5.7109375" style="1" customWidth="1"/>
    <col min="2" max="2" width="39.28515625" style="1" customWidth="1"/>
    <col min="3" max="3" width="23" style="1" customWidth="1"/>
    <col min="4" max="4" width="18.28515625" style="1" customWidth="1"/>
    <col min="5" max="5" width="17" style="1" customWidth="1"/>
    <col min="6" max="7" width="15.570312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1.75" customHeight="1" x14ac:dyDescent="0.45">
      <c r="A1" s="1378" t="s">
        <v>2129</v>
      </c>
      <c r="B1" s="1378"/>
      <c r="C1" s="1378"/>
      <c r="D1" s="1378"/>
      <c r="E1" s="1378"/>
      <c r="F1" s="1378"/>
      <c r="G1" s="1378"/>
      <c r="H1" s="1378"/>
      <c r="I1" s="1378"/>
      <c r="J1" s="1378"/>
    </row>
    <row r="2" spans="1:18" ht="21" customHeight="1" x14ac:dyDescent="0.35">
      <c r="A2" s="32"/>
      <c r="B2" s="47" t="s">
        <v>28</v>
      </c>
      <c r="C2" s="39" t="s">
        <v>40</v>
      </c>
      <c r="D2" s="96" t="s">
        <v>2137</v>
      </c>
      <c r="E2" s="4"/>
      <c r="F2" s="48" t="s">
        <v>32</v>
      </c>
      <c r="G2" s="4"/>
      <c r="H2" s="48" t="s">
        <v>29</v>
      </c>
      <c r="I2" s="36"/>
    </row>
    <row r="3" spans="1:18" ht="21" customHeight="1" x14ac:dyDescent="0.35">
      <c r="A3" s="32"/>
      <c r="B3" s="47" t="s">
        <v>53</v>
      </c>
      <c r="C3" s="39" t="s">
        <v>270</v>
      </c>
      <c r="D3" s="30"/>
      <c r="F3" s="2"/>
      <c r="G3" s="2"/>
      <c r="H3" s="2"/>
    </row>
    <row r="4" spans="1:18" ht="21" customHeight="1" x14ac:dyDescent="0.35">
      <c r="A4" s="32"/>
      <c r="B4" s="47" t="s">
        <v>265</v>
      </c>
      <c r="C4" s="39" t="s">
        <v>218</v>
      </c>
      <c r="D4" s="30"/>
      <c r="E4" s="2"/>
      <c r="F4" s="2"/>
      <c r="G4" s="2"/>
    </row>
    <row r="5" spans="1:18" ht="21" customHeight="1" x14ac:dyDescent="0.35">
      <c r="A5" s="32"/>
      <c r="B5" s="47" t="s">
        <v>21</v>
      </c>
      <c r="C5" s="49" t="s">
        <v>30</v>
      </c>
      <c r="D5" s="50" t="s">
        <v>54</v>
      </c>
      <c r="E5" s="49"/>
      <c r="F5" s="49" t="s">
        <v>55</v>
      </c>
      <c r="G5" s="49" t="s">
        <v>56</v>
      </c>
      <c r="H5" s="49" t="s">
        <v>59</v>
      </c>
      <c r="I5" s="49" t="s">
        <v>2139</v>
      </c>
      <c r="J5" s="49" t="s">
        <v>58</v>
      </c>
      <c r="K5" s="35"/>
      <c r="O5" s="30"/>
    </row>
    <row r="6" spans="1:18" ht="21" customHeight="1" x14ac:dyDescent="0.35">
      <c r="A6" s="32"/>
      <c r="B6" s="37" t="s">
        <v>36</v>
      </c>
      <c r="D6" s="1" t="s">
        <v>353</v>
      </c>
      <c r="F6" s="30"/>
      <c r="H6" s="30"/>
      <c r="J6" s="30"/>
      <c r="K6" s="30"/>
      <c r="M6" s="30"/>
      <c r="O6" s="30"/>
      <c r="P6" s="30"/>
      <c r="R6" s="30"/>
    </row>
    <row r="7" spans="1:18" ht="21" customHeight="1" x14ac:dyDescent="0.35">
      <c r="A7" s="32"/>
      <c r="B7" s="37" t="s">
        <v>37</v>
      </c>
      <c r="D7" s="1" t="s">
        <v>354</v>
      </c>
      <c r="E7" s="30"/>
      <c r="F7" s="2"/>
      <c r="G7" s="2"/>
      <c r="H7" s="2"/>
    </row>
    <row r="8" spans="1:18" ht="21" customHeight="1" x14ac:dyDescent="0.35">
      <c r="A8" s="32"/>
      <c r="B8" s="37" t="s">
        <v>510</v>
      </c>
      <c r="D8" s="1" t="s">
        <v>355</v>
      </c>
      <c r="E8" s="2"/>
      <c r="F8" s="2"/>
      <c r="G8" s="2"/>
      <c r="H8" s="2"/>
    </row>
    <row r="9" spans="1:18" ht="21" customHeight="1" x14ac:dyDescent="0.35">
      <c r="A9" s="1390" t="s">
        <v>0</v>
      </c>
      <c r="B9" s="1390" t="s">
        <v>33</v>
      </c>
      <c r="C9" s="283" t="s">
        <v>23</v>
      </c>
      <c r="D9" s="287" t="s">
        <v>24</v>
      </c>
      <c r="E9" s="1392" t="s">
        <v>1</v>
      </c>
      <c r="F9" s="1393"/>
      <c r="G9" s="1393"/>
      <c r="H9" s="1393"/>
      <c r="I9" s="1394"/>
      <c r="J9" s="1395" t="s">
        <v>13</v>
      </c>
    </row>
    <row r="10" spans="1:18" x14ac:dyDescent="0.35">
      <c r="A10" s="1391"/>
      <c r="B10" s="1391"/>
      <c r="C10" s="284"/>
      <c r="D10" s="288" t="s">
        <v>25</v>
      </c>
      <c r="E10" s="33" t="s">
        <v>5</v>
      </c>
      <c r="F10" s="33" t="s">
        <v>6</v>
      </c>
      <c r="G10" s="33" t="s">
        <v>179</v>
      </c>
      <c r="H10" s="34" t="s">
        <v>26</v>
      </c>
      <c r="I10" s="34" t="s">
        <v>27</v>
      </c>
      <c r="J10" s="1396"/>
    </row>
    <row r="11" spans="1:18" s="9" customFormat="1" x14ac:dyDescent="0.2">
      <c r="A11" s="559">
        <v>56</v>
      </c>
      <c r="B11" s="720" t="s">
        <v>351</v>
      </c>
      <c r="C11" s="550"/>
      <c r="D11" s="550"/>
      <c r="E11" s="550"/>
      <c r="F11" s="550"/>
      <c r="G11" s="550"/>
      <c r="H11" s="550"/>
      <c r="I11" s="550"/>
      <c r="J11" s="550"/>
    </row>
    <row r="12" spans="1:18" s="9" customFormat="1" ht="20.25" customHeight="1" x14ac:dyDescent="0.2">
      <c r="A12" s="89"/>
      <c r="B12" s="603" t="s">
        <v>1223</v>
      </c>
      <c r="C12" s="103"/>
      <c r="D12" s="103"/>
      <c r="E12" s="251">
        <f t="shared" ref="E12:E21" si="0">F12+G12+H12+I12</f>
        <v>0</v>
      </c>
      <c r="F12" s="103"/>
      <c r="G12" s="103"/>
      <c r="H12" s="103"/>
      <c r="I12" s="103"/>
      <c r="J12" s="103"/>
    </row>
    <row r="13" spans="1:18" ht="63" x14ac:dyDescent="0.35">
      <c r="A13" s="371"/>
      <c r="B13" s="371" t="s">
        <v>1224</v>
      </c>
      <c r="C13" s="299" t="s">
        <v>1225</v>
      </c>
      <c r="D13" s="464" t="s">
        <v>1226</v>
      </c>
      <c r="E13" s="251">
        <f t="shared" si="0"/>
        <v>0</v>
      </c>
      <c r="F13" s="81"/>
      <c r="G13" s="81"/>
      <c r="H13" s="81"/>
      <c r="I13" s="81"/>
      <c r="J13" s="81" t="s">
        <v>1172</v>
      </c>
    </row>
    <row r="14" spans="1:18" ht="45" customHeight="1" x14ac:dyDescent="0.35">
      <c r="A14" s="371"/>
      <c r="B14" s="371" t="s">
        <v>1227</v>
      </c>
      <c r="C14" s="299" t="s">
        <v>1228</v>
      </c>
      <c r="D14" s="464" t="s">
        <v>1229</v>
      </c>
      <c r="E14" s="251">
        <f t="shared" si="0"/>
        <v>5000</v>
      </c>
      <c r="F14" s="75"/>
      <c r="G14" s="75">
        <v>5000</v>
      </c>
      <c r="H14" s="81"/>
      <c r="I14" s="81"/>
      <c r="J14" s="81" t="s">
        <v>1172</v>
      </c>
    </row>
    <row r="15" spans="1:18" s="9" customFormat="1" ht="42" x14ac:dyDescent="0.2">
      <c r="A15" s="104"/>
      <c r="B15" s="466" t="s">
        <v>1230</v>
      </c>
      <c r="C15" s="103" t="s">
        <v>1231</v>
      </c>
      <c r="D15" s="103" t="s">
        <v>1232</v>
      </c>
      <c r="E15" s="251">
        <f t="shared" si="0"/>
        <v>0</v>
      </c>
      <c r="F15" s="103"/>
      <c r="G15" s="103"/>
      <c r="H15" s="103"/>
      <c r="I15" s="103"/>
      <c r="J15" s="103" t="s">
        <v>1172</v>
      </c>
    </row>
    <row r="16" spans="1:18" s="9" customFormat="1" ht="42" x14ac:dyDescent="0.2">
      <c r="A16" s="104"/>
      <c r="B16" s="119" t="s">
        <v>1233</v>
      </c>
      <c r="C16" s="103" t="s">
        <v>1234</v>
      </c>
      <c r="D16" s="103" t="s">
        <v>1232</v>
      </c>
      <c r="E16" s="251">
        <f t="shared" si="0"/>
        <v>0</v>
      </c>
      <c r="F16" s="103"/>
      <c r="G16" s="103"/>
      <c r="H16" s="103"/>
      <c r="I16" s="103"/>
      <c r="J16" s="103" t="s">
        <v>1172</v>
      </c>
    </row>
    <row r="17" spans="1:10" s="9" customFormat="1" x14ac:dyDescent="0.2">
      <c r="A17" s="104"/>
      <c r="B17" s="119" t="s">
        <v>1235</v>
      </c>
      <c r="C17" s="103" t="s">
        <v>1236</v>
      </c>
      <c r="D17" s="103" t="s">
        <v>1232</v>
      </c>
      <c r="E17" s="251">
        <f t="shared" si="0"/>
        <v>0</v>
      </c>
      <c r="F17" s="103"/>
      <c r="G17" s="103"/>
      <c r="H17" s="103"/>
      <c r="I17" s="103"/>
      <c r="J17" s="103" t="s">
        <v>1172</v>
      </c>
    </row>
    <row r="18" spans="1:10" s="9" customFormat="1" ht="42" x14ac:dyDescent="0.2">
      <c r="A18" s="104"/>
      <c r="B18" s="119" t="s">
        <v>1237</v>
      </c>
      <c r="C18" s="103" t="s">
        <v>1238</v>
      </c>
      <c r="D18" s="103" t="s">
        <v>1232</v>
      </c>
      <c r="E18" s="251">
        <f t="shared" si="0"/>
        <v>0</v>
      </c>
      <c r="F18" s="103"/>
      <c r="G18" s="103"/>
      <c r="H18" s="103"/>
      <c r="I18" s="103"/>
      <c r="J18" s="103" t="s">
        <v>1172</v>
      </c>
    </row>
    <row r="19" spans="1:10" x14ac:dyDescent="0.35">
      <c r="A19" s="89">
        <v>57</v>
      </c>
      <c r="B19" s="90" t="s">
        <v>352</v>
      </c>
      <c r="C19" s="299"/>
      <c r="D19" s="81"/>
      <c r="E19" s="251">
        <f t="shared" si="0"/>
        <v>0</v>
      </c>
      <c r="F19" s="75"/>
      <c r="G19" s="75"/>
      <c r="H19" s="75"/>
      <c r="I19" s="75"/>
      <c r="J19" s="81"/>
    </row>
    <row r="20" spans="1:10" s="9" customFormat="1" x14ac:dyDescent="0.2">
      <c r="A20" s="104"/>
      <c r="B20" s="466" t="s">
        <v>1239</v>
      </c>
      <c r="C20" s="81"/>
      <c r="D20" s="81"/>
      <c r="E20" s="251">
        <f t="shared" si="0"/>
        <v>0</v>
      </c>
      <c r="F20" s="103"/>
      <c r="G20" s="103"/>
      <c r="H20" s="103"/>
      <c r="I20" s="103"/>
      <c r="J20" s="103"/>
    </row>
    <row r="21" spans="1:10" s="9" customFormat="1" ht="36.75" customHeight="1" x14ac:dyDescent="0.2">
      <c r="A21" s="104"/>
      <c r="B21" s="466" t="s">
        <v>1240</v>
      </c>
      <c r="C21" s="128" t="s">
        <v>1241</v>
      </c>
      <c r="D21" s="464" t="s">
        <v>1229</v>
      </c>
      <c r="E21" s="251">
        <f t="shared" si="0"/>
        <v>0</v>
      </c>
      <c r="F21" s="251"/>
      <c r="G21" s="103"/>
      <c r="H21" s="103"/>
      <c r="I21" s="103"/>
      <c r="J21" s="103"/>
    </row>
    <row r="22" spans="1:10" ht="12" customHeight="1" x14ac:dyDescent="0.35">
      <c r="A22" s="84"/>
      <c r="B22" s="482"/>
      <c r="C22" s="431"/>
      <c r="D22" s="124"/>
      <c r="E22" s="432"/>
      <c r="F22" s="247"/>
      <c r="G22" s="247"/>
      <c r="H22" s="247"/>
      <c r="I22" s="247"/>
      <c r="J22" s="124"/>
    </row>
    <row r="23" spans="1:10" x14ac:dyDescent="0.35">
      <c r="A23" s="31"/>
      <c r="B23" s="31"/>
      <c r="C23" s="248"/>
      <c r="D23" s="248"/>
      <c r="E23" s="211">
        <f>SUM(E12:E22)</f>
        <v>5000</v>
      </c>
      <c r="F23" s="211">
        <f>SUM(F12:F22)</f>
        <v>0</v>
      </c>
      <c r="G23" s="211">
        <f>SUM(G12:G22)</f>
        <v>5000</v>
      </c>
      <c r="H23" s="211">
        <f>SUM(H12:H22)</f>
        <v>0</v>
      </c>
      <c r="I23" s="211">
        <f>SUM(I12:I22)</f>
        <v>0</v>
      </c>
      <c r="J23" s="234">
        <f>F23+G23+H23+I23</f>
        <v>5000</v>
      </c>
    </row>
    <row r="24" spans="1:10" x14ac:dyDescent="0.35">
      <c r="B24" s="4"/>
    </row>
    <row r="27" spans="1:10" s="519" customFormat="1" x14ac:dyDescent="0.35">
      <c r="B27" s="519" t="s">
        <v>3213</v>
      </c>
    </row>
    <row r="28" spans="1:10" ht="42" x14ac:dyDescent="0.35">
      <c r="A28" s="371"/>
      <c r="B28" s="371" t="s">
        <v>1227</v>
      </c>
      <c r="C28" s="299" t="s">
        <v>1228</v>
      </c>
      <c r="D28" s="464" t="s">
        <v>1229</v>
      </c>
      <c r="E28" s="254">
        <f t="shared" ref="E28" si="1">F28+G28+H28+I28</f>
        <v>5000</v>
      </c>
      <c r="F28" s="75"/>
      <c r="G28" s="75">
        <v>5000</v>
      </c>
      <c r="H28" s="81"/>
      <c r="I28" s="81"/>
      <c r="J28" s="81" t="s">
        <v>1172</v>
      </c>
    </row>
  </sheetData>
  <mergeCells count="5">
    <mergeCell ref="A9:A10"/>
    <mergeCell ref="B9:B10"/>
    <mergeCell ref="E9:I9"/>
    <mergeCell ref="J9:J10"/>
    <mergeCell ref="A1:J1"/>
  </mergeCells>
  <pageMargins left="0.9055118110236221" right="0.51181102362204722" top="0.74803149606299213" bottom="0.55118110236220474" header="0.31496062992125984" footer="0.31496062992125984"/>
  <pageSetup paperSize="5" scale="8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39"/>
  <sheetViews>
    <sheetView topLeftCell="A32" workbookViewId="0">
      <selection sqref="A1:J35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7" width="17.710937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 x14ac:dyDescent="0.45">
      <c r="A1" s="1378" t="s">
        <v>2129</v>
      </c>
      <c r="B1" s="1378"/>
      <c r="C1" s="1378"/>
      <c r="D1" s="1378"/>
      <c r="E1" s="1378"/>
      <c r="F1" s="1378"/>
      <c r="G1" s="1378"/>
      <c r="H1" s="1378"/>
      <c r="I1" s="1378"/>
      <c r="J1" s="1378"/>
    </row>
    <row r="2" spans="1:18" ht="12.75" customHeight="1" x14ac:dyDescent="0.35">
      <c r="A2" s="282"/>
      <c r="B2" s="282"/>
      <c r="C2" s="282"/>
      <c r="D2" s="282"/>
      <c r="E2" s="97"/>
      <c r="F2" s="282"/>
      <c r="G2" s="282"/>
      <c r="H2" s="282"/>
      <c r="I2" s="282"/>
    </row>
    <row r="3" spans="1:18" ht="21" customHeight="1" x14ac:dyDescent="0.35">
      <c r="A3" s="32"/>
      <c r="B3" s="47" t="s">
        <v>28</v>
      </c>
      <c r="C3" s="39" t="s">
        <v>40</v>
      </c>
      <c r="D3" s="96" t="s">
        <v>2137</v>
      </c>
      <c r="F3" s="48" t="s">
        <v>32</v>
      </c>
      <c r="G3" s="4"/>
      <c r="H3" s="48" t="s">
        <v>29</v>
      </c>
      <c r="I3" s="36"/>
    </row>
    <row r="4" spans="1:18" ht="21" customHeight="1" x14ac:dyDescent="0.35">
      <c r="A4" s="32"/>
      <c r="B4" s="47" t="s">
        <v>53</v>
      </c>
      <c r="C4" s="39" t="s">
        <v>270</v>
      </c>
      <c r="D4" s="30"/>
      <c r="F4" s="2"/>
      <c r="G4" s="2"/>
      <c r="H4" s="2"/>
    </row>
    <row r="5" spans="1:18" ht="21" customHeight="1" x14ac:dyDescent="0.35">
      <c r="A5" s="32"/>
      <c r="B5" s="47" t="s">
        <v>265</v>
      </c>
      <c r="C5" s="39" t="s">
        <v>219</v>
      </c>
      <c r="D5" s="30"/>
      <c r="E5" s="2"/>
      <c r="F5" s="2"/>
      <c r="G5" s="2"/>
    </row>
    <row r="6" spans="1:18" ht="21" customHeight="1" x14ac:dyDescent="0.35">
      <c r="A6" s="32"/>
      <c r="B6" s="47" t="s">
        <v>21</v>
      </c>
      <c r="C6" s="49" t="s">
        <v>30</v>
      </c>
      <c r="D6" s="50" t="s">
        <v>54</v>
      </c>
      <c r="E6" s="187"/>
      <c r="F6" s="49" t="s">
        <v>55</v>
      </c>
      <c r="G6" s="49" t="s">
        <v>56</v>
      </c>
      <c r="H6" s="49" t="s">
        <v>59</v>
      </c>
      <c r="I6" s="49" t="s">
        <v>2139</v>
      </c>
      <c r="J6" s="49" t="s">
        <v>58</v>
      </c>
      <c r="K6" s="35"/>
      <c r="O6" s="30"/>
    </row>
    <row r="7" spans="1:18" ht="21" customHeight="1" x14ac:dyDescent="0.35">
      <c r="A7" s="32"/>
      <c r="B7" s="37" t="s">
        <v>36</v>
      </c>
      <c r="D7" s="1" t="s">
        <v>360</v>
      </c>
      <c r="F7" s="30"/>
      <c r="H7" s="30"/>
      <c r="J7" s="30"/>
      <c r="K7" s="30"/>
      <c r="M7" s="30"/>
      <c r="O7" s="30"/>
      <c r="P7" s="30"/>
      <c r="R7" s="30"/>
    </row>
    <row r="8" spans="1:18" ht="21" customHeight="1" x14ac:dyDescent="0.35">
      <c r="A8" s="32"/>
      <c r="B8" s="37"/>
      <c r="F8" s="30"/>
      <c r="H8" s="30"/>
      <c r="K8" s="30"/>
      <c r="M8" s="30"/>
      <c r="O8" s="30"/>
      <c r="P8" s="30"/>
      <c r="R8" s="30"/>
    </row>
    <row r="9" spans="1:18" ht="21" customHeight="1" x14ac:dyDescent="0.35">
      <c r="A9" s="32"/>
      <c r="B9" s="37" t="s">
        <v>37</v>
      </c>
      <c r="D9" s="1" t="s">
        <v>361</v>
      </c>
      <c r="E9" s="30"/>
      <c r="F9" s="2"/>
      <c r="G9" s="2"/>
      <c r="H9" s="2"/>
    </row>
    <row r="10" spans="1:18" ht="21" customHeight="1" x14ac:dyDescent="0.35">
      <c r="A10" s="465" t="s">
        <v>511</v>
      </c>
      <c r="B10" s="465"/>
      <c r="E10" s="2"/>
      <c r="F10" s="2"/>
      <c r="G10" s="2"/>
      <c r="H10" s="2"/>
    </row>
    <row r="11" spans="1:18" ht="21" customHeight="1" x14ac:dyDescent="0.35">
      <c r="A11" s="1390" t="s">
        <v>0</v>
      </c>
      <c r="B11" s="1390" t="s">
        <v>33</v>
      </c>
      <c r="C11" s="283" t="s">
        <v>23</v>
      </c>
      <c r="D11" s="287" t="s">
        <v>24</v>
      </c>
      <c r="E11" s="1392" t="s">
        <v>1</v>
      </c>
      <c r="F11" s="1393"/>
      <c r="G11" s="1393"/>
      <c r="H11" s="1393"/>
      <c r="I11" s="1394"/>
      <c r="J11" s="1395" t="s">
        <v>13</v>
      </c>
    </row>
    <row r="12" spans="1:18" x14ac:dyDescent="0.35">
      <c r="A12" s="1391"/>
      <c r="B12" s="1391"/>
      <c r="C12" s="284"/>
      <c r="D12" s="288" t="s">
        <v>25</v>
      </c>
      <c r="E12" s="98" t="s">
        <v>5</v>
      </c>
      <c r="F12" s="33" t="s">
        <v>6</v>
      </c>
      <c r="G12" s="33" t="s">
        <v>179</v>
      </c>
      <c r="H12" s="33" t="s">
        <v>26</v>
      </c>
      <c r="I12" s="33" t="s">
        <v>27</v>
      </c>
      <c r="J12" s="1396"/>
    </row>
    <row r="13" spans="1:18" s="9" customFormat="1" x14ac:dyDescent="0.2">
      <c r="A13" s="576">
        <v>58</v>
      </c>
      <c r="B13" s="577" t="s">
        <v>356</v>
      </c>
      <c r="C13" s="550"/>
      <c r="D13" s="550"/>
      <c r="E13" s="551"/>
      <c r="F13" s="551"/>
      <c r="G13" s="551"/>
      <c r="H13" s="551"/>
      <c r="I13" s="551"/>
      <c r="J13" s="550"/>
    </row>
    <row r="14" spans="1:18" s="9" customFormat="1" ht="69" customHeight="1" x14ac:dyDescent="0.2">
      <c r="A14" s="119"/>
      <c r="B14" s="119" t="s">
        <v>1391</v>
      </c>
      <c r="C14" s="103" t="s">
        <v>1387</v>
      </c>
      <c r="D14" s="103" t="s">
        <v>571</v>
      </c>
      <c r="E14" s="251">
        <f t="shared" ref="E14:E34" si="0">F14+G14+H14+I14</f>
        <v>0</v>
      </c>
      <c r="F14" s="103">
        <v>0</v>
      </c>
      <c r="G14" s="103"/>
      <c r="H14" s="103"/>
      <c r="I14" s="103"/>
      <c r="J14" s="103" t="s">
        <v>520</v>
      </c>
    </row>
    <row r="15" spans="1:18" s="9" customFormat="1" ht="63" x14ac:dyDescent="0.2">
      <c r="A15" s="119"/>
      <c r="B15" s="119" t="s">
        <v>1392</v>
      </c>
      <c r="C15" s="103" t="s">
        <v>1393</v>
      </c>
      <c r="D15" s="103" t="s">
        <v>571</v>
      </c>
      <c r="E15" s="251">
        <f t="shared" si="0"/>
        <v>0</v>
      </c>
      <c r="F15" s="103">
        <v>0</v>
      </c>
      <c r="G15" s="103"/>
      <c r="H15" s="103"/>
      <c r="I15" s="103"/>
      <c r="J15" s="103" t="s">
        <v>1394</v>
      </c>
    </row>
    <row r="16" spans="1:18" s="9" customFormat="1" x14ac:dyDescent="0.2">
      <c r="A16" s="119"/>
      <c r="B16" s="466" t="s">
        <v>1395</v>
      </c>
      <c r="C16" s="103"/>
      <c r="D16" s="103"/>
      <c r="E16" s="251">
        <f t="shared" si="0"/>
        <v>0</v>
      </c>
      <c r="F16" s="103"/>
      <c r="G16" s="103"/>
      <c r="H16" s="103"/>
      <c r="I16" s="103"/>
      <c r="J16" s="103" t="s">
        <v>1295</v>
      </c>
    </row>
    <row r="17" spans="1:10" s="9" customFormat="1" ht="42" x14ac:dyDescent="0.2">
      <c r="A17" s="119"/>
      <c r="B17" s="119" t="s">
        <v>1396</v>
      </c>
      <c r="C17" s="103" t="s">
        <v>1397</v>
      </c>
      <c r="D17" s="103" t="s">
        <v>571</v>
      </c>
      <c r="E17" s="251">
        <f t="shared" si="0"/>
        <v>0</v>
      </c>
      <c r="F17" s="103"/>
      <c r="G17" s="103"/>
      <c r="H17" s="103"/>
      <c r="I17" s="103"/>
      <c r="J17" s="103" t="s">
        <v>1295</v>
      </c>
    </row>
    <row r="18" spans="1:10" s="9" customFormat="1" ht="42" x14ac:dyDescent="0.2">
      <c r="A18" s="119"/>
      <c r="B18" s="119" t="s">
        <v>1398</v>
      </c>
      <c r="C18" s="103" t="s">
        <v>1397</v>
      </c>
      <c r="D18" s="103" t="s">
        <v>571</v>
      </c>
      <c r="E18" s="251">
        <f t="shared" si="0"/>
        <v>0</v>
      </c>
      <c r="F18" s="103"/>
      <c r="G18" s="103"/>
      <c r="H18" s="103"/>
      <c r="I18" s="103"/>
      <c r="J18" s="103" t="s">
        <v>1295</v>
      </c>
    </row>
    <row r="19" spans="1:10" s="9" customFormat="1" x14ac:dyDescent="0.2">
      <c r="A19" s="119"/>
      <c r="B19" s="119" t="s">
        <v>1399</v>
      </c>
      <c r="C19" s="103" t="s">
        <v>1400</v>
      </c>
      <c r="D19" s="103" t="s">
        <v>569</v>
      </c>
      <c r="E19" s="251">
        <f t="shared" si="0"/>
        <v>0</v>
      </c>
      <c r="F19" s="103"/>
      <c r="G19" s="103"/>
      <c r="H19" s="103"/>
      <c r="I19" s="103"/>
      <c r="J19" s="103" t="s">
        <v>1295</v>
      </c>
    </row>
    <row r="20" spans="1:10" s="9" customFormat="1" ht="42" x14ac:dyDescent="0.2">
      <c r="A20" s="119"/>
      <c r="B20" s="119" t="s">
        <v>1401</v>
      </c>
      <c r="C20" s="103" t="s">
        <v>1402</v>
      </c>
      <c r="D20" s="103" t="s">
        <v>1403</v>
      </c>
      <c r="E20" s="251">
        <f t="shared" si="0"/>
        <v>0</v>
      </c>
      <c r="F20" s="103"/>
      <c r="G20" s="103"/>
      <c r="H20" s="103"/>
      <c r="I20" s="103"/>
      <c r="J20" s="103" t="s">
        <v>1295</v>
      </c>
    </row>
    <row r="21" spans="1:10" ht="42" x14ac:dyDescent="0.35">
      <c r="A21" s="91">
        <v>59</v>
      </c>
      <c r="B21" s="170" t="s">
        <v>357</v>
      </c>
      <c r="C21" s="299"/>
      <c r="D21" s="81"/>
      <c r="E21" s="251">
        <f t="shared" si="0"/>
        <v>0</v>
      </c>
      <c r="F21" s="75"/>
      <c r="G21" s="75"/>
      <c r="H21" s="75"/>
      <c r="I21" s="75"/>
      <c r="J21" s="81"/>
    </row>
    <row r="22" spans="1:10" ht="84" x14ac:dyDescent="0.35">
      <c r="A22" s="103"/>
      <c r="B22" s="94" t="s">
        <v>1404</v>
      </c>
      <c r="C22" s="103" t="s">
        <v>1405</v>
      </c>
      <c r="D22" s="103" t="s">
        <v>571</v>
      </c>
      <c r="E22" s="251">
        <f t="shared" si="0"/>
        <v>0</v>
      </c>
      <c r="F22" s="103">
        <v>0</v>
      </c>
      <c r="G22" s="103"/>
      <c r="H22" s="103"/>
      <c r="I22" s="103"/>
      <c r="J22" s="103" t="s">
        <v>1406</v>
      </c>
    </row>
    <row r="23" spans="1:10" ht="63" x14ac:dyDescent="0.35">
      <c r="A23" s="3"/>
      <c r="B23" s="371" t="s">
        <v>1407</v>
      </c>
      <c r="C23" s="103" t="s">
        <v>1408</v>
      </c>
      <c r="D23" s="81" t="s">
        <v>571</v>
      </c>
      <c r="E23" s="251">
        <f t="shared" si="0"/>
        <v>0</v>
      </c>
      <c r="F23" s="103"/>
      <c r="G23" s="103"/>
      <c r="H23" s="103"/>
      <c r="I23" s="103"/>
      <c r="J23" s="103" t="s">
        <v>1406</v>
      </c>
    </row>
    <row r="24" spans="1:10" ht="42" x14ac:dyDescent="0.35">
      <c r="A24" s="3"/>
      <c r="B24" s="371" t="s">
        <v>1409</v>
      </c>
      <c r="C24" s="103"/>
      <c r="D24" s="81"/>
      <c r="E24" s="251">
        <f t="shared" si="0"/>
        <v>0</v>
      </c>
      <c r="F24" s="103"/>
      <c r="G24" s="103"/>
      <c r="H24" s="103"/>
      <c r="I24" s="103"/>
      <c r="J24" s="103" t="s">
        <v>1295</v>
      </c>
    </row>
    <row r="25" spans="1:10" ht="45.75" customHeight="1" x14ac:dyDescent="0.35">
      <c r="A25" s="3"/>
      <c r="B25" s="371" t="s">
        <v>1410</v>
      </c>
      <c r="C25" s="103" t="s">
        <v>1411</v>
      </c>
      <c r="D25" s="81" t="s">
        <v>1297</v>
      </c>
      <c r="E25" s="251">
        <f t="shared" si="0"/>
        <v>0</v>
      </c>
      <c r="F25" s="103"/>
      <c r="G25" s="103"/>
      <c r="H25" s="103"/>
      <c r="I25" s="103"/>
      <c r="J25" s="103" t="s">
        <v>1295</v>
      </c>
    </row>
    <row r="26" spans="1:10" ht="42" x14ac:dyDescent="0.35">
      <c r="A26" s="3"/>
      <c r="B26" s="371" t="s">
        <v>1412</v>
      </c>
      <c r="C26" s="103"/>
      <c r="D26" s="81"/>
      <c r="E26" s="251">
        <f t="shared" si="0"/>
        <v>0</v>
      </c>
      <c r="F26" s="103"/>
      <c r="G26" s="103"/>
      <c r="H26" s="103"/>
      <c r="I26" s="103"/>
      <c r="J26" s="103" t="s">
        <v>1295</v>
      </c>
    </row>
    <row r="27" spans="1:10" ht="63" x14ac:dyDescent="0.35">
      <c r="A27" s="3"/>
      <c r="B27" s="371" t="s">
        <v>1413</v>
      </c>
      <c r="C27" s="103" t="s">
        <v>1313</v>
      </c>
      <c r="D27" s="446" t="s">
        <v>1301</v>
      </c>
      <c r="E27" s="251">
        <f t="shared" si="0"/>
        <v>0</v>
      </c>
      <c r="F27" s="103"/>
      <c r="G27" s="103"/>
      <c r="H27" s="103"/>
      <c r="I27" s="103"/>
      <c r="J27" s="103" t="s">
        <v>1295</v>
      </c>
    </row>
    <row r="28" spans="1:10" ht="42" x14ac:dyDescent="0.35">
      <c r="A28" s="3"/>
      <c r="B28" s="371" t="s">
        <v>1414</v>
      </c>
      <c r="C28" s="103"/>
      <c r="D28" s="81" t="s">
        <v>1306</v>
      </c>
      <c r="E28" s="251">
        <f t="shared" si="0"/>
        <v>0</v>
      </c>
      <c r="F28" s="103"/>
      <c r="G28" s="103"/>
      <c r="H28" s="103"/>
      <c r="I28" s="103"/>
      <c r="J28" s="103" t="s">
        <v>1295</v>
      </c>
    </row>
    <row r="29" spans="1:10" ht="42" x14ac:dyDescent="0.35">
      <c r="A29" s="91">
        <v>60</v>
      </c>
      <c r="B29" s="94" t="s">
        <v>358</v>
      </c>
      <c r="C29" s="299"/>
      <c r="D29" s="81"/>
      <c r="E29" s="251">
        <f t="shared" si="0"/>
        <v>0</v>
      </c>
      <c r="F29" s="75"/>
      <c r="G29" s="75"/>
      <c r="H29" s="75"/>
      <c r="I29" s="75"/>
      <c r="J29" s="81"/>
    </row>
    <row r="30" spans="1:10" ht="84" x14ac:dyDescent="0.35">
      <c r="A30" s="91"/>
      <c r="B30" s="94" t="s">
        <v>1415</v>
      </c>
      <c r="C30" s="299" t="s">
        <v>1416</v>
      </c>
      <c r="D30" s="81" t="s">
        <v>571</v>
      </c>
      <c r="E30" s="251">
        <f t="shared" si="0"/>
        <v>0</v>
      </c>
      <c r="F30" s="81">
        <v>0</v>
      </c>
      <c r="G30" s="81"/>
      <c r="H30" s="81"/>
      <c r="I30" s="81"/>
      <c r="J30" s="81" t="s">
        <v>1417</v>
      </c>
    </row>
    <row r="31" spans="1:10" ht="42" x14ac:dyDescent="0.35">
      <c r="A31" s="103">
        <v>61</v>
      </c>
      <c r="B31" s="90" t="s">
        <v>359</v>
      </c>
      <c r="C31" s="299"/>
      <c r="D31" s="81"/>
      <c r="E31" s="251">
        <f t="shared" si="0"/>
        <v>0</v>
      </c>
      <c r="F31" s="75"/>
      <c r="G31" s="75"/>
      <c r="H31" s="75"/>
      <c r="I31" s="75"/>
      <c r="J31" s="81"/>
    </row>
    <row r="32" spans="1:10" ht="84" x14ac:dyDescent="0.35">
      <c r="A32" s="103"/>
      <c r="B32" s="125" t="s">
        <v>1418</v>
      </c>
      <c r="C32" s="299" t="s">
        <v>1419</v>
      </c>
      <c r="D32" s="81" t="s">
        <v>1420</v>
      </c>
      <c r="E32" s="251">
        <f t="shared" si="0"/>
        <v>0</v>
      </c>
      <c r="F32" s="81">
        <v>0</v>
      </c>
      <c r="G32" s="81"/>
      <c r="H32" s="81"/>
      <c r="I32" s="81"/>
      <c r="J32" s="81" t="s">
        <v>1421</v>
      </c>
    </row>
    <row r="33" spans="1:10" ht="63" x14ac:dyDescent="0.35">
      <c r="A33" s="103"/>
      <c r="B33" s="125" t="s">
        <v>1422</v>
      </c>
      <c r="C33" s="299" t="s">
        <v>1423</v>
      </c>
      <c r="D33" s="81" t="s">
        <v>1424</v>
      </c>
      <c r="E33" s="251">
        <f t="shared" si="0"/>
        <v>0</v>
      </c>
      <c r="F33" s="81">
        <v>0</v>
      </c>
      <c r="G33" s="81"/>
      <c r="H33" s="81"/>
      <c r="I33" s="81"/>
      <c r="J33" s="81" t="s">
        <v>1421</v>
      </c>
    </row>
    <row r="34" spans="1:10" ht="42" x14ac:dyDescent="0.35">
      <c r="A34" s="111"/>
      <c r="B34" s="382" t="s">
        <v>2383</v>
      </c>
      <c r="C34" s="296" t="s">
        <v>2018</v>
      </c>
      <c r="D34" s="111"/>
      <c r="E34" s="432">
        <f t="shared" si="0"/>
        <v>0</v>
      </c>
      <c r="F34" s="111"/>
      <c r="G34" s="111"/>
      <c r="H34" s="111"/>
      <c r="I34" s="111"/>
      <c r="J34" s="111" t="s">
        <v>2384</v>
      </c>
    </row>
    <row r="35" spans="1:10" x14ac:dyDescent="0.35">
      <c r="B35" s="4"/>
      <c r="C35" s="183"/>
      <c r="D35" s="183"/>
      <c r="E35" s="244">
        <f>SUM(E14:E34)</f>
        <v>0</v>
      </c>
      <c r="F35" s="244">
        <f>SUM(F14:F34)</f>
        <v>0</v>
      </c>
      <c r="G35" s="244">
        <f>SUM(G14:G34)</f>
        <v>0</v>
      </c>
      <c r="H35" s="244">
        <f>SUM(H14:H34)</f>
        <v>0</v>
      </c>
      <c r="I35" s="244">
        <f>SUM(I14:I34)</f>
        <v>0</v>
      </c>
      <c r="J35" s="267">
        <f>F35+G35+H35+I35</f>
        <v>0</v>
      </c>
    </row>
    <row r="37" spans="1:10" ht="20.25" customHeight="1" x14ac:dyDescent="0.35"/>
    <row r="38" spans="1:10" s="519" customFormat="1" x14ac:dyDescent="0.35">
      <c r="B38" s="519" t="s">
        <v>3213</v>
      </c>
    </row>
    <row r="39" spans="1:10" x14ac:dyDescent="0.35">
      <c r="B39" s="1" t="s">
        <v>3214</v>
      </c>
    </row>
  </sheetData>
  <mergeCells count="5">
    <mergeCell ref="A11:A12"/>
    <mergeCell ref="B11:B12"/>
    <mergeCell ref="E11:I11"/>
    <mergeCell ref="J11:J12"/>
    <mergeCell ref="A1:J1"/>
  </mergeCells>
  <pageMargins left="0.9055118110236221" right="0.51181102362204722" top="0.74803149606299213" bottom="0.55118110236220474" header="0.31496062992125984" footer="0.31496062992125984"/>
  <pageSetup paperSize="5" scale="85" orientation="landscape" horizontalDpi="200" verticalDpi="2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27"/>
  <sheetViews>
    <sheetView zoomScale="80" zoomScaleNormal="80" workbookViewId="0">
      <selection sqref="A1:J21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 x14ac:dyDescent="0.45">
      <c r="A1" s="1378" t="s">
        <v>2129</v>
      </c>
      <c r="B1" s="1378"/>
      <c r="C1" s="1378"/>
      <c r="D1" s="1378"/>
      <c r="E1" s="1378"/>
      <c r="F1" s="1378"/>
      <c r="G1" s="1378"/>
      <c r="H1" s="1378"/>
      <c r="I1" s="1378"/>
      <c r="J1" s="1378"/>
    </row>
    <row r="2" spans="1:18" ht="12.75" customHeight="1" x14ac:dyDescent="0.35">
      <c r="A2" s="282"/>
      <c r="B2" s="282"/>
      <c r="C2" s="282"/>
      <c r="D2" s="282"/>
      <c r="E2" s="282"/>
      <c r="F2" s="282"/>
      <c r="G2" s="282"/>
      <c r="H2" s="282"/>
      <c r="I2" s="282"/>
    </row>
    <row r="3" spans="1:18" ht="21" customHeight="1" x14ac:dyDescent="0.35">
      <c r="A3" s="32"/>
      <c r="B3" s="47" t="s">
        <v>28</v>
      </c>
      <c r="C3" s="39" t="s">
        <v>40</v>
      </c>
      <c r="D3" s="96" t="s">
        <v>2137</v>
      </c>
      <c r="E3" s="4"/>
      <c r="F3" s="48" t="s">
        <v>32</v>
      </c>
      <c r="G3" s="4"/>
      <c r="H3" s="48" t="s">
        <v>29</v>
      </c>
      <c r="I3" s="36"/>
    </row>
    <row r="4" spans="1:18" ht="21" customHeight="1" x14ac:dyDescent="0.35">
      <c r="A4" s="32"/>
      <c r="B4" s="47" t="s">
        <v>53</v>
      </c>
      <c r="C4" s="39" t="s">
        <v>270</v>
      </c>
      <c r="D4" s="30"/>
      <c r="F4" s="2"/>
      <c r="G4" s="2"/>
      <c r="H4" s="2"/>
    </row>
    <row r="5" spans="1:18" ht="21" customHeight="1" x14ac:dyDescent="0.35">
      <c r="A5" s="32"/>
      <c r="B5" s="47" t="s">
        <v>265</v>
      </c>
      <c r="C5" s="39" t="s">
        <v>220</v>
      </c>
      <c r="D5" s="30"/>
      <c r="E5" s="2"/>
      <c r="F5" s="2"/>
      <c r="G5" s="2"/>
    </row>
    <row r="6" spans="1:18" ht="21" customHeight="1" x14ac:dyDescent="0.35">
      <c r="A6" s="32"/>
      <c r="B6" s="47" t="s">
        <v>21</v>
      </c>
      <c r="C6" s="49" t="s">
        <v>30</v>
      </c>
      <c r="D6" s="50" t="s">
        <v>54</v>
      </c>
      <c r="E6" s="49"/>
      <c r="F6" s="49" t="s">
        <v>55</v>
      </c>
      <c r="G6" s="49" t="s">
        <v>56</v>
      </c>
      <c r="H6" s="49" t="s">
        <v>59</v>
      </c>
      <c r="I6" s="49" t="s">
        <v>2139</v>
      </c>
      <c r="J6" s="49" t="s">
        <v>58</v>
      </c>
      <c r="K6" s="35"/>
      <c r="O6" s="30"/>
    </row>
    <row r="7" spans="1:18" ht="21" customHeight="1" x14ac:dyDescent="0.35">
      <c r="A7" s="32"/>
      <c r="B7" s="37" t="s">
        <v>36</v>
      </c>
      <c r="D7" s="1" t="s">
        <v>363</v>
      </c>
      <c r="F7" s="30"/>
      <c r="H7" s="30"/>
      <c r="J7" s="30"/>
      <c r="K7" s="30"/>
      <c r="M7" s="30"/>
      <c r="O7" s="30"/>
      <c r="P7" s="30"/>
      <c r="R7" s="30"/>
    </row>
    <row r="8" spans="1:18" ht="21" customHeight="1" x14ac:dyDescent="0.35">
      <c r="A8" s="32"/>
      <c r="B8" s="37"/>
      <c r="F8" s="30"/>
      <c r="H8" s="30"/>
      <c r="K8" s="30"/>
      <c r="M8" s="30"/>
      <c r="O8" s="30"/>
      <c r="P8" s="30"/>
      <c r="R8" s="30"/>
    </row>
    <row r="9" spans="1:18" ht="21" customHeight="1" x14ac:dyDescent="0.35">
      <c r="A9" s="32"/>
      <c r="B9" s="37" t="s">
        <v>37</v>
      </c>
      <c r="D9" s="1" t="s">
        <v>364</v>
      </c>
      <c r="E9" s="30"/>
      <c r="F9" s="2"/>
      <c r="G9" s="2"/>
      <c r="H9" s="2"/>
    </row>
    <row r="10" spans="1:18" ht="21" customHeight="1" x14ac:dyDescent="0.35">
      <c r="A10" s="465" t="s">
        <v>512</v>
      </c>
      <c r="B10" s="465"/>
      <c r="E10" s="2"/>
      <c r="F10" s="2"/>
      <c r="G10" s="2"/>
      <c r="H10" s="2"/>
    </row>
    <row r="11" spans="1:18" ht="21" customHeight="1" x14ac:dyDescent="0.35">
      <c r="A11" s="1390" t="s">
        <v>0</v>
      </c>
      <c r="B11" s="1390" t="s">
        <v>33</v>
      </c>
      <c r="C11" s="283" t="s">
        <v>23</v>
      </c>
      <c r="D11" s="287" t="s">
        <v>24</v>
      </c>
      <c r="E11" s="1392" t="s">
        <v>1</v>
      </c>
      <c r="F11" s="1393"/>
      <c r="G11" s="1393"/>
      <c r="H11" s="1393"/>
      <c r="I11" s="1394"/>
      <c r="J11" s="1395" t="s">
        <v>13</v>
      </c>
    </row>
    <row r="12" spans="1:18" x14ac:dyDescent="0.35">
      <c r="A12" s="1391"/>
      <c r="B12" s="1391"/>
      <c r="C12" s="284"/>
      <c r="D12" s="288" t="s">
        <v>25</v>
      </c>
      <c r="E12" s="33" t="s">
        <v>5</v>
      </c>
      <c r="F12" s="33" t="s">
        <v>6</v>
      </c>
      <c r="G12" s="33" t="s">
        <v>179</v>
      </c>
      <c r="H12" s="33" t="s">
        <v>26</v>
      </c>
      <c r="I12" s="33" t="s">
        <v>27</v>
      </c>
      <c r="J12" s="1396"/>
    </row>
    <row r="13" spans="1:18" s="9" customFormat="1" ht="42" x14ac:dyDescent="0.2">
      <c r="A13" s="576">
        <v>62</v>
      </c>
      <c r="B13" s="577" t="s">
        <v>362</v>
      </c>
      <c r="C13" s="550"/>
      <c r="D13" s="550"/>
      <c r="E13" s="550"/>
      <c r="F13" s="550"/>
      <c r="G13" s="550"/>
      <c r="H13" s="550"/>
      <c r="I13" s="550"/>
      <c r="J13" s="550"/>
    </row>
    <row r="14" spans="1:18" s="9" customFormat="1" ht="42" x14ac:dyDescent="0.2">
      <c r="A14" s="14"/>
      <c r="B14" s="467" t="s">
        <v>763</v>
      </c>
      <c r="C14" s="245"/>
      <c r="D14" s="245" t="s">
        <v>819</v>
      </c>
      <c r="E14" s="251">
        <f t="shared" ref="E14:E20" si="0">F14+G14+H14+I14</f>
        <v>0</v>
      </c>
      <c r="F14" s="188"/>
      <c r="G14" s="188"/>
      <c r="H14" s="188"/>
      <c r="I14" s="188"/>
      <c r="J14" s="245" t="s">
        <v>764</v>
      </c>
    </row>
    <row r="15" spans="1:18" s="9" customFormat="1" ht="42" x14ac:dyDescent="0.2">
      <c r="A15" s="119"/>
      <c r="B15" s="119" t="s">
        <v>1431</v>
      </c>
      <c r="C15" s="103" t="s">
        <v>1432</v>
      </c>
      <c r="D15" s="103" t="s">
        <v>1299</v>
      </c>
      <c r="E15" s="251">
        <f t="shared" si="0"/>
        <v>0</v>
      </c>
      <c r="F15" s="103"/>
      <c r="G15" s="103"/>
      <c r="H15" s="103"/>
      <c r="I15" s="103"/>
      <c r="J15" s="103" t="s">
        <v>1295</v>
      </c>
    </row>
    <row r="16" spans="1:18" s="9" customFormat="1" ht="42" x14ac:dyDescent="0.2">
      <c r="A16" s="119"/>
      <c r="B16" s="119" t="s">
        <v>1433</v>
      </c>
      <c r="C16" s="103"/>
      <c r="D16" s="103"/>
      <c r="E16" s="251">
        <f t="shared" si="0"/>
        <v>0</v>
      </c>
      <c r="F16" s="103"/>
      <c r="G16" s="103"/>
      <c r="H16" s="103"/>
      <c r="I16" s="103"/>
      <c r="J16" s="103" t="s">
        <v>1295</v>
      </c>
    </row>
    <row r="17" spans="1:10" s="9" customFormat="1" x14ac:dyDescent="0.2">
      <c r="A17" s="119"/>
      <c r="B17" s="119" t="s">
        <v>1434</v>
      </c>
      <c r="C17" s="103" t="s">
        <v>1305</v>
      </c>
      <c r="D17" s="103" t="s">
        <v>1331</v>
      </c>
      <c r="E17" s="251">
        <f t="shared" si="0"/>
        <v>0</v>
      </c>
      <c r="F17" s="103"/>
      <c r="G17" s="103"/>
      <c r="H17" s="103"/>
      <c r="I17" s="103"/>
      <c r="J17" s="103" t="s">
        <v>1295</v>
      </c>
    </row>
    <row r="18" spans="1:10" s="9" customFormat="1" ht="42" x14ac:dyDescent="0.2">
      <c r="A18" s="119"/>
      <c r="B18" s="119" t="s">
        <v>1435</v>
      </c>
      <c r="C18" s="103" t="s">
        <v>1305</v>
      </c>
      <c r="D18" s="103" t="s">
        <v>1436</v>
      </c>
      <c r="E18" s="251">
        <f t="shared" si="0"/>
        <v>0</v>
      </c>
      <c r="F18" s="103"/>
      <c r="G18" s="103"/>
      <c r="H18" s="103"/>
      <c r="I18" s="103"/>
      <c r="J18" s="103" t="s">
        <v>1295</v>
      </c>
    </row>
    <row r="19" spans="1:10" s="9" customFormat="1" x14ac:dyDescent="0.2">
      <c r="A19" s="119"/>
      <c r="B19" s="119" t="s">
        <v>1437</v>
      </c>
      <c r="C19" s="103" t="s">
        <v>1305</v>
      </c>
      <c r="D19" s="103" t="s">
        <v>1438</v>
      </c>
      <c r="E19" s="251">
        <f t="shared" si="0"/>
        <v>0</v>
      </c>
      <c r="F19" s="103"/>
      <c r="G19" s="103"/>
      <c r="H19" s="103"/>
      <c r="I19" s="103"/>
      <c r="J19" s="103" t="s">
        <v>1295</v>
      </c>
    </row>
    <row r="20" spans="1:10" x14ac:dyDescent="0.35">
      <c r="A20" s="111"/>
      <c r="B20" s="413"/>
      <c r="C20" s="431"/>
      <c r="D20" s="124"/>
      <c r="E20" s="432">
        <f t="shared" si="0"/>
        <v>0</v>
      </c>
      <c r="F20" s="247"/>
      <c r="G20" s="247"/>
      <c r="H20" s="247"/>
      <c r="I20" s="247"/>
      <c r="J20" s="124"/>
    </row>
    <row r="21" spans="1:10" x14ac:dyDescent="0.35">
      <c r="A21" s="31"/>
      <c r="B21" s="31"/>
      <c r="C21" s="248"/>
      <c r="D21" s="248"/>
      <c r="E21" s="211">
        <f>SUM(E14:E20)</f>
        <v>0</v>
      </c>
      <c r="F21" s="211">
        <f>SUM(F14:F20)</f>
        <v>0</v>
      </c>
      <c r="G21" s="211">
        <f>SUM(G14:G20)</f>
        <v>0</v>
      </c>
      <c r="H21" s="211">
        <f>SUM(H14:H20)</f>
        <v>0</v>
      </c>
      <c r="I21" s="211">
        <f>SUM(I14:I20)</f>
        <v>0</v>
      </c>
      <c r="J21" s="234">
        <f>F21+G21+H21+I21</f>
        <v>0</v>
      </c>
    </row>
    <row r="22" spans="1:10" x14ac:dyDescent="0.35">
      <c r="B22" s="4"/>
    </row>
    <row r="26" spans="1:10" s="519" customFormat="1" x14ac:dyDescent="0.35">
      <c r="B26" s="519" t="s">
        <v>3213</v>
      </c>
    </row>
    <row r="27" spans="1:10" x14ac:dyDescent="0.35">
      <c r="B27" s="1" t="s">
        <v>3214</v>
      </c>
    </row>
  </sheetData>
  <mergeCells count="5">
    <mergeCell ref="A11:A12"/>
    <mergeCell ref="B11:B12"/>
    <mergeCell ref="E11:I11"/>
    <mergeCell ref="J11:J12"/>
    <mergeCell ref="A1:J1"/>
  </mergeCells>
  <pageMargins left="0.9055118110236221" right="0.51181102362204722" top="0.74803149606299213" bottom="0.55118110236220474" header="0.31496062992125984" footer="0.31496062992125984"/>
  <pageSetup paperSize="5" scale="85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R36"/>
  <sheetViews>
    <sheetView topLeftCell="A10" workbookViewId="0">
      <selection activeCell="B18" sqref="B18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7" width="17.4257812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 x14ac:dyDescent="0.45">
      <c r="A1" s="1378" t="s">
        <v>2129</v>
      </c>
      <c r="B1" s="1378"/>
      <c r="C1" s="1378"/>
      <c r="D1" s="1378"/>
      <c r="E1" s="1378"/>
      <c r="F1" s="1378"/>
      <c r="G1" s="1378"/>
      <c r="H1" s="1378"/>
      <c r="I1" s="1378"/>
      <c r="J1" s="1378"/>
    </row>
    <row r="2" spans="1:18" ht="21" customHeight="1" x14ac:dyDescent="0.35">
      <c r="A2" s="32"/>
      <c r="B2" s="47" t="s">
        <v>28</v>
      </c>
      <c r="C2" s="39" t="s">
        <v>40</v>
      </c>
      <c r="D2" s="96" t="s">
        <v>2137</v>
      </c>
      <c r="E2" s="4"/>
      <c r="F2" s="48" t="s">
        <v>32</v>
      </c>
      <c r="G2" s="4"/>
      <c r="H2" s="48" t="s">
        <v>29</v>
      </c>
      <c r="I2" s="36"/>
    </row>
    <row r="3" spans="1:18" ht="21" customHeight="1" x14ac:dyDescent="0.35">
      <c r="A3" s="32"/>
      <c r="B3" s="47" t="s">
        <v>53</v>
      </c>
      <c r="C3" s="39" t="s">
        <v>270</v>
      </c>
      <c r="D3" s="30"/>
      <c r="F3" s="2"/>
      <c r="G3" s="2"/>
      <c r="H3" s="2"/>
    </row>
    <row r="4" spans="1:18" ht="21" customHeight="1" x14ac:dyDescent="0.35">
      <c r="A4" s="32"/>
      <c r="B4" s="47" t="s">
        <v>265</v>
      </c>
      <c r="C4" s="39" t="s">
        <v>221</v>
      </c>
      <c r="D4" s="30"/>
      <c r="E4" s="2"/>
      <c r="F4" s="2"/>
      <c r="G4" s="2"/>
    </row>
    <row r="5" spans="1:18" ht="21" customHeight="1" x14ac:dyDescent="0.35">
      <c r="A5" s="32"/>
      <c r="B5" s="47" t="s">
        <v>21</v>
      </c>
      <c r="C5" s="49" t="s">
        <v>30</v>
      </c>
      <c r="D5" s="50" t="s">
        <v>54</v>
      </c>
      <c r="E5" s="49"/>
      <c r="F5" s="49" t="s">
        <v>55</v>
      </c>
      <c r="G5" s="49" t="s">
        <v>56</v>
      </c>
      <c r="H5" s="49" t="s">
        <v>59</v>
      </c>
      <c r="I5" s="49" t="s">
        <v>2139</v>
      </c>
      <c r="J5" s="49" t="s">
        <v>58</v>
      </c>
      <c r="K5" s="35"/>
      <c r="O5" s="30"/>
    </row>
    <row r="6" spans="1:18" ht="21" customHeight="1" x14ac:dyDescent="0.35">
      <c r="A6" s="32"/>
      <c r="B6" s="37" t="s">
        <v>36</v>
      </c>
      <c r="D6" s="1" t="s">
        <v>365</v>
      </c>
      <c r="F6" s="30"/>
      <c r="H6" s="30"/>
      <c r="J6" s="30"/>
      <c r="K6" s="30"/>
      <c r="M6" s="30"/>
      <c r="O6" s="30"/>
      <c r="P6" s="30"/>
      <c r="R6" s="30"/>
    </row>
    <row r="7" spans="1:18" ht="21" customHeight="1" x14ac:dyDescent="0.35">
      <c r="A7" s="32"/>
      <c r="B7" s="37" t="s">
        <v>37</v>
      </c>
      <c r="E7" s="30"/>
      <c r="F7" s="2"/>
      <c r="G7" s="2"/>
      <c r="H7" s="2"/>
    </row>
    <row r="8" spans="1:18" ht="21" customHeight="1" x14ac:dyDescent="0.35">
      <c r="A8" s="32"/>
      <c r="B8" s="37" t="s">
        <v>513</v>
      </c>
      <c r="E8" s="2"/>
      <c r="F8" s="2"/>
      <c r="G8" s="2"/>
      <c r="H8" s="2"/>
    </row>
    <row r="9" spans="1:18" ht="21" customHeight="1" x14ac:dyDescent="0.35">
      <c r="A9" s="1390" t="s">
        <v>0</v>
      </c>
      <c r="B9" s="1390" t="s">
        <v>33</v>
      </c>
      <c r="C9" s="283" t="s">
        <v>23</v>
      </c>
      <c r="D9" s="287" t="s">
        <v>24</v>
      </c>
      <c r="E9" s="1392" t="s">
        <v>1</v>
      </c>
      <c r="F9" s="1393"/>
      <c r="G9" s="1393"/>
      <c r="H9" s="1393"/>
      <c r="I9" s="1394"/>
      <c r="J9" s="1395" t="s">
        <v>13</v>
      </c>
    </row>
    <row r="10" spans="1:18" x14ac:dyDescent="0.35">
      <c r="A10" s="1391"/>
      <c r="B10" s="1391"/>
      <c r="C10" s="284"/>
      <c r="D10" s="288" t="s">
        <v>25</v>
      </c>
      <c r="E10" s="33" t="s">
        <v>5</v>
      </c>
      <c r="F10" s="33" t="s">
        <v>6</v>
      </c>
      <c r="G10" s="33" t="s">
        <v>179</v>
      </c>
      <c r="H10" s="34" t="s">
        <v>26</v>
      </c>
      <c r="I10" s="34" t="s">
        <v>27</v>
      </c>
      <c r="J10" s="1396"/>
    </row>
    <row r="11" spans="1:18" s="724" customFormat="1" ht="39" x14ac:dyDescent="0.2">
      <c r="A11" s="721">
        <v>63</v>
      </c>
      <c r="B11" s="722" t="s">
        <v>362</v>
      </c>
      <c r="C11" s="723"/>
      <c r="D11" s="723"/>
      <c r="E11" s="723"/>
      <c r="F11" s="723"/>
      <c r="G11" s="723"/>
      <c r="H11" s="723"/>
      <c r="I11" s="723"/>
      <c r="J11" s="723"/>
    </row>
    <row r="12" spans="1:18" s="724" customFormat="1" ht="39" x14ac:dyDescent="0.2">
      <c r="A12" s="725"/>
      <c r="B12" s="726" t="s">
        <v>1439</v>
      </c>
      <c r="C12" s="727"/>
      <c r="D12" s="727"/>
      <c r="E12" s="728">
        <f t="shared" ref="E12:E30" si="0">F12+G12+H12+I12</f>
        <v>0</v>
      </c>
      <c r="F12" s="727"/>
      <c r="G12" s="727"/>
      <c r="H12" s="727"/>
      <c r="I12" s="727"/>
      <c r="J12" s="727" t="s">
        <v>1332</v>
      </c>
    </row>
    <row r="13" spans="1:18" s="724" customFormat="1" ht="58.5" x14ac:dyDescent="0.2">
      <c r="A13" s="725"/>
      <c r="B13" s="726" t="s">
        <v>1440</v>
      </c>
      <c r="C13" s="727" t="s">
        <v>1441</v>
      </c>
      <c r="D13" s="727" t="s">
        <v>569</v>
      </c>
      <c r="E13" s="728">
        <f t="shared" si="0"/>
        <v>0</v>
      </c>
      <c r="F13" s="727"/>
      <c r="G13" s="727"/>
      <c r="H13" s="727"/>
      <c r="I13" s="727"/>
      <c r="J13" s="727" t="s">
        <v>1332</v>
      </c>
    </row>
    <row r="14" spans="1:18" s="724" customFormat="1" ht="39" x14ac:dyDescent="0.2">
      <c r="A14" s="725"/>
      <c r="B14" s="726" t="s">
        <v>1442</v>
      </c>
      <c r="C14" s="727" t="s">
        <v>1443</v>
      </c>
      <c r="D14" s="727" t="s">
        <v>569</v>
      </c>
      <c r="E14" s="728">
        <f t="shared" si="0"/>
        <v>0</v>
      </c>
      <c r="F14" s="727"/>
      <c r="G14" s="727"/>
      <c r="H14" s="727"/>
      <c r="I14" s="727"/>
      <c r="J14" s="727" t="s">
        <v>1332</v>
      </c>
    </row>
    <row r="15" spans="1:18" s="724" customFormat="1" ht="58.5" x14ac:dyDescent="0.2">
      <c r="A15" s="725"/>
      <c r="B15" s="726" t="s">
        <v>1444</v>
      </c>
      <c r="C15" s="727" t="s">
        <v>1445</v>
      </c>
      <c r="D15" s="727" t="s">
        <v>569</v>
      </c>
      <c r="E15" s="728">
        <f t="shared" si="0"/>
        <v>0</v>
      </c>
      <c r="F15" s="727"/>
      <c r="G15" s="727"/>
      <c r="H15" s="727"/>
      <c r="I15" s="727"/>
      <c r="J15" s="727" t="s">
        <v>1332</v>
      </c>
    </row>
    <row r="16" spans="1:18" s="724" customFormat="1" ht="39" x14ac:dyDescent="0.2">
      <c r="A16" s="725"/>
      <c r="B16" s="726" t="s">
        <v>1446</v>
      </c>
      <c r="C16" s="727" t="s">
        <v>1447</v>
      </c>
      <c r="D16" s="727" t="s">
        <v>562</v>
      </c>
      <c r="E16" s="728">
        <f t="shared" si="0"/>
        <v>25000</v>
      </c>
      <c r="F16" s="728"/>
      <c r="G16" s="728">
        <v>25000</v>
      </c>
      <c r="H16" s="727"/>
      <c r="I16" s="727"/>
      <c r="J16" s="727" t="s">
        <v>1332</v>
      </c>
      <c r="K16" s="1308">
        <v>30400</v>
      </c>
    </row>
    <row r="17" spans="1:11" s="724" customFormat="1" ht="39" x14ac:dyDescent="0.2">
      <c r="A17" s="725"/>
      <c r="B17" s="726" t="s">
        <v>1448</v>
      </c>
      <c r="C17" s="727"/>
      <c r="D17" s="727"/>
      <c r="E17" s="728">
        <f t="shared" si="0"/>
        <v>0</v>
      </c>
      <c r="F17" s="727"/>
      <c r="G17" s="727"/>
      <c r="H17" s="727"/>
      <c r="I17" s="727"/>
      <c r="J17" s="727" t="s">
        <v>1332</v>
      </c>
      <c r="K17" s="1308"/>
    </row>
    <row r="18" spans="1:11" s="724" customFormat="1" ht="97.5" x14ac:dyDescent="0.2">
      <c r="A18" s="725"/>
      <c r="B18" s="726" t="s">
        <v>1449</v>
      </c>
      <c r="C18" s="727"/>
      <c r="D18" s="727"/>
      <c r="E18" s="728">
        <f t="shared" si="0"/>
        <v>185400</v>
      </c>
      <c r="F18" s="727"/>
      <c r="G18" s="727">
        <v>185400</v>
      </c>
      <c r="H18" s="727"/>
      <c r="I18" s="727"/>
      <c r="J18" s="727" t="s">
        <v>1332</v>
      </c>
      <c r="K18" s="1308">
        <f>185400+9000</f>
        <v>194400</v>
      </c>
    </row>
    <row r="19" spans="1:11" s="724" customFormat="1" ht="39" x14ac:dyDescent="0.2">
      <c r="A19" s="725"/>
      <c r="B19" s="726" t="s">
        <v>1451</v>
      </c>
      <c r="C19" s="727" t="s">
        <v>3236</v>
      </c>
      <c r="D19" s="727" t="s">
        <v>1331</v>
      </c>
      <c r="E19" s="728">
        <f t="shared" si="0"/>
        <v>0</v>
      </c>
      <c r="F19" s="728"/>
      <c r="G19" s="728"/>
      <c r="H19" s="727"/>
      <c r="I19" s="727"/>
      <c r="J19" s="727" t="s">
        <v>1332</v>
      </c>
      <c r="K19" s="1308"/>
    </row>
    <row r="20" spans="1:11" s="724" customFormat="1" ht="39" x14ac:dyDescent="0.2">
      <c r="A20" s="725"/>
      <c r="B20" s="726" t="s">
        <v>1452</v>
      </c>
      <c r="C20" s="727" t="s">
        <v>3236</v>
      </c>
      <c r="D20" s="727" t="s">
        <v>1331</v>
      </c>
      <c r="E20" s="728">
        <f t="shared" si="0"/>
        <v>0</v>
      </c>
      <c r="F20" s="727"/>
      <c r="G20" s="727"/>
      <c r="H20" s="727"/>
      <c r="I20" s="727"/>
      <c r="J20" s="727" t="s">
        <v>1332</v>
      </c>
      <c r="K20" s="1308"/>
    </row>
    <row r="21" spans="1:11" s="724" customFormat="1" ht="39" x14ac:dyDescent="0.2">
      <c r="A21" s="725"/>
      <c r="B21" s="726" t="s">
        <v>1453</v>
      </c>
      <c r="C21" s="729">
        <v>1</v>
      </c>
      <c r="D21" s="727" t="s">
        <v>1331</v>
      </c>
      <c r="E21" s="728">
        <f t="shared" si="0"/>
        <v>0</v>
      </c>
      <c r="F21" s="727"/>
      <c r="G21" s="727"/>
      <c r="H21" s="727"/>
      <c r="I21" s="727"/>
      <c r="J21" s="727" t="s">
        <v>1332</v>
      </c>
      <c r="K21" s="1308"/>
    </row>
    <row r="22" spans="1:11" s="724" customFormat="1" ht="39" x14ac:dyDescent="0.2">
      <c r="A22" s="725"/>
      <c r="B22" s="726" t="s">
        <v>1454</v>
      </c>
      <c r="C22" s="727" t="s">
        <v>1455</v>
      </c>
      <c r="D22" s="727" t="s">
        <v>1456</v>
      </c>
      <c r="E22" s="728">
        <f t="shared" si="0"/>
        <v>0</v>
      </c>
      <c r="F22" s="727"/>
      <c r="G22" s="727"/>
      <c r="H22" s="727"/>
      <c r="I22" s="727"/>
      <c r="J22" s="727" t="s">
        <v>1332</v>
      </c>
      <c r="K22" s="1308"/>
    </row>
    <row r="23" spans="1:11" s="724" customFormat="1" ht="58.5" x14ac:dyDescent="0.2">
      <c r="A23" s="730"/>
      <c r="B23" s="730" t="s">
        <v>1457</v>
      </c>
      <c r="C23" s="727" t="s">
        <v>1458</v>
      </c>
      <c r="D23" s="727" t="s">
        <v>1299</v>
      </c>
      <c r="E23" s="728">
        <f t="shared" si="0"/>
        <v>21200</v>
      </c>
      <c r="F23" s="728"/>
      <c r="G23" s="728">
        <v>21200</v>
      </c>
      <c r="H23" s="727"/>
      <c r="I23" s="727"/>
      <c r="J23" s="727" t="s">
        <v>1459</v>
      </c>
      <c r="K23" s="1308">
        <v>21200</v>
      </c>
    </row>
    <row r="24" spans="1:11" s="724" customFormat="1" ht="58.5" x14ac:dyDescent="0.2">
      <c r="A24" s="730"/>
      <c r="B24" s="730" t="s">
        <v>1460</v>
      </c>
      <c r="C24" s="727" t="s">
        <v>1461</v>
      </c>
      <c r="D24" s="727" t="s">
        <v>562</v>
      </c>
      <c r="E24" s="728">
        <f t="shared" si="0"/>
        <v>14400</v>
      </c>
      <c r="F24" s="728"/>
      <c r="G24" s="728">
        <v>14400</v>
      </c>
      <c r="H24" s="727"/>
      <c r="I24" s="727"/>
      <c r="J24" s="1306" t="s">
        <v>1459</v>
      </c>
      <c r="K24" s="1307"/>
    </row>
    <row r="25" spans="1:11" s="724" customFormat="1" ht="39" x14ac:dyDescent="0.2">
      <c r="A25" s="730"/>
      <c r="B25" s="730" t="s">
        <v>1462</v>
      </c>
      <c r="C25" s="727" t="s">
        <v>1463</v>
      </c>
      <c r="D25" s="727" t="s">
        <v>1331</v>
      </c>
      <c r="E25" s="728">
        <f t="shared" si="0"/>
        <v>0</v>
      </c>
      <c r="F25" s="727"/>
      <c r="G25" s="727"/>
      <c r="H25" s="727"/>
      <c r="I25" s="727"/>
      <c r="J25" s="727" t="s">
        <v>1459</v>
      </c>
    </row>
    <row r="26" spans="1:11" s="724" customFormat="1" ht="19.5" x14ac:dyDescent="0.2">
      <c r="A26" s="730"/>
      <c r="B26" s="730" t="s">
        <v>1464</v>
      </c>
      <c r="C26" s="727"/>
      <c r="D26" s="727"/>
      <c r="E26" s="728">
        <f t="shared" si="0"/>
        <v>0</v>
      </c>
      <c r="F26" s="727"/>
      <c r="G26" s="727"/>
      <c r="H26" s="727"/>
      <c r="I26" s="727"/>
      <c r="J26" s="727" t="s">
        <v>1459</v>
      </c>
    </row>
    <row r="27" spans="1:11" s="724" customFormat="1" ht="39" x14ac:dyDescent="0.2">
      <c r="A27" s="730"/>
      <c r="B27" s="730" t="s">
        <v>1465</v>
      </c>
      <c r="C27" s="727" t="s">
        <v>1385</v>
      </c>
      <c r="D27" s="727" t="s">
        <v>562</v>
      </c>
      <c r="E27" s="728">
        <f t="shared" si="0"/>
        <v>0</v>
      </c>
      <c r="F27" s="727"/>
      <c r="G27" s="727"/>
      <c r="H27" s="727"/>
      <c r="I27" s="727"/>
      <c r="J27" s="727" t="s">
        <v>1459</v>
      </c>
    </row>
    <row r="28" spans="1:11" s="724" customFormat="1" ht="39" x14ac:dyDescent="0.2">
      <c r="A28" s="730"/>
      <c r="B28" s="730" t="s">
        <v>1466</v>
      </c>
      <c r="C28" s="727" t="s">
        <v>1326</v>
      </c>
      <c r="D28" s="727" t="s">
        <v>1299</v>
      </c>
      <c r="E28" s="728">
        <f t="shared" si="0"/>
        <v>0</v>
      </c>
      <c r="F28" s="727"/>
      <c r="G28" s="727"/>
      <c r="H28" s="727"/>
      <c r="I28" s="727"/>
      <c r="J28" s="727" t="s">
        <v>1459</v>
      </c>
    </row>
    <row r="29" spans="1:11" s="724" customFormat="1" ht="58.5" x14ac:dyDescent="0.2">
      <c r="A29" s="730"/>
      <c r="B29" s="730" t="s">
        <v>1467</v>
      </c>
      <c r="C29" s="727" t="s">
        <v>1387</v>
      </c>
      <c r="D29" s="727"/>
      <c r="E29" s="728">
        <f t="shared" si="0"/>
        <v>0</v>
      </c>
      <c r="F29" s="727"/>
      <c r="G29" s="727"/>
      <c r="H29" s="727"/>
      <c r="I29" s="727"/>
      <c r="J29" s="727" t="s">
        <v>1459</v>
      </c>
    </row>
    <row r="30" spans="1:11" s="724" customFormat="1" ht="19.5" x14ac:dyDescent="0.2">
      <c r="A30" s="731"/>
      <c r="B30" s="731"/>
      <c r="C30" s="732"/>
      <c r="D30" s="732"/>
      <c r="E30" s="733">
        <f t="shared" si="0"/>
        <v>0</v>
      </c>
      <c r="F30" s="734"/>
      <c r="G30" s="734"/>
      <c r="H30" s="734"/>
      <c r="I30" s="734"/>
      <c r="J30" s="732"/>
    </row>
    <row r="31" spans="1:11" s="739" customFormat="1" ht="19.5" x14ac:dyDescent="0.3">
      <c r="A31" s="735"/>
      <c r="B31" s="735"/>
      <c r="C31" s="736"/>
      <c r="D31" s="736"/>
      <c r="E31" s="737">
        <f>SUM(E12:E30)</f>
        <v>246000</v>
      </c>
      <c r="F31" s="737">
        <f>SUM(F12:F30)</f>
        <v>0</v>
      </c>
      <c r="G31" s="737">
        <f>SUM(G12:G30)</f>
        <v>246000</v>
      </c>
      <c r="H31" s="737">
        <f>SUM(H12:H30)</f>
        <v>0</v>
      </c>
      <c r="I31" s="737">
        <f>SUM(I12:I30)</f>
        <v>0</v>
      </c>
      <c r="J31" s="738">
        <f>F31+G31+H31+I31</f>
        <v>246000</v>
      </c>
      <c r="K31" s="737">
        <f>SUM(K12:K30)</f>
        <v>246000</v>
      </c>
    </row>
    <row r="32" spans="1:11" x14ac:dyDescent="0.35">
      <c r="B32" s="4"/>
    </row>
    <row r="35" spans="1:10" s="519" customFormat="1" x14ac:dyDescent="0.35">
      <c r="B35" s="519" t="s">
        <v>3213</v>
      </c>
    </row>
    <row r="36" spans="1:10" s="9" customFormat="1" ht="42" x14ac:dyDescent="0.2">
      <c r="A36" s="93"/>
      <c r="B36" s="92" t="s">
        <v>1446</v>
      </c>
      <c r="C36" s="103" t="s">
        <v>1447</v>
      </c>
      <c r="D36" s="103" t="s">
        <v>562</v>
      </c>
      <c r="E36" s="254">
        <f t="shared" ref="E36" si="1">F36+G36+H36+I36</f>
        <v>25000</v>
      </c>
      <c r="F36" s="251"/>
      <c r="G36" s="251">
        <v>25000</v>
      </c>
      <c r="H36" s="103"/>
      <c r="I36" s="103"/>
      <c r="J36" s="103" t="s">
        <v>1332</v>
      </c>
    </row>
  </sheetData>
  <mergeCells count="5">
    <mergeCell ref="A9:A10"/>
    <mergeCell ref="B9:B10"/>
    <mergeCell ref="E9:I9"/>
    <mergeCell ref="J9:J10"/>
    <mergeCell ref="A1:J1"/>
  </mergeCells>
  <pageMargins left="0.9055118110236221" right="0.51181102362204722" top="0.74803149606299213" bottom="0.55118110236220474" header="0.31496062992125984" footer="0.31496062992125984"/>
  <pageSetup paperSize="5" scale="85" orientation="landscape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43"/>
  <sheetViews>
    <sheetView topLeftCell="A7" workbookViewId="0">
      <selection sqref="A1:J38"/>
    </sheetView>
  </sheetViews>
  <sheetFormatPr defaultColWidth="9.140625" defaultRowHeight="21" x14ac:dyDescent="0.2"/>
  <cols>
    <col min="1" max="1" width="5.7109375" style="9" customWidth="1"/>
    <col min="2" max="2" width="33.28515625" style="9" customWidth="1"/>
    <col min="3" max="3" width="23" style="9" customWidth="1"/>
    <col min="4" max="4" width="18.28515625" style="9" customWidth="1"/>
    <col min="5" max="5" width="17" style="9" customWidth="1"/>
    <col min="6" max="7" width="18.28515625" style="9" customWidth="1"/>
    <col min="8" max="8" width="19" style="9" customWidth="1"/>
    <col min="9" max="9" width="16.42578125" style="9" customWidth="1"/>
    <col min="10" max="10" width="18.28515625" style="183" customWidth="1"/>
    <col min="11" max="16384" width="9.140625" style="9"/>
  </cols>
  <sheetData>
    <row r="1" spans="1:18" ht="28.5" x14ac:dyDescent="0.2">
      <c r="A1" s="1370" t="s">
        <v>2129</v>
      </c>
      <c r="B1" s="1370"/>
      <c r="C1" s="1370"/>
      <c r="D1" s="1370"/>
      <c r="E1" s="1370"/>
      <c r="F1" s="1370"/>
      <c r="G1" s="1370"/>
      <c r="H1" s="1370"/>
      <c r="I1" s="1370"/>
      <c r="J1" s="1370"/>
    </row>
    <row r="2" spans="1:18" ht="12.75" customHeight="1" x14ac:dyDescent="0.2">
      <c r="A2" s="179"/>
      <c r="B2" s="179"/>
      <c r="C2" s="179"/>
      <c r="D2" s="179"/>
      <c r="E2" s="179"/>
      <c r="F2" s="179"/>
      <c r="G2" s="179"/>
      <c r="H2" s="179"/>
      <c r="I2" s="179"/>
    </row>
    <row r="3" spans="1:18" ht="21" customHeight="1" x14ac:dyDescent="0.2">
      <c r="A3" s="32"/>
      <c r="B3" s="47" t="s">
        <v>28</v>
      </c>
      <c r="C3" s="224" t="s">
        <v>40</v>
      </c>
      <c r="D3" s="225" t="s">
        <v>2137</v>
      </c>
      <c r="E3" s="226"/>
      <c r="F3" s="227" t="s">
        <v>32</v>
      </c>
      <c r="G3" s="226"/>
      <c r="H3" s="227" t="s">
        <v>29</v>
      </c>
      <c r="I3" s="228"/>
    </row>
    <row r="4" spans="1:18" ht="21" customHeight="1" x14ac:dyDescent="0.2">
      <c r="A4" s="32"/>
      <c r="B4" s="47" t="s">
        <v>53</v>
      </c>
      <c r="C4" s="224" t="s">
        <v>270</v>
      </c>
      <c r="D4" s="229"/>
      <c r="F4" s="183"/>
      <c r="G4" s="183"/>
      <c r="H4" s="183"/>
    </row>
    <row r="5" spans="1:18" ht="21" customHeight="1" x14ac:dyDescent="0.2">
      <c r="A5" s="32"/>
      <c r="B5" s="47" t="s">
        <v>265</v>
      </c>
      <c r="C5" s="224" t="s">
        <v>222</v>
      </c>
      <c r="D5" s="229"/>
      <c r="E5" s="183"/>
      <c r="F5" s="183"/>
      <c r="G5" s="183"/>
    </row>
    <row r="6" spans="1:18" ht="21" customHeight="1" x14ac:dyDescent="0.2">
      <c r="A6" s="32"/>
      <c r="B6" s="47" t="s">
        <v>21</v>
      </c>
      <c r="C6" s="230" t="s">
        <v>30</v>
      </c>
      <c r="D6" s="231" t="s">
        <v>54</v>
      </c>
      <c r="E6" s="230"/>
      <c r="F6" s="230" t="s">
        <v>55</v>
      </c>
      <c r="G6" s="230" t="s">
        <v>56</v>
      </c>
      <c r="H6" s="230" t="s">
        <v>59</v>
      </c>
      <c r="I6" s="742" t="s">
        <v>2139</v>
      </c>
      <c r="J6" s="743" t="s">
        <v>58</v>
      </c>
      <c r="K6" s="232"/>
      <c r="O6" s="229"/>
    </row>
    <row r="7" spans="1:18" ht="21" customHeight="1" x14ac:dyDescent="0.2">
      <c r="A7" s="32"/>
      <c r="B7" s="233" t="s">
        <v>36</v>
      </c>
      <c r="D7" s="9" t="s">
        <v>368</v>
      </c>
      <c r="F7" s="229"/>
      <c r="H7" s="229"/>
      <c r="J7" s="181"/>
      <c r="K7" s="229"/>
      <c r="M7" s="229"/>
      <c r="O7" s="229"/>
      <c r="P7" s="229"/>
      <c r="R7" s="229"/>
    </row>
    <row r="8" spans="1:18" ht="21" customHeight="1" x14ac:dyDescent="0.2">
      <c r="A8" s="32"/>
      <c r="B8" s="233"/>
      <c r="F8" s="229"/>
      <c r="H8" s="229"/>
      <c r="K8" s="229"/>
      <c r="M8" s="229"/>
      <c r="O8" s="229"/>
      <c r="P8" s="229"/>
      <c r="R8" s="229"/>
    </row>
    <row r="9" spans="1:18" ht="21" customHeight="1" x14ac:dyDescent="0.2">
      <c r="A9" s="32"/>
      <c r="B9" s="233" t="s">
        <v>37</v>
      </c>
      <c r="D9" s="9" t="s">
        <v>223</v>
      </c>
      <c r="E9" s="229"/>
      <c r="F9" s="183"/>
      <c r="G9" s="183"/>
      <c r="H9" s="183"/>
    </row>
    <row r="10" spans="1:18" ht="21" customHeight="1" x14ac:dyDescent="0.2">
      <c r="A10" s="32"/>
      <c r="B10" s="233" t="s">
        <v>514</v>
      </c>
      <c r="E10" s="183"/>
      <c r="F10" s="183"/>
      <c r="G10" s="183"/>
      <c r="H10" s="183"/>
    </row>
    <row r="11" spans="1:18" ht="21" customHeight="1" x14ac:dyDescent="0.2">
      <c r="A11" s="1397" t="s">
        <v>0</v>
      </c>
      <c r="B11" s="1397" t="s">
        <v>33</v>
      </c>
      <c r="C11" s="672" t="s">
        <v>23</v>
      </c>
      <c r="D11" s="672" t="s">
        <v>24</v>
      </c>
      <c r="E11" s="1399" t="s">
        <v>1</v>
      </c>
      <c r="F11" s="1400"/>
      <c r="G11" s="1400"/>
      <c r="H11" s="1400"/>
      <c r="I11" s="1401"/>
      <c r="J11" s="1404" t="s">
        <v>13</v>
      </c>
    </row>
    <row r="12" spans="1:18" x14ac:dyDescent="0.2">
      <c r="A12" s="1398"/>
      <c r="B12" s="1398"/>
      <c r="C12" s="673"/>
      <c r="D12" s="673" t="s">
        <v>25</v>
      </c>
      <c r="E12" s="33" t="s">
        <v>5</v>
      </c>
      <c r="F12" s="33" t="s">
        <v>6</v>
      </c>
      <c r="G12" s="33" t="s">
        <v>179</v>
      </c>
      <c r="H12" s="34" t="s">
        <v>26</v>
      </c>
      <c r="I12" s="34" t="s">
        <v>27</v>
      </c>
      <c r="J12" s="1403"/>
    </row>
    <row r="13" spans="1:18" ht="42" x14ac:dyDescent="0.2">
      <c r="A13" s="578">
        <v>64</v>
      </c>
      <c r="B13" s="560" t="s">
        <v>366</v>
      </c>
      <c r="C13" s="580"/>
      <c r="D13" s="580"/>
      <c r="E13" s="580"/>
      <c r="F13" s="580"/>
      <c r="G13" s="580"/>
      <c r="H13" s="580"/>
      <c r="I13" s="580"/>
      <c r="J13" s="550"/>
    </row>
    <row r="14" spans="1:18" ht="108.75" customHeight="1" x14ac:dyDescent="0.2">
      <c r="A14" s="104"/>
      <c r="B14" s="119" t="s">
        <v>2067</v>
      </c>
      <c r="C14" s="119" t="s">
        <v>2048</v>
      </c>
      <c r="D14" s="119" t="s">
        <v>2049</v>
      </c>
      <c r="E14" s="294">
        <f t="shared" ref="E14:E21" si="0">F14+G14+H14+I14</f>
        <v>0</v>
      </c>
      <c r="F14" s="104"/>
      <c r="G14" s="104"/>
      <c r="H14" s="103"/>
      <c r="I14" s="103"/>
      <c r="J14" s="103" t="s">
        <v>1807</v>
      </c>
    </row>
    <row r="15" spans="1:18" ht="63" x14ac:dyDescent="0.2">
      <c r="A15" s="104"/>
      <c r="B15" s="119" t="s">
        <v>2068</v>
      </c>
      <c r="C15" s="119" t="s">
        <v>2051</v>
      </c>
      <c r="D15" s="119" t="s">
        <v>2049</v>
      </c>
      <c r="E15" s="294">
        <f t="shared" si="0"/>
        <v>0</v>
      </c>
      <c r="F15" s="468"/>
      <c r="G15" s="104"/>
      <c r="H15" s="104"/>
      <c r="I15" s="104"/>
      <c r="J15" s="103" t="s">
        <v>1807</v>
      </c>
    </row>
    <row r="16" spans="1:18" ht="42" x14ac:dyDescent="0.2">
      <c r="A16" s="104"/>
      <c r="B16" s="119" t="s">
        <v>2052</v>
      </c>
      <c r="C16" s="119" t="s">
        <v>2051</v>
      </c>
      <c r="D16" s="119" t="s">
        <v>2049</v>
      </c>
      <c r="E16" s="294">
        <f t="shared" si="0"/>
        <v>0</v>
      </c>
      <c r="F16" s="468"/>
      <c r="G16" s="104"/>
      <c r="H16" s="104"/>
      <c r="I16" s="104"/>
      <c r="J16" s="103" t="s">
        <v>1807</v>
      </c>
    </row>
    <row r="17" spans="1:10" ht="84" x14ac:dyDescent="0.2">
      <c r="A17" s="104"/>
      <c r="B17" s="119" t="s">
        <v>2069</v>
      </c>
      <c r="C17" s="119" t="s">
        <v>2051</v>
      </c>
      <c r="D17" s="119" t="s">
        <v>2049</v>
      </c>
      <c r="E17" s="294">
        <f t="shared" si="0"/>
        <v>0</v>
      </c>
      <c r="F17" s="468"/>
      <c r="G17" s="104"/>
      <c r="H17" s="104"/>
      <c r="I17" s="104"/>
      <c r="J17" s="103" t="s">
        <v>1807</v>
      </c>
    </row>
    <row r="18" spans="1:10" ht="63" x14ac:dyDescent="0.2">
      <c r="A18" s="104"/>
      <c r="B18" s="371" t="s">
        <v>2070</v>
      </c>
      <c r="C18" s="119" t="s">
        <v>2051</v>
      </c>
      <c r="D18" s="119" t="s">
        <v>2049</v>
      </c>
      <c r="E18" s="294">
        <f t="shared" si="0"/>
        <v>0</v>
      </c>
      <c r="F18" s="104"/>
      <c r="G18" s="104"/>
      <c r="H18" s="104"/>
      <c r="I18" s="104"/>
      <c r="J18" s="103" t="s">
        <v>1807</v>
      </c>
    </row>
    <row r="19" spans="1:10" ht="63" x14ac:dyDescent="0.2">
      <c r="A19" s="104"/>
      <c r="B19" s="674" t="s">
        <v>2071</v>
      </c>
      <c r="C19" s="119" t="s">
        <v>2055</v>
      </c>
      <c r="D19" s="119" t="s">
        <v>2056</v>
      </c>
      <c r="E19" s="294">
        <f t="shared" si="0"/>
        <v>0</v>
      </c>
      <c r="F19" s="104"/>
      <c r="G19" s="104"/>
      <c r="H19" s="265"/>
      <c r="I19" s="104"/>
      <c r="J19" s="103" t="s">
        <v>1807</v>
      </c>
    </row>
    <row r="20" spans="1:10" ht="63" x14ac:dyDescent="0.2">
      <c r="A20" s="104"/>
      <c r="B20" s="674" t="s">
        <v>2072</v>
      </c>
      <c r="C20" s="119" t="s">
        <v>2058</v>
      </c>
      <c r="D20" s="119" t="s">
        <v>2059</v>
      </c>
      <c r="E20" s="294">
        <f t="shared" si="0"/>
        <v>0</v>
      </c>
      <c r="F20" s="104"/>
      <c r="G20" s="104"/>
      <c r="H20" s="265"/>
      <c r="I20" s="104"/>
      <c r="J20" s="103" t="s">
        <v>1807</v>
      </c>
    </row>
    <row r="21" spans="1:10" ht="42" customHeight="1" x14ac:dyDescent="0.2">
      <c r="A21" s="104"/>
      <c r="B21" s="119" t="s">
        <v>2385</v>
      </c>
      <c r="C21" s="103" t="s">
        <v>2386</v>
      </c>
      <c r="D21" s="103" t="s">
        <v>2271</v>
      </c>
      <c r="E21" s="294">
        <f t="shared" si="0"/>
        <v>0</v>
      </c>
      <c r="F21" s="103"/>
      <c r="G21" s="103"/>
      <c r="H21" s="103"/>
      <c r="I21" s="103"/>
      <c r="J21" s="103" t="s">
        <v>2387</v>
      </c>
    </row>
    <row r="22" spans="1:10" ht="42" x14ac:dyDescent="0.2">
      <c r="A22" s="91">
        <v>65</v>
      </c>
      <c r="B22" s="371" t="s">
        <v>367</v>
      </c>
      <c r="C22" s="371"/>
      <c r="D22" s="131"/>
      <c r="E22" s="294">
        <f t="shared" ref="E22:E37" si="1">F22+G22+H22+I22</f>
        <v>0</v>
      </c>
      <c r="F22" s="75"/>
      <c r="G22" s="75"/>
      <c r="H22" s="75"/>
      <c r="I22" s="75"/>
      <c r="J22" s="81"/>
    </row>
    <row r="23" spans="1:10" ht="42" x14ac:dyDescent="0.2">
      <c r="A23" s="371"/>
      <c r="B23" s="474" t="s">
        <v>1242</v>
      </c>
      <c r="C23" s="371"/>
      <c r="D23" s="131"/>
      <c r="E23" s="294">
        <f t="shared" si="1"/>
        <v>0</v>
      </c>
      <c r="F23" s="131"/>
      <c r="G23" s="131"/>
      <c r="H23" s="131"/>
      <c r="I23" s="131"/>
      <c r="J23" s="744"/>
    </row>
    <row r="24" spans="1:10" ht="42" x14ac:dyDescent="0.2">
      <c r="A24" s="371"/>
      <c r="B24" s="371" t="s">
        <v>1243</v>
      </c>
      <c r="C24" s="371" t="s">
        <v>1244</v>
      </c>
      <c r="D24" s="583" t="s">
        <v>1229</v>
      </c>
      <c r="E24" s="294">
        <f t="shared" si="1"/>
        <v>0</v>
      </c>
      <c r="F24" s="131">
        <v>0</v>
      </c>
      <c r="G24" s="131"/>
      <c r="H24" s="131"/>
      <c r="I24" s="131"/>
      <c r="J24" s="81" t="s">
        <v>1172</v>
      </c>
    </row>
    <row r="25" spans="1:10" x14ac:dyDescent="0.2">
      <c r="A25" s="79"/>
      <c r="B25" s="90" t="s">
        <v>1245</v>
      </c>
      <c r="C25" s="371" t="s">
        <v>1246</v>
      </c>
      <c r="D25" s="583" t="s">
        <v>1229</v>
      </c>
      <c r="E25" s="294">
        <f t="shared" si="1"/>
        <v>0</v>
      </c>
      <c r="F25" s="131">
        <v>0</v>
      </c>
      <c r="G25" s="131"/>
      <c r="H25" s="131"/>
      <c r="I25" s="131"/>
      <c r="J25" s="81" t="s">
        <v>1172</v>
      </c>
    </row>
    <row r="26" spans="1:10" s="183" customFormat="1" ht="27.6" customHeight="1" x14ac:dyDescent="0.2">
      <c r="A26" s="81"/>
      <c r="B26" s="299" t="s">
        <v>2388</v>
      </c>
      <c r="C26" s="299" t="s">
        <v>2291</v>
      </c>
      <c r="D26" s="79" t="s">
        <v>2271</v>
      </c>
      <c r="E26" s="294">
        <f t="shared" si="1"/>
        <v>0</v>
      </c>
      <c r="F26" s="81"/>
      <c r="G26" s="81"/>
      <c r="H26" s="75"/>
      <c r="I26" s="81"/>
      <c r="J26" s="299" t="s">
        <v>2291</v>
      </c>
    </row>
    <row r="27" spans="1:10" x14ac:dyDescent="0.2">
      <c r="A27" s="93">
        <v>66</v>
      </c>
      <c r="B27" s="532" t="s">
        <v>185</v>
      </c>
      <c r="C27" s="371"/>
      <c r="D27" s="131"/>
      <c r="E27" s="294">
        <f t="shared" si="1"/>
        <v>0</v>
      </c>
      <c r="F27" s="75"/>
      <c r="G27" s="75"/>
      <c r="H27" s="75"/>
      <c r="I27" s="75"/>
      <c r="J27" s="81"/>
    </row>
    <row r="28" spans="1:10" ht="42" x14ac:dyDescent="0.2">
      <c r="A28" s="131"/>
      <c r="B28" s="474" t="s">
        <v>1242</v>
      </c>
      <c r="C28" s="371"/>
      <c r="D28" s="131"/>
      <c r="E28" s="294">
        <f t="shared" si="1"/>
        <v>0</v>
      </c>
      <c r="F28" s="131"/>
      <c r="G28" s="131"/>
      <c r="H28" s="131"/>
      <c r="I28" s="131"/>
      <c r="J28" s="81"/>
    </row>
    <row r="29" spans="1:10" ht="42" x14ac:dyDescent="0.2">
      <c r="A29" s="131"/>
      <c r="B29" s="371" t="s">
        <v>1247</v>
      </c>
      <c r="C29" s="371" t="s">
        <v>1248</v>
      </c>
      <c r="D29" s="583" t="s">
        <v>1229</v>
      </c>
      <c r="E29" s="294">
        <f t="shared" si="1"/>
        <v>0</v>
      </c>
      <c r="F29" s="131">
        <v>0</v>
      </c>
      <c r="G29" s="131"/>
      <c r="H29" s="131"/>
      <c r="I29" s="131"/>
      <c r="J29" s="81" t="s">
        <v>1172</v>
      </c>
    </row>
    <row r="30" spans="1:10" ht="63" x14ac:dyDescent="0.2">
      <c r="A30" s="93"/>
      <c r="B30" s="83" t="s">
        <v>2073</v>
      </c>
      <c r="C30" s="371" t="s">
        <v>2060</v>
      </c>
      <c r="D30" s="81" t="s">
        <v>2061</v>
      </c>
      <c r="E30" s="294">
        <f t="shared" si="1"/>
        <v>0</v>
      </c>
      <c r="F30" s="469"/>
      <c r="G30" s="131"/>
      <c r="H30" s="131"/>
      <c r="I30" s="131"/>
      <c r="J30" s="103" t="s">
        <v>1807</v>
      </c>
    </row>
    <row r="31" spans="1:10" ht="42" x14ac:dyDescent="0.2">
      <c r="A31" s="93"/>
      <c r="B31" s="83" t="s">
        <v>2074</v>
      </c>
      <c r="C31" s="299" t="s">
        <v>2062</v>
      </c>
      <c r="D31" s="81" t="s">
        <v>2061</v>
      </c>
      <c r="E31" s="294">
        <f t="shared" si="1"/>
        <v>0</v>
      </c>
      <c r="F31" s="469"/>
      <c r="G31" s="131"/>
      <c r="H31" s="131"/>
      <c r="I31" s="131"/>
      <c r="J31" s="103" t="s">
        <v>1807</v>
      </c>
    </row>
    <row r="32" spans="1:10" ht="42" x14ac:dyDescent="0.2">
      <c r="A32" s="131"/>
      <c r="B32" s="371" t="s">
        <v>2075</v>
      </c>
      <c r="C32" s="299" t="s">
        <v>2062</v>
      </c>
      <c r="D32" s="81" t="s">
        <v>2061</v>
      </c>
      <c r="E32" s="294">
        <f t="shared" si="1"/>
        <v>0</v>
      </c>
      <c r="F32" s="469"/>
      <c r="G32" s="131"/>
      <c r="H32" s="131"/>
      <c r="I32" s="131"/>
      <c r="J32" s="103" t="s">
        <v>1807</v>
      </c>
    </row>
    <row r="33" spans="1:10" x14ac:dyDescent="0.2">
      <c r="A33" s="93"/>
      <c r="B33" s="532" t="s">
        <v>2389</v>
      </c>
      <c r="C33" s="299" t="s">
        <v>2390</v>
      </c>
      <c r="D33" s="131"/>
      <c r="E33" s="294">
        <f t="shared" si="1"/>
        <v>0</v>
      </c>
      <c r="F33" s="131"/>
      <c r="G33" s="131"/>
      <c r="H33" s="131"/>
      <c r="I33" s="131"/>
      <c r="J33" s="299" t="s">
        <v>2291</v>
      </c>
    </row>
    <row r="34" spans="1:10" ht="41.25" customHeight="1" x14ac:dyDescent="0.2">
      <c r="A34" s="93"/>
      <c r="B34" s="532" t="s">
        <v>2391</v>
      </c>
      <c r="C34" s="299" t="s">
        <v>1495</v>
      </c>
      <c r="D34" s="131"/>
      <c r="E34" s="294">
        <f t="shared" si="1"/>
        <v>0</v>
      </c>
      <c r="F34" s="131"/>
      <c r="G34" s="131"/>
      <c r="H34" s="131"/>
      <c r="I34" s="131"/>
      <c r="J34" s="103" t="s">
        <v>2387</v>
      </c>
    </row>
    <row r="35" spans="1:10" ht="63" x14ac:dyDescent="0.2">
      <c r="A35" s="91">
        <v>67</v>
      </c>
      <c r="B35" s="371" t="s">
        <v>324</v>
      </c>
      <c r="C35" s="371"/>
      <c r="D35" s="131"/>
      <c r="E35" s="294">
        <f t="shared" si="1"/>
        <v>0</v>
      </c>
      <c r="F35" s="75"/>
      <c r="G35" s="75"/>
      <c r="H35" s="75"/>
      <c r="I35" s="75"/>
      <c r="J35" s="103" t="s">
        <v>1807</v>
      </c>
    </row>
    <row r="36" spans="1:10" ht="63" x14ac:dyDescent="0.2">
      <c r="A36" s="101"/>
      <c r="B36" s="674" t="s">
        <v>2076</v>
      </c>
      <c r="C36" s="299" t="s">
        <v>721</v>
      </c>
      <c r="D36" s="81" t="s">
        <v>2063</v>
      </c>
      <c r="E36" s="294">
        <f t="shared" si="1"/>
        <v>0</v>
      </c>
      <c r="F36" s="131"/>
      <c r="G36" s="131"/>
      <c r="H36" s="131"/>
      <c r="I36" s="131"/>
      <c r="J36" s="103" t="s">
        <v>1807</v>
      </c>
    </row>
    <row r="37" spans="1:10" x14ac:dyDescent="0.2">
      <c r="A37" s="84"/>
      <c r="B37" s="482"/>
      <c r="C37" s="413"/>
      <c r="D37" s="584"/>
      <c r="E37" s="545">
        <f t="shared" si="1"/>
        <v>0</v>
      </c>
      <c r="F37" s="247"/>
      <c r="G37" s="247"/>
      <c r="H37" s="247"/>
      <c r="I37" s="247"/>
      <c r="J37" s="124"/>
    </row>
    <row r="38" spans="1:10" x14ac:dyDescent="0.2">
      <c r="A38" s="106"/>
      <c r="B38" s="106"/>
      <c r="C38" s="106"/>
      <c r="D38" s="106"/>
      <c r="E38" s="211">
        <f>SUM(E14:E37)</f>
        <v>0</v>
      </c>
      <c r="F38" s="211">
        <f t="shared" ref="F38:I38" si="2">SUM(F14:F37)</f>
        <v>0</v>
      </c>
      <c r="G38" s="211">
        <f t="shared" si="2"/>
        <v>0</v>
      </c>
      <c r="H38" s="211">
        <f t="shared" si="2"/>
        <v>0</v>
      </c>
      <c r="I38" s="211">
        <f t="shared" si="2"/>
        <v>0</v>
      </c>
      <c r="J38" s="234">
        <f>F38+G38+H38+I38</f>
        <v>0</v>
      </c>
    </row>
    <row r="39" spans="1:10" x14ac:dyDescent="0.2">
      <c r="B39" s="226"/>
    </row>
    <row r="42" spans="1:10" s="520" customFormat="1" x14ac:dyDescent="0.2">
      <c r="B42" s="520" t="s">
        <v>3213</v>
      </c>
      <c r="J42" s="745"/>
    </row>
    <row r="43" spans="1:10" x14ac:dyDescent="0.2">
      <c r="B43" s="9" t="s">
        <v>3214</v>
      </c>
    </row>
  </sheetData>
  <mergeCells count="5">
    <mergeCell ref="A11:A12"/>
    <mergeCell ref="B11:B12"/>
    <mergeCell ref="E11:I11"/>
    <mergeCell ref="J11:J12"/>
    <mergeCell ref="A1:J1"/>
  </mergeCells>
  <pageMargins left="0.9055118110236221" right="0.51181102362204722" top="0.74803149606299213" bottom="0.55118110236220474" header="0.31496062992125984" footer="0.31496062992125984"/>
  <pageSetup paperSize="5" scale="8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60"/>
  <sheetViews>
    <sheetView topLeftCell="A29" zoomScale="80" zoomScaleNormal="80" workbookViewId="0">
      <selection sqref="A1:J53"/>
    </sheetView>
  </sheetViews>
  <sheetFormatPr defaultColWidth="9.140625" defaultRowHeight="21" x14ac:dyDescent="0.2"/>
  <cols>
    <col min="1" max="1" width="5.7109375" style="9" customWidth="1"/>
    <col min="2" max="2" width="33.28515625" style="9" customWidth="1"/>
    <col min="3" max="3" width="23" style="9" customWidth="1"/>
    <col min="4" max="4" width="18.28515625" style="9" customWidth="1"/>
    <col min="5" max="5" width="17" style="9" customWidth="1"/>
    <col min="6" max="7" width="19.5703125" style="9" customWidth="1"/>
    <col min="8" max="8" width="19" style="9" customWidth="1"/>
    <col min="9" max="9" width="16.42578125" style="9" customWidth="1"/>
    <col min="10" max="10" width="18.28515625" style="9" customWidth="1"/>
    <col min="11" max="16384" width="9.140625" style="9"/>
  </cols>
  <sheetData>
    <row r="1" spans="1:18" ht="28.5" x14ac:dyDescent="0.2">
      <c r="A1" s="1370" t="s">
        <v>2129</v>
      </c>
      <c r="B1" s="1370"/>
      <c r="C1" s="1370"/>
      <c r="D1" s="1370"/>
      <c r="E1" s="1370"/>
      <c r="F1" s="1370"/>
      <c r="G1" s="1370"/>
      <c r="H1" s="1370"/>
      <c r="I1" s="1370"/>
      <c r="J1" s="1370"/>
    </row>
    <row r="2" spans="1:18" ht="12.75" customHeight="1" x14ac:dyDescent="0.2">
      <c r="A2" s="179"/>
      <c r="B2" s="179"/>
      <c r="C2" s="179"/>
      <c r="D2" s="179"/>
      <c r="E2" s="179"/>
      <c r="F2" s="179"/>
      <c r="G2" s="179"/>
      <c r="H2" s="179"/>
      <c r="I2" s="179"/>
    </row>
    <row r="3" spans="1:18" ht="21" customHeight="1" x14ac:dyDescent="0.2">
      <c r="A3" s="32"/>
      <c r="B3" s="47" t="s">
        <v>28</v>
      </c>
      <c r="C3" s="224" t="s">
        <v>40</v>
      </c>
      <c r="D3" s="225" t="s">
        <v>2137</v>
      </c>
      <c r="E3" s="226"/>
      <c r="F3" s="227" t="s">
        <v>32</v>
      </c>
      <c r="G3" s="226"/>
      <c r="H3" s="227" t="s">
        <v>29</v>
      </c>
      <c r="I3" s="228"/>
    </row>
    <row r="4" spans="1:18" ht="21" customHeight="1" x14ac:dyDescent="0.2">
      <c r="A4" s="32"/>
      <c r="B4" s="47" t="s">
        <v>53</v>
      </c>
      <c r="C4" s="224" t="s">
        <v>270</v>
      </c>
      <c r="D4" s="229"/>
      <c r="F4" s="183"/>
      <c r="G4" s="183"/>
      <c r="H4" s="183"/>
    </row>
    <row r="5" spans="1:18" ht="21" customHeight="1" x14ac:dyDescent="0.2">
      <c r="A5" s="32"/>
      <c r="B5" s="47" t="s">
        <v>265</v>
      </c>
      <c r="C5" s="224" t="s">
        <v>224</v>
      </c>
      <c r="D5" s="229"/>
      <c r="E5" s="183"/>
      <c r="F5" s="183"/>
      <c r="G5" s="183"/>
    </row>
    <row r="6" spans="1:18" ht="21" customHeight="1" x14ac:dyDescent="0.2">
      <c r="A6" s="32"/>
      <c r="B6" s="47" t="s">
        <v>21</v>
      </c>
      <c r="C6" s="230" t="s">
        <v>30</v>
      </c>
      <c r="D6" s="231" t="s">
        <v>54</v>
      </c>
      <c r="E6" s="230"/>
      <c r="F6" s="230" t="s">
        <v>55</v>
      </c>
      <c r="G6" s="230" t="s">
        <v>56</v>
      </c>
      <c r="H6" s="230" t="s">
        <v>59</v>
      </c>
      <c r="I6" s="742" t="s">
        <v>2139</v>
      </c>
      <c r="J6" s="230" t="s">
        <v>58</v>
      </c>
      <c r="K6" s="232"/>
      <c r="O6" s="229"/>
    </row>
    <row r="7" spans="1:18" ht="21" customHeight="1" x14ac:dyDescent="0.2">
      <c r="A7" s="32"/>
      <c r="B7" s="233" t="s">
        <v>36</v>
      </c>
      <c r="D7" s="9" t="s">
        <v>371</v>
      </c>
      <c r="F7" s="229"/>
      <c r="H7" s="229"/>
      <c r="J7" s="229"/>
      <c r="K7" s="229"/>
      <c r="M7" s="229"/>
      <c r="O7" s="229"/>
      <c r="P7" s="229"/>
      <c r="R7" s="229"/>
    </row>
    <row r="8" spans="1:18" ht="21" customHeight="1" x14ac:dyDescent="0.2">
      <c r="A8" s="32"/>
      <c r="B8" s="233"/>
      <c r="F8" s="229"/>
      <c r="H8" s="229"/>
      <c r="K8" s="229"/>
      <c r="M8" s="229"/>
      <c r="O8" s="229"/>
      <c r="P8" s="229"/>
      <c r="R8" s="229"/>
    </row>
    <row r="9" spans="1:18" ht="21" customHeight="1" x14ac:dyDescent="0.2">
      <c r="A9" s="32"/>
      <c r="B9" s="233" t="s">
        <v>37</v>
      </c>
      <c r="D9" s="9" t="s">
        <v>372</v>
      </c>
      <c r="E9" s="229"/>
      <c r="F9" s="183"/>
      <c r="G9" s="183"/>
      <c r="H9" s="183"/>
    </row>
    <row r="10" spans="1:18" ht="21" customHeight="1" x14ac:dyDescent="0.2">
      <c r="A10" s="32"/>
      <c r="B10" s="233" t="s">
        <v>534</v>
      </c>
      <c r="D10" s="9" t="s">
        <v>225</v>
      </c>
      <c r="E10" s="183"/>
      <c r="F10" s="183"/>
      <c r="G10" s="183"/>
      <c r="H10" s="183"/>
    </row>
    <row r="11" spans="1:18" ht="21" customHeight="1" x14ac:dyDescent="0.2">
      <c r="A11" s="1397" t="s">
        <v>0</v>
      </c>
      <c r="B11" s="1397" t="s">
        <v>33</v>
      </c>
      <c r="C11" s="672" t="s">
        <v>23</v>
      </c>
      <c r="D11" s="672" t="s">
        <v>24</v>
      </c>
      <c r="E11" s="1399" t="s">
        <v>1</v>
      </c>
      <c r="F11" s="1400"/>
      <c r="G11" s="1400"/>
      <c r="H11" s="1400"/>
      <c r="I11" s="1401"/>
      <c r="J11" s="1402" t="s">
        <v>13</v>
      </c>
    </row>
    <row r="12" spans="1:18" x14ac:dyDescent="0.2">
      <c r="A12" s="1398"/>
      <c r="B12" s="1398"/>
      <c r="C12" s="673"/>
      <c r="D12" s="673" t="s">
        <v>25</v>
      </c>
      <c r="E12" s="33" t="s">
        <v>5</v>
      </c>
      <c r="F12" s="33" t="s">
        <v>6</v>
      </c>
      <c r="G12" s="33" t="s">
        <v>179</v>
      </c>
      <c r="H12" s="34" t="s">
        <v>26</v>
      </c>
      <c r="I12" s="34" t="s">
        <v>27</v>
      </c>
      <c r="J12" s="1403"/>
    </row>
    <row r="13" spans="1:18" ht="48" customHeight="1" x14ac:dyDescent="0.2">
      <c r="A13" s="527">
        <v>68</v>
      </c>
      <c r="B13" s="560" t="s">
        <v>369</v>
      </c>
      <c r="C13" s="118"/>
      <c r="D13" s="118"/>
      <c r="E13" s="118"/>
      <c r="F13" s="118"/>
      <c r="G13" s="118"/>
      <c r="H13" s="118"/>
      <c r="I13" s="118"/>
      <c r="J13" s="118"/>
    </row>
    <row r="14" spans="1:18" ht="42" x14ac:dyDescent="0.2">
      <c r="A14" s="104"/>
      <c r="B14" s="119" t="s">
        <v>2167</v>
      </c>
      <c r="C14" s="103" t="s">
        <v>714</v>
      </c>
      <c r="D14" s="103" t="s">
        <v>715</v>
      </c>
      <c r="E14" s="251">
        <f t="shared" ref="E14:E52" si="0">F14+G14+H14+I14</f>
        <v>0</v>
      </c>
      <c r="F14" s="103"/>
      <c r="G14" s="103"/>
      <c r="H14" s="103"/>
      <c r="I14" s="103"/>
      <c r="J14" s="103" t="s">
        <v>823</v>
      </c>
    </row>
    <row r="15" spans="1:18" ht="30" customHeight="1" x14ac:dyDescent="0.2">
      <c r="A15" s="104"/>
      <c r="B15" s="119" t="s">
        <v>821</v>
      </c>
      <c r="C15" s="103" t="s">
        <v>716</v>
      </c>
      <c r="D15" s="103" t="s">
        <v>717</v>
      </c>
      <c r="E15" s="251">
        <f t="shared" si="0"/>
        <v>0</v>
      </c>
      <c r="F15" s="103"/>
      <c r="G15" s="103"/>
      <c r="H15" s="103"/>
      <c r="I15" s="103"/>
      <c r="J15" s="103" t="s">
        <v>823</v>
      </c>
    </row>
    <row r="16" spans="1:18" ht="42" x14ac:dyDescent="0.2">
      <c r="A16" s="104"/>
      <c r="B16" s="119" t="s">
        <v>822</v>
      </c>
      <c r="C16" s="103" t="s">
        <v>718</v>
      </c>
      <c r="D16" s="103" t="s">
        <v>719</v>
      </c>
      <c r="E16" s="251">
        <f t="shared" si="0"/>
        <v>0</v>
      </c>
      <c r="F16" s="103"/>
      <c r="G16" s="103"/>
      <c r="H16" s="103"/>
      <c r="I16" s="103"/>
      <c r="J16" s="103" t="s">
        <v>764</v>
      </c>
    </row>
    <row r="17" spans="1:10" ht="46.5" customHeight="1" x14ac:dyDescent="0.2">
      <c r="A17" s="79"/>
      <c r="B17" s="90" t="s">
        <v>1468</v>
      </c>
      <c r="C17" s="103"/>
      <c r="D17" s="103"/>
      <c r="E17" s="251">
        <f t="shared" si="0"/>
        <v>0</v>
      </c>
      <c r="F17" s="103"/>
      <c r="G17" s="103"/>
      <c r="H17" s="103"/>
      <c r="I17" s="103"/>
      <c r="J17" s="103"/>
    </row>
    <row r="18" spans="1:10" ht="63" x14ac:dyDescent="0.2">
      <c r="A18" s="79"/>
      <c r="B18" s="119" t="s">
        <v>1469</v>
      </c>
      <c r="C18" s="103" t="s">
        <v>1470</v>
      </c>
      <c r="D18" s="79" t="s">
        <v>1471</v>
      </c>
      <c r="E18" s="251">
        <f t="shared" si="0"/>
        <v>0</v>
      </c>
      <c r="F18" s="103"/>
      <c r="G18" s="103">
        <v>0</v>
      </c>
      <c r="H18" s="103"/>
      <c r="I18" s="103"/>
      <c r="J18" s="103" t="s">
        <v>1472</v>
      </c>
    </row>
    <row r="19" spans="1:10" ht="84" x14ac:dyDescent="0.2">
      <c r="A19" s="79"/>
      <c r="B19" s="119" t="s">
        <v>1473</v>
      </c>
      <c r="C19" s="103" t="s">
        <v>1313</v>
      </c>
      <c r="D19" s="471">
        <v>22341</v>
      </c>
      <c r="E19" s="251">
        <f t="shared" si="0"/>
        <v>0</v>
      </c>
      <c r="F19" s="103"/>
      <c r="G19" s="103">
        <v>0</v>
      </c>
      <c r="H19" s="103"/>
      <c r="I19" s="103"/>
      <c r="J19" s="103" t="s">
        <v>1472</v>
      </c>
    </row>
    <row r="20" spans="1:10" ht="42" x14ac:dyDescent="0.2">
      <c r="A20" s="79"/>
      <c r="B20" s="119" t="s">
        <v>1474</v>
      </c>
      <c r="C20" s="103" t="s">
        <v>1470</v>
      </c>
      <c r="D20" s="79" t="s">
        <v>1475</v>
      </c>
      <c r="E20" s="251">
        <f t="shared" si="0"/>
        <v>0</v>
      </c>
      <c r="F20" s="103"/>
      <c r="G20" s="103">
        <v>0</v>
      </c>
      <c r="H20" s="103"/>
      <c r="I20" s="103"/>
      <c r="J20" s="103" t="s">
        <v>1472</v>
      </c>
    </row>
    <row r="21" spans="1:10" ht="42" x14ac:dyDescent="0.2">
      <c r="A21" s="79"/>
      <c r="B21" s="472" t="s">
        <v>1476</v>
      </c>
      <c r="C21" s="103" t="s">
        <v>1313</v>
      </c>
      <c r="D21" s="79" t="s">
        <v>1477</v>
      </c>
      <c r="E21" s="251">
        <f t="shared" si="0"/>
        <v>0</v>
      </c>
      <c r="F21" s="103"/>
      <c r="G21" s="103">
        <v>0</v>
      </c>
      <c r="H21" s="103"/>
      <c r="I21" s="103"/>
      <c r="J21" s="103" t="s">
        <v>1472</v>
      </c>
    </row>
    <row r="22" spans="1:10" ht="63" x14ac:dyDescent="0.2">
      <c r="A22" s="79"/>
      <c r="B22" s="472" t="s">
        <v>1478</v>
      </c>
      <c r="C22" s="103" t="s">
        <v>1470</v>
      </c>
      <c r="D22" s="79" t="s">
        <v>1479</v>
      </c>
      <c r="E22" s="251">
        <f t="shared" si="0"/>
        <v>0</v>
      </c>
      <c r="F22" s="103"/>
      <c r="G22" s="103">
        <v>0</v>
      </c>
      <c r="H22" s="103"/>
      <c r="I22" s="103"/>
      <c r="J22" s="103" t="s">
        <v>1472</v>
      </c>
    </row>
    <row r="23" spans="1:10" ht="42" x14ac:dyDescent="0.2">
      <c r="A23" s="79"/>
      <c r="B23" s="473" t="s">
        <v>1480</v>
      </c>
      <c r="C23" s="103" t="s">
        <v>1470</v>
      </c>
      <c r="D23" s="79" t="s">
        <v>1481</v>
      </c>
      <c r="E23" s="251">
        <f t="shared" si="0"/>
        <v>0</v>
      </c>
      <c r="F23" s="103"/>
      <c r="G23" s="103">
        <v>0</v>
      </c>
      <c r="H23" s="103"/>
      <c r="I23" s="103"/>
      <c r="J23" s="103" t="s">
        <v>1472</v>
      </c>
    </row>
    <row r="24" spans="1:10" ht="63" x14ac:dyDescent="0.2">
      <c r="A24" s="119"/>
      <c r="B24" s="119" t="s">
        <v>1482</v>
      </c>
      <c r="C24" s="103" t="s">
        <v>1483</v>
      </c>
      <c r="D24" s="79" t="s">
        <v>1484</v>
      </c>
      <c r="E24" s="251">
        <f t="shared" si="0"/>
        <v>6000</v>
      </c>
      <c r="F24" s="251"/>
      <c r="G24" s="251">
        <v>6000</v>
      </c>
      <c r="H24" s="103"/>
      <c r="I24" s="103"/>
      <c r="J24" s="103" t="s">
        <v>1472</v>
      </c>
    </row>
    <row r="25" spans="1:10" ht="42" x14ac:dyDescent="0.2">
      <c r="A25" s="119"/>
      <c r="B25" s="119" t="s">
        <v>1485</v>
      </c>
      <c r="C25" s="103" t="s">
        <v>1313</v>
      </c>
      <c r="D25" s="471">
        <v>22586</v>
      </c>
      <c r="E25" s="251">
        <f t="shared" si="0"/>
        <v>4000</v>
      </c>
      <c r="F25" s="251"/>
      <c r="G25" s="251">
        <v>4000</v>
      </c>
      <c r="H25" s="103"/>
      <c r="I25" s="103"/>
      <c r="J25" s="103" t="s">
        <v>1472</v>
      </c>
    </row>
    <row r="26" spans="1:10" ht="63" x14ac:dyDescent="0.2">
      <c r="A26" s="119"/>
      <c r="B26" s="119" t="s">
        <v>1486</v>
      </c>
      <c r="C26" s="103" t="s">
        <v>1487</v>
      </c>
      <c r="D26" s="79" t="s">
        <v>839</v>
      </c>
      <c r="E26" s="251">
        <f t="shared" si="0"/>
        <v>10000</v>
      </c>
      <c r="F26" s="251"/>
      <c r="G26" s="251">
        <v>10000</v>
      </c>
      <c r="H26" s="103"/>
      <c r="I26" s="103"/>
      <c r="J26" s="103" t="s">
        <v>1472</v>
      </c>
    </row>
    <row r="27" spans="1:10" x14ac:dyDescent="0.2">
      <c r="A27" s="104"/>
      <c r="B27" s="104" t="s">
        <v>2392</v>
      </c>
      <c r="C27" s="103" t="s">
        <v>2390</v>
      </c>
      <c r="D27" s="103"/>
      <c r="E27" s="251">
        <f t="shared" si="0"/>
        <v>0</v>
      </c>
      <c r="F27" s="103"/>
      <c r="G27" s="103"/>
      <c r="H27" s="103"/>
      <c r="I27" s="103"/>
      <c r="J27" s="103" t="s">
        <v>2291</v>
      </c>
    </row>
    <row r="28" spans="1:10" ht="42" x14ac:dyDescent="0.2">
      <c r="A28" s="104"/>
      <c r="B28" s="90" t="s">
        <v>2276</v>
      </c>
      <c r="C28" s="103" t="s">
        <v>2393</v>
      </c>
      <c r="D28" s="103"/>
      <c r="E28" s="251">
        <f t="shared" si="0"/>
        <v>0</v>
      </c>
      <c r="F28" s="103"/>
      <c r="G28" s="103"/>
      <c r="H28" s="103"/>
      <c r="I28" s="103"/>
      <c r="J28" s="103" t="s">
        <v>2291</v>
      </c>
    </row>
    <row r="29" spans="1:10" x14ac:dyDescent="0.2">
      <c r="A29" s="104"/>
      <c r="B29" s="119" t="s">
        <v>2394</v>
      </c>
      <c r="C29" s="103" t="s">
        <v>2395</v>
      </c>
      <c r="D29" s="103"/>
      <c r="E29" s="251">
        <f t="shared" si="0"/>
        <v>0</v>
      </c>
      <c r="F29" s="103"/>
      <c r="G29" s="103"/>
      <c r="H29" s="103"/>
      <c r="I29" s="103"/>
      <c r="J29" s="103" t="s">
        <v>2291</v>
      </c>
    </row>
    <row r="30" spans="1:10" x14ac:dyDescent="0.2">
      <c r="A30" s="104"/>
      <c r="B30" s="119" t="s">
        <v>2396</v>
      </c>
      <c r="C30" s="103" t="s">
        <v>2390</v>
      </c>
      <c r="D30" s="103"/>
      <c r="E30" s="251">
        <f t="shared" si="0"/>
        <v>0</v>
      </c>
      <c r="F30" s="103"/>
      <c r="G30" s="103"/>
      <c r="H30" s="103"/>
      <c r="I30" s="103"/>
      <c r="J30" s="103" t="s">
        <v>2291</v>
      </c>
    </row>
    <row r="31" spans="1:10" ht="42" x14ac:dyDescent="0.2">
      <c r="A31" s="79">
        <v>69</v>
      </c>
      <c r="B31" s="371" t="s">
        <v>370</v>
      </c>
      <c r="C31" s="299"/>
      <c r="D31" s="81"/>
      <c r="E31" s="251">
        <f t="shared" si="0"/>
        <v>0</v>
      </c>
      <c r="F31" s="75"/>
      <c r="G31" s="75"/>
      <c r="H31" s="75"/>
      <c r="I31" s="75"/>
      <c r="J31" s="81"/>
    </row>
    <row r="32" spans="1:10" ht="42" x14ac:dyDescent="0.2">
      <c r="A32" s="131"/>
      <c r="B32" s="371" t="s">
        <v>720</v>
      </c>
      <c r="C32" s="299"/>
      <c r="D32" s="79"/>
      <c r="E32" s="251">
        <f t="shared" si="0"/>
        <v>0</v>
      </c>
      <c r="F32" s="75"/>
      <c r="G32" s="75"/>
      <c r="H32" s="75"/>
      <c r="I32" s="75"/>
      <c r="J32" s="103" t="s">
        <v>824</v>
      </c>
    </row>
    <row r="33" spans="1:10" ht="42" x14ac:dyDescent="0.2">
      <c r="A33" s="131"/>
      <c r="B33" s="474" t="s">
        <v>1249</v>
      </c>
      <c r="C33" s="299"/>
      <c r="D33" s="79"/>
      <c r="E33" s="251">
        <f t="shared" si="0"/>
        <v>0</v>
      </c>
      <c r="F33" s="81"/>
      <c r="G33" s="81"/>
      <c r="H33" s="75"/>
      <c r="I33" s="81"/>
      <c r="J33" s="81"/>
    </row>
    <row r="34" spans="1:10" ht="42" x14ac:dyDescent="0.2">
      <c r="A34" s="101"/>
      <c r="B34" s="674" t="s">
        <v>1222</v>
      </c>
      <c r="C34" s="299" t="s">
        <v>1250</v>
      </c>
      <c r="D34" s="81" t="s">
        <v>1181</v>
      </c>
      <c r="E34" s="251">
        <f t="shared" si="0"/>
        <v>0</v>
      </c>
      <c r="F34" s="81"/>
      <c r="G34" s="81">
        <v>0</v>
      </c>
      <c r="H34" s="81"/>
      <c r="I34" s="81"/>
      <c r="J34" s="81" t="s">
        <v>1172</v>
      </c>
    </row>
    <row r="35" spans="1:10" ht="42" x14ac:dyDescent="0.2">
      <c r="A35" s="101"/>
      <c r="B35" s="674" t="s">
        <v>1251</v>
      </c>
      <c r="C35" s="299" t="s">
        <v>1250</v>
      </c>
      <c r="D35" s="81" t="s">
        <v>1181</v>
      </c>
      <c r="E35" s="251">
        <f t="shared" si="0"/>
        <v>0</v>
      </c>
      <c r="F35" s="81"/>
      <c r="G35" s="81">
        <v>0</v>
      </c>
      <c r="H35" s="81"/>
      <c r="I35" s="81"/>
      <c r="J35" s="81" t="s">
        <v>1172</v>
      </c>
    </row>
    <row r="36" spans="1:10" ht="42" x14ac:dyDescent="0.2">
      <c r="A36" s="79"/>
      <c r="B36" s="371" t="s">
        <v>1488</v>
      </c>
      <c r="C36" s="299" t="s">
        <v>1470</v>
      </c>
      <c r="D36" s="79" t="s">
        <v>839</v>
      </c>
      <c r="E36" s="251">
        <f t="shared" si="0"/>
        <v>0</v>
      </c>
      <c r="F36" s="79"/>
      <c r="G36" s="79">
        <v>0</v>
      </c>
      <c r="H36" s="79"/>
      <c r="I36" s="79"/>
      <c r="J36" s="103" t="s">
        <v>1472</v>
      </c>
    </row>
    <row r="37" spans="1:10" ht="63" x14ac:dyDescent="0.2">
      <c r="A37" s="90"/>
      <c r="B37" s="371" t="s">
        <v>1489</v>
      </c>
      <c r="C37" s="299" t="s">
        <v>1313</v>
      </c>
      <c r="D37" s="471">
        <v>22251</v>
      </c>
      <c r="E37" s="251">
        <f t="shared" si="0"/>
        <v>0</v>
      </c>
      <c r="F37" s="79"/>
      <c r="G37" s="79">
        <v>0</v>
      </c>
      <c r="H37" s="292"/>
      <c r="I37" s="79"/>
      <c r="J37" s="103" t="s">
        <v>1472</v>
      </c>
    </row>
    <row r="38" spans="1:10" ht="63" x14ac:dyDescent="0.2">
      <c r="A38" s="103"/>
      <c r="B38" s="674" t="s">
        <v>1490</v>
      </c>
      <c r="C38" s="299" t="s">
        <v>1313</v>
      </c>
      <c r="D38" s="79" t="s">
        <v>626</v>
      </c>
      <c r="E38" s="251">
        <f t="shared" si="0"/>
        <v>0</v>
      </c>
      <c r="F38" s="79"/>
      <c r="G38" s="79">
        <v>0</v>
      </c>
      <c r="H38" s="79"/>
      <c r="I38" s="79"/>
      <c r="J38" s="103" t="s">
        <v>1472</v>
      </c>
    </row>
    <row r="39" spans="1:10" ht="42" x14ac:dyDescent="0.2">
      <c r="A39" s="103"/>
      <c r="B39" s="674" t="s">
        <v>1491</v>
      </c>
      <c r="C39" s="299" t="s">
        <v>1455</v>
      </c>
      <c r="D39" s="79" t="s">
        <v>646</v>
      </c>
      <c r="E39" s="251">
        <f t="shared" si="0"/>
        <v>0</v>
      </c>
      <c r="F39" s="79"/>
      <c r="G39" s="79">
        <v>0</v>
      </c>
      <c r="H39" s="79"/>
      <c r="I39" s="79"/>
      <c r="J39" s="103" t="s">
        <v>1472</v>
      </c>
    </row>
    <row r="40" spans="1:10" x14ac:dyDescent="0.2">
      <c r="A40" s="79">
        <v>70</v>
      </c>
      <c r="B40" s="532" t="s">
        <v>185</v>
      </c>
      <c r="C40" s="299"/>
      <c r="D40" s="81"/>
      <c r="E40" s="251">
        <f t="shared" si="0"/>
        <v>0</v>
      </c>
      <c r="F40" s="75"/>
      <c r="G40" s="75"/>
      <c r="H40" s="75"/>
      <c r="I40" s="75"/>
      <c r="J40" s="81"/>
    </row>
    <row r="41" spans="1:10" ht="63" x14ac:dyDescent="0.2">
      <c r="A41" s="131"/>
      <c r="B41" s="475" t="s">
        <v>825</v>
      </c>
      <c r="C41" s="299"/>
      <c r="D41" s="81"/>
      <c r="E41" s="251">
        <f t="shared" si="0"/>
        <v>0</v>
      </c>
      <c r="F41" s="75"/>
      <c r="G41" s="75"/>
      <c r="H41" s="75"/>
      <c r="I41" s="75"/>
      <c r="J41" s="103" t="s">
        <v>823</v>
      </c>
    </row>
    <row r="42" spans="1:10" ht="43.5" customHeight="1" x14ac:dyDescent="0.2">
      <c r="A42" s="79"/>
      <c r="B42" s="473" t="s">
        <v>1492</v>
      </c>
      <c r="C42" s="299" t="s">
        <v>1493</v>
      </c>
      <c r="D42" s="79" t="s">
        <v>1477</v>
      </c>
      <c r="E42" s="251">
        <f t="shared" si="0"/>
        <v>0</v>
      </c>
      <c r="F42" s="79"/>
      <c r="G42" s="79">
        <v>0</v>
      </c>
      <c r="H42" s="79"/>
      <c r="I42" s="79"/>
      <c r="J42" s="103" t="s">
        <v>1472</v>
      </c>
    </row>
    <row r="43" spans="1:10" s="407" customFormat="1" ht="63.75" customHeight="1" x14ac:dyDescent="0.2">
      <c r="A43" s="476"/>
      <c r="B43" s="477" t="s">
        <v>1494</v>
      </c>
      <c r="C43" s="450" t="s">
        <v>1495</v>
      </c>
      <c r="D43" s="478">
        <v>22341</v>
      </c>
      <c r="E43" s="406">
        <f t="shared" si="0"/>
        <v>20000</v>
      </c>
      <c r="F43" s="479"/>
      <c r="G43" s="479">
        <v>20000</v>
      </c>
      <c r="H43" s="476"/>
      <c r="I43" s="476"/>
      <c r="J43" s="243" t="s">
        <v>1472</v>
      </c>
    </row>
    <row r="44" spans="1:10" s="407" customFormat="1" ht="37.5" x14ac:dyDescent="0.2">
      <c r="A44" s="476"/>
      <c r="B44" s="746" t="s">
        <v>1496</v>
      </c>
      <c r="C44" s="450" t="s">
        <v>1495</v>
      </c>
      <c r="D44" s="476" t="s">
        <v>1497</v>
      </c>
      <c r="E44" s="406">
        <f t="shared" si="0"/>
        <v>20000</v>
      </c>
      <c r="F44" s="479"/>
      <c r="G44" s="479">
        <v>20000</v>
      </c>
      <c r="H44" s="476"/>
      <c r="I44" s="476"/>
      <c r="J44" s="243" t="s">
        <v>1472</v>
      </c>
    </row>
    <row r="45" spans="1:10" x14ac:dyDescent="0.2">
      <c r="A45" s="131"/>
      <c r="B45" s="371" t="s">
        <v>2397</v>
      </c>
      <c r="C45" s="299" t="s">
        <v>2390</v>
      </c>
      <c r="D45" s="81"/>
      <c r="E45" s="406">
        <f t="shared" si="0"/>
        <v>0</v>
      </c>
      <c r="F45" s="81"/>
      <c r="G45" s="81"/>
      <c r="H45" s="81"/>
      <c r="I45" s="81"/>
      <c r="J45" s="103" t="s">
        <v>2291</v>
      </c>
    </row>
    <row r="46" spans="1:10" ht="24.75" customHeight="1" x14ac:dyDescent="0.2">
      <c r="A46" s="131"/>
      <c r="B46" s="371" t="s">
        <v>2398</v>
      </c>
      <c r="C46" s="299" t="s">
        <v>2399</v>
      </c>
      <c r="D46" s="81"/>
      <c r="E46" s="406">
        <f t="shared" si="0"/>
        <v>0</v>
      </c>
      <c r="F46" s="81"/>
      <c r="G46" s="81"/>
      <c r="H46" s="81"/>
      <c r="I46" s="81"/>
      <c r="J46" s="103" t="s">
        <v>2291</v>
      </c>
    </row>
    <row r="47" spans="1:10" ht="63" x14ac:dyDescent="0.2">
      <c r="A47" s="79">
        <v>71</v>
      </c>
      <c r="B47" s="371" t="s">
        <v>324</v>
      </c>
      <c r="C47" s="299"/>
      <c r="D47" s="81"/>
      <c r="E47" s="251">
        <f t="shared" si="0"/>
        <v>0</v>
      </c>
      <c r="F47" s="75"/>
      <c r="G47" s="75"/>
      <c r="H47" s="75"/>
      <c r="I47" s="75"/>
      <c r="J47" s="81"/>
    </row>
    <row r="48" spans="1:10" x14ac:dyDescent="0.2">
      <c r="A48" s="101"/>
      <c r="B48" s="447" t="s">
        <v>2400</v>
      </c>
      <c r="C48" s="299" t="s">
        <v>621</v>
      </c>
      <c r="D48" s="81"/>
      <c r="E48" s="251">
        <f t="shared" si="0"/>
        <v>0</v>
      </c>
      <c r="F48" s="81"/>
      <c r="G48" s="81"/>
      <c r="H48" s="81"/>
      <c r="I48" s="81"/>
      <c r="J48" s="81"/>
    </row>
    <row r="49" spans="1:10" ht="42" x14ac:dyDescent="0.2">
      <c r="A49" s="101"/>
      <c r="B49" s="674" t="s">
        <v>2168</v>
      </c>
      <c r="C49" s="299" t="s">
        <v>721</v>
      </c>
      <c r="D49" s="81" t="s">
        <v>681</v>
      </c>
      <c r="E49" s="251">
        <f t="shared" si="0"/>
        <v>0</v>
      </c>
      <c r="F49" s="75"/>
      <c r="G49" s="75"/>
      <c r="H49" s="75"/>
      <c r="I49" s="75"/>
      <c r="J49" s="103" t="s">
        <v>823</v>
      </c>
    </row>
    <row r="50" spans="1:10" ht="42" x14ac:dyDescent="0.2">
      <c r="A50" s="79"/>
      <c r="B50" s="480" t="s">
        <v>1498</v>
      </c>
      <c r="C50" s="299" t="s">
        <v>1499</v>
      </c>
      <c r="D50" s="79" t="s">
        <v>1477</v>
      </c>
      <c r="E50" s="251">
        <f t="shared" si="0"/>
        <v>0</v>
      </c>
      <c r="F50" s="79"/>
      <c r="G50" s="79">
        <v>0</v>
      </c>
      <c r="H50" s="79"/>
      <c r="I50" s="79"/>
      <c r="J50" s="103" t="s">
        <v>1472</v>
      </c>
    </row>
    <row r="51" spans="1:10" ht="42" x14ac:dyDescent="0.2">
      <c r="A51" s="79"/>
      <c r="B51" s="480" t="s">
        <v>1500</v>
      </c>
      <c r="C51" s="299" t="s">
        <v>1313</v>
      </c>
      <c r="D51" s="79" t="s">
        <v>626</v>
      </c>
      <c r="E51" s="251">
        <f t="shared" si="0"/>
        <v>0</v>
      </c>
      <c r="F51" s="79"/>
      <c r="G51" s="79">
        <v>0</v>
      </c>
      <c r="H51" s="79"/>
      <c r="I51" s="79"/>
      <c r="J51" s="103" t="s">
        <v>1472</v>
      </c>
    </row>
    <row r="52" spans="1:10" ht="63" x14ac:dyDescent="0.2">
      <c r="A52" s="557"/>
      <c r="B52" s="413" t="s">
        <v>1501</v>
      </c>
      <c r="C52" s="431" t="s">
        <v>1499</v>
      </c>
      <c r="D52" s="557" t="s">
        <v>626</v>
      </c>
      <c r="E52" s="432">
        <f t="shared" si="0"/>
        <v>0</v>
      </c>
      <c r="F52" s="557"/>
      <c r="G52" s="557">
        <v>0</v>
      </c>
      <c r="H52" s="557"/>
      <c r="I52" s="557"/>
      <c r="J52" s="306" t="s">
        <v>1472</v>
      </c>
    </row>
    <row r="53" spans="1:10" x14ac:dyDescent="0.2">
      <c r="B53" s="226"/>
      <c r="C53" s="183"/>
      <c r="D53" s="183"/>
      <c r="E53" s="244">
        <f>SUM(E14:E52)</f>
        <v>60000</v>
      </c>
      <c r="F53" s="244">
        <f t="shared" ref="F53:I53" si="1">SUM(F14:F52)</f>
        <v>0</v>
      </c>
      <c r="G53" s="244">
        <f t="shared" si="1"/>
        <v>60000</v>
      </c>
      <c r="H53" s="244">
        <f t="shared" si="1"/>
        <v>0</v>
      </c>
      <c r="I53" s="244">
        <f t="shared" si="1"/>
        <v>0</v>
      </c>
      <c r="J53" s="267">
        <f>F53+G53+H53+I53</f>
        <v>60000</v>
      </c>
    </row>
    <row r="57" spans="1:10" s="520" customFormat="1" x14ac:dyDescent="0.2">
      <c r="B57" s="520" t="s">
        <v>3213</v>
      </c>
    </row>
    <row r="58" spans="1:10" s="407" customFormat="1" ht="63.75" customHeight="1" x14ac:dyDescent="0.2">
      <c r="A58" s="476"/>
      <c r="B58" s="477" t="s">
        <v>1494</v>
      </c>
      <c r="C58" s="450" t="s">
        <v>1495</v>
      </c>
      <c r="D58" s="478">
        <v>22341</v>
      </c>
      <c r="E58" s="452">
        <f t="shared" ref="E58:E59" si="2">F58+G58+H58+I58</f>
        <v>20000</v>
      </c>
      <c r="F58" s="479"/>
      <c r="G58" s="479">
        <v>20000</v>
      </c>
      <c r="H58" s="476"/>
      <c r="I58" s="476"/>
      <c r="J58" s="243" t="s">
        <v>1472</v>
      </c>
    </row>
    <row r="59" spans="1:10" s="407" customFormat="1" ht="63" x14ac:dyDescent="0.2">
      <c r="A59" s="476"/>
      <c r="B59" s="477" t="s">
        <v>1496</v>
      </c>
      <c r="C59" s="450" t="s">
        <v>1495</v>
      </c>
      <c r="D59" s="476" t="s">
        <v>1497</v>
      </c>
      <c r="E59" s="452">
        <f t="shared" si="2"/>
        <v>20000</v>
      </c>
      <c r="F59" s="479"/>
      <c r="G59" s="479">
        <v>20000</v>
      </c>
      <c r="H59" s="476"/>
      <c r="I59" s="476"/>
      <c r="J59" s="243" t="s">
        <v>1472</v>
      </c>
    </row>
    <row r="60" spans="1:10" x14ac:dyDescent="0.2">
      <c r="E60" s="244">
        <f>SUM(E58:E59)</f>
        <v>40000</v>
      </c>
    </row>
  </sheetData>
  <mergeCells count="5">
    <mergeCell ref="A11:A12"/>
    <mergeCell ref="B11:B12"/>
    <mergeCell ref="E11:I11"/>
    <mergeCell ref="J11:J12"/>
    <mergeCell ref="A1:J1"/>
  </mergeCells>
  <pageMargins left="0.9055118110236221" right="0.51181102362204722" top="0.74803149606299213" bottom="0.55118110236220474" header="0.31496062992125984" footer="0.31496062992125984"/>
  <pageSetup paperSize="5" scale="85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R47"/>
  <sheetViews>
    <sheetView topLeftCell="A3" workbookViewId="0">
      <selection sqref="A1:J42"/>
    </sheetView>
  </sheetViews>
  <sheetFormatPr defaultColWidth="9.140625" defaultRowHeight="21" x14ac:dyDescent="0.2"/>
  <cols>
    <col min="1" max="1" width="5.7109375" style="9" customWidth="1"/>
    <col min="2" max="2" width="33.28515625" style="9" customWidth="1"/>
    <col min="3" max="3" width="23" style="9" customWidth="1"/>
    <col min="4" max="4" width="18.28515625" style="9" customWidth="1"/>
    <col min="5" max="5" width="17" style="9" customWidth="1"/>
    <col min="6" max="7" width="18.42578125" style="9" customWidth="1"/>
    <col min="8" max="8" width="19" style="9" customWidth="1"/>
    <col min="9" max="9" width="16.42578125" style="9" customWidth="1"/>
    <col min="10" max="10" width="18.28515625" style="183" customWidth="1"/>
    <col min="11" max="16384" width="9.140625" style="9"/>
  </cols>
  <sheetData>
    <row r="1" spans="1:18" ht="28.5" x14ac:dyDescent="0.2">
      <c r="A1" s="1370" t="s">
        <v>2129</v>
      </c>
      <c r="B1" s="1370"/>
      <c r="C1" s="1370"/>
      <c r="D1" s="1370"/>
      <c r="E1" s="1370"/>
      <c r="F1" s="1370"/>
      <c r="G1" s="1370"/>
      <c r="H1" s="1370"/>
      <c r="I1" s="1370"/>
      <c r="J1" s="1370"/>
    </row>
    <row r="2" spans="1:18" ht="12.75" customHeight="1" x14ac:dyDescent="0.2">
      <c r="A2" s="179"/>
      <c r="B2" s="179"/>
      <c r="C2" s="179"/>
      <c r="D2" s="179"/>
      <c r="E2" s="179"/>
      <c r="F2" s="179"/>
      <c r="G2" s="179"/>
      <c r="H2" s="179"/>
      <c r="I2" s="179"/>
    </row>
    <row r="3" spans="1:18" ht="21" customHeight="1" x14ac:dyDescent="0.2">
      <c r="A3" s="32"/>
      <c r="B3" s="47" t="s">
        <v>28</v>
      </c>
      <c r="C3" s="224" t="s">
        <v>40</v>
      </c>
      <c r="D3" s="225" t="s">
        <v>2137</v>
      </c>
      <c r="E3" s="226"/>
      <c r="F3" s="227" t="s">
        <v>32</v>
      </c>
      <c r="G3" s="226"/>
      <c r="H3" s="227" t="s">
        <v>29</v>
      </c>
      <c r="I3" s="228"/>
    </row>
    <row r="4" spans="1:18" ht="21" customHeight="1" x14ac:dyDescent="0.2">
      <c r="A4" s="32"/>
      <c r="B4" s="47" t="s">
        <v>53</v>
      </c>
      <c r="C4" s="224" t="s">
        <v>270</v>
      </c>
      <c r="D4" s="229"/>
      <c r="F4" s="183"/>
      <c r="G4" s="183"/>
      <c r="H4" s="183"/>
    </row>
    <row r="5" spans="1:18" ht="21" customHeight="1" x14ac:dyDescent="0.2">
      <c r="A5" s="32"/>
      <c r="B5" s="47" t="s">
        <v>265</v>
      </c>
      <c r="C5" s="224" t="s">
        <v>226</v>
      </c>
      <c r="D5" s="229"/>
      <c r="E5" s="183"/>
      <c r="F5" s="183"/>
      <c r="G5" s="183"/>
    </row>
    <row r="6" spans="1:18" ht="21" customHeight="1" x14ac:dyDescent="0.2">
      <c r="A6" s="32"/>
      <c r="B6" s="47" t="s">
        <v>21</v>
      </c>
      <c r="C6" s="230" t="s">
        <v>30</v>
      </c>
      <c r="D6" s="231" t="s">
        <v>54</v>
      </c>
      <c r="E6" s="230"/>
      <c r="F6" s="230" t="s">
        <v>55</v>
      </c>
      <c r="G6" s="230" t="s">
        <v>56</v>
      </c>
      <c r="H6" s="230" t="s">
        <v>59</v>
      </c>
      <c r="I6" s="742" t="s">
        <v>2139</v>
      </c>
      <c r="J6" s="182" t="s">
        <v>58</v>
      </c>
      <c r="K6" s="232"/>
      <c r="O6" s="229"/>
    </row>
    <row r="7" spans="1:18" ht="21" customHeight="1" x14ac:dyDescent="0.2">
      <c r="A7" s="32"/>
      <c r="B7" s="233" t="s">
        <v>36</v>
      </c>
      <c r="D7" s="9" t="s">
        <v>373</v>
      </c>
      <c r="F7" s="229"/>
      <c r="H7" s="229"/>
      <c r="J7" s="181"/>
      <c r="K7" s="229"/>
      <c r="M7" s="229"/>
      <c r="O7" s="229"/>
      <c r="P7" s="229"/>
      <c r="R7" s="229"/>
    </row>
    <row r="8" spans="1:18" ht="21" customHeight="1" x14ac:dyDescent="0.2">
      <c r="A8" s="32"/>
      <c r="B8" s="233"/>
      <c r="D8" s="9" t="s">
        <v>374</v>
      </c>
      <c r="F8" s="229"/>
      <c r="H8" s="229"/>
      <c r="K8" s="229"/>
      <c r="M8" s="229"/>
      <c r="O8" s="229"/>
      <c r="P8" s="229"/>
      <c r="R8" s="229"/>
    </row>
    <row r="9" spans="1:18" ht="21" customHeight="1" x14ac:dyDescent="0.2">
      <c r="A9" s="32"/>
      <c r="B9" s="233" t="s">
        <v>37</v>
      </c>
      <c r="D9" s="9" t="s">
        <v>375</v>
      </c>
      <c r="E9" s="229"/>
      <c r="F9" s="183"/>
      <c r="G9" s="183"/>
      <c r="H9" s="183"/>
    </row>
    <row r="10" spans="1:18" ht="21" customHeight="1" x14ac:dyDescent="0.2">
      <c r="A10" s="32"/>
      <c r="B10" s="233"/>
      <c r="D10" s="9" t="s">
        <v>227</v>
      </c>
      <c r="E10" s="183"/>
      <c r="F10" s="183"/>
      <c r="G10" s="183"/>
      <c r="H10" s="183"/>
    </row>
    <row r="11" spans="1:18" ht="21" customHeight="1" x14ac:dyDescent="0.2">
      <c r="A11" s="32"/>
      <c r="B11" s="233" t="s">
        <v>535</v>
      </c>
      <c r="D11" s="9" t="s">
        <v>376</v>
      </c>
      <c r="E11" s="183"/>
      <c r="F11" s="183"/>
      <c r="G11" s="183"/>
      <c r="H11" s="183"/>
    </row>
    <row r="12" spans="1:18" ht="21" customHeight="1" x14ac:dyDescent="0.2">
      <c r="A12" s="32"/>
      <c r="B12" s="233"/>
      <c r="D12" s="9" t="s">
        <v>377</v>
      </c>
      <c r="E12" s="183"/>
      <c r="F12" s="183"/>
      <c r="G12" s="183"/>
      <c r="H12" s="183"/>
    </row>
    <row r="13" spans="1:18" ht="21" customHeight="1" x14ac:dyDescent="0.2">
      <c r="A13" s="1397" t="s">
        <v>0</v>
      </c>
      <c r="B13" s="1397" t="s">
        <v>33</v>
      </c>
      <c r="C13" s="672" t="s">
        <v>23</v>
      </c>
      <c r="D13" s="672" t="s">
        <v>24</v>
      </c>
      <c r="E13" s="1399" t="s">
        <v>1</v>
      </c>
      <c r="F13" s="1400"/>
      <c r="G13" s="1400"/>
      <c r="H13" s="1400"/>
      <c r="I13" s="1401"/>
      <c r="J13" s="1402" t="s">
        <v>13</v>
      </c>
    </row>
    <row r="14" spans="1:18" x14ac:dyDescent="0.2">
      <c r="A14" s="1398"/>
      <c r="B14" s="1398"/>
      <c r="C14" s="673"/>
      <c r="D14" s="673" t="s">
        <v>25</v>
      </c>
      <c r="E14" s="33" t="s">
        <v>5</v>
      </c>
      <c r="F14" s="33" t="s">
        <v>6</v>
      </c>
      <c r="G14" s="33" t="s">
        <v>179</v>
      </c>
      <c r="H14" s="34" t="s">
        <v>26</v>
      </c>
      <c r="I14" s="34" t="s">
        <v>27</v>
      </c>
      <c r="J14" s="1403"/>
    </row>
    <row r="15" spans="1:18" ht="42" x14ac:dyDescent="0.2">
      <c r="A15" s="576">
        <v>72</v>
      </c>
      <c r="B15" s="577" t="s">
        <v>362</v>
      </c>
      <c r="C15" s="580"/>
      <c r="D15" s="580"/>
      <c r="E15" s="747"/>
      <c r="F15" s="747"/>
      <c r="G15" s="747"/>
      <c r="H15" s="747"/>
      <c r="I15" s="747"/>
      <c r="J15" s="740"/>
    </row>
    <row r="16" spans="1:18" ht="42" x14ac:dyDescent="0.2">
      <c r="A16" s="119"/>
      <c r="B16" s="119" t="s">
        <v>1502</v>
      </c>
      <c r="C16" s="119"/>
      <c r="D16" s="119"/>
      <c r="E16" s="294">
        <f t="shared" ref="E16:E41" si="0">F16+G16+H16+I16</f>
        <v>0</v>
      </c>
      <c r="F16" s="119"/>
      <c r="G16" s="119"/>
      <c r="H16" s="119"/>
      <c r="I16" s="119"/>
      <c r="J16" s="103" t="s">
        <v>1459</v>
      </c>
    </row>
    <row r="17" spans="1:10" ht="48" customHeight="1" x14ac:dyDescent="0.2">
      <c r="A17" s="91"/>
      <c r="B17" s="170" t="s">
        <v>1503</v>
      </c>
      <c r="C17" s="103" t="s">
        <v>1387</v>
      </c>
      <c r="D17" s="103" t="s">
        <v>567</v>
      </c>
      <c r="E17" s="294">
        <f t="shared" si="0"/>
        <v>0</v>
      </c>
      <c r="F17" s="119">
        <v>0</v>
      </c>
      <c r="G17" s="119"/>
      <c r="H17" s="119"/>
      <c r="I17" s="119"/>
      <c r="J17" s="103" t="s">
        <v>1332</v>
      </c>
    </row>
    <row r="18" spans="1:10" ht="84" x14ac:dyDescent="0.2">
      <c r="A18" s="91"/>
      <c r="B18" s="170" t="s">
        <v>1504</v>
      </c>
      <c r="C18" s="103" t="s">
        <v>1505</v>
      </c>
      <c r="D18" s="103" t="s">
        <v>1506</v>
      </c>
      <c r="E18" s="294">
        <f t="shared" si="0"/>
        <v>0</v>
      </c>
      <c r="F18" s="119">
        <v>0</v>
      </c>
      <c r="G18" s="119"/>
      <c r="H18" s="119"/>
      <c r="I18" s="119"/>
      <c r="J18" s="103" t="s">
        <v>1332</v>
      </c>
    </row>
    <row r="19" spans="1:10" ht="42" x14ac:dyDescent="0.2">
      <c r="A19" s="91"/>
      <c r="B19" s="170" t="s">
        <v>1507</v>
      </c>
      <c r="C19" s="103" t="s">
        <v>1508</v>
      </c>
      <c r="D19" s="103" t="s">
        <v>1509</v>
      </c>
      <c r="E19" s="294">
        <f t="shared" si="0"/>
        <v>0</v>
      </c>
      <c r="F19" s="119">
        <v>0</v>
      </c>
      <c r="G19" s="119"/>
      <c r="H19" s="119"/>
      <c r="I19" s="119"/>
      <c r="J19" s="103" t="s">
        <v>1332</v>
      </c>
    </row>
    <row r="20" spans="1:10" ht="42" x14ac:dyDescent="0.2">
      <c r="A20" s="119"/>
      <c r="B20" s="119" t="s">
        <v>1510</v>
      </c>
      <c r="C20" s="251">
        <v>1372</v>
      </c>
      <c r="D20" s="103" t="s">
        <v>1331</v>
      </c>
      <c r="E20" s="294">
        <f t="shared" si="0"/>
        <v>0</v>
      </c>
      <c r="F20" s="119"/>
      <c r="G20" s="119"/>
      <c r="H20" s="119"/>
      <c r="I20" s="119"/>
      <c r="J20" s="103" t="s">
        <v>1459</v>
      </c>
    </row>
    <row r="21" spans="1:10" ht="84" x14ac:dyDescent="0.2">
      <c r="A21" s="119"/>
      <c r="B21" s="119" t="s">
        <v>1511</v>
      </c>
      <c r="C21" s="103" t="s">
        <v>1512</v>
      </c>
      <c r="D21" s="103" t="s">
        <v>1296</v>
      </c>
      <c r="E21" s="294">
        <f t="shared" si="0"/>
        <v>0</v>
      </c>
      <c r="F21" s="119"/>
      <c r="G21" s="119"/>
      <c r="H21" s="119"/>
      <c r="I21" s="119"/>
      <c r="J21" s="103" t="s">
        <v>1459</v>
      </c>
    </row>
    <row r="22" spans="1:10" ht="47.25" customHeight="1" x14ac:dyDescent="0.2">
      <c r="A22" s="119"/>
      <c r="B22" s="119" t="s">
        <v>1513</v>
      </c>
      <c r="C22" s="103" t="s">
        <v>1387</v>
      </c>
      <c r="D22" s="103" t="s">
        <v>1300</v>
      </c>
      <c r="E22" s="294">
        <f t="shared" si="0"/>
        <v>0</v>
      </c>
      <c r="F22" s="119"/>
      <c r="G22" s="119"/>
      <c r="H22" s="119"/>
      <c r="I22" s="119"/>
      <c r="J22" s="103" t="s">
        <v>1459</v>
      </c>
    </row>
    <row r="23" spans="1:10" x14ac:dyDescent="0.2">
      <c r="A23" s="119"/>
      <c r="B23" s="119" t="s">
        <v>1514</v>
      </c>
      <c r="C23" s="103"/>
      <c r="D23" s="103"/>
      <c r="E23" s="294">
        <f t="shared" si="0"/>
        <v>0</v>
      </c>
      <c r="F23" s="119"/>
      <c r="G23" s="119"/>
      <c r="H23" s="119"/>
      <c r="I23" s="119"/>
      <c r="J23" s="103" t="s">
        <v>1459</v>
      </c>
    </row>
    <row r="24" spans="1:10" ht="42" x14ac:dyDescent="0.2">
      <c r="A24" s="119"/>
      <c r="B24" s="119" t="s">
        <v>1515</v>
      </c>
      <c r="C24" s="103">
        <v>398</v>
      </c>
      <c r="D24" s="103" t="s">
        <v>1331</v>
      </c>
      <c r="E24" s="294">
        <f t="shared" si="0"/>
        <v>0</v>
      </c>
      <c r="F24" s="119"/>
      <c r="G24" s="119"/>
      <c r="H24" s="119"/>
      <c r="I24" s="119"/>
      <c r="J24" s="103" t="s">
        <v>1459</v>
      </c>
    </row>
    <row r="25" spans="1:10" x14ac:dyDescent="0.2">
      <c r="A25" s="119"/>
      <c r="B25" s="119" t="s">
        <v>1516</v>
      </c>
      <c r="C25" s="103"/>
      <c r="D25" s="103"/>
      <c r="E25" s="294">
        <f t="shared" si="0"/>
        <v>0</v>
      </c>
      <c r="F25" s="119"/>
      <c r="G25" s="119"/>
      <c r="H25" s="119"/>
      <c r="I25" s="119"/>
      <c r="J25" s="103" t="s">
        <v>1459</v>
      </c>
    </row>
    <row r="26" spans="1:10" ht="42" x14ac:dyDescent="0.2">
      <c r="A26" s="119"/>
      <c r="B26" s="119" t="s">
        <v>1517</v>
      </c>
      <c r="C26" s="103" t="s">
        <v>1387</v>
      </c>
      <c r="D26" s="103" t="s">
        <v>1331</v>
      </c>
      <c r="E26" s="294">
        <f t="shared" si="0"/>
        <v>0</v>
      </c>
      <c r="F26" s="119"/>
      <c r="G26" s="119"/>
      <c r="H26" s="119"/>
      <c r="I26" s="119"/>
      <c r="J26" s="103" t="s">
        <v>1459</v>
      </c>
    </row>
    <row r="27" spans="1:10" x14ac:dyDescent="0.2">
      <c r="A27" s="119"/>
      <c r="B27" s="119" t="s">
        <v>1518</v>
      </c>
      <c r="C27" s="103"/>
      <c r="D27" s="103"/>
      <c r="E27" s="294">
        <f t="shared" si="0"/>
        <v>0</v>
      </c>
      <c r="F27" s="119"/>
      <c r="G27" s="119"/>
      <c r="H27" s="119"/>
      <c r="I27" s="119"/>
      <c r="J27" s="103" t="s">
        <v>1459</v>
      </c>
    </row>
    <row r="28" spans="1:10" ht="42" x14ac:dyDescent="0.2">
      <c r="A28" s="119"/>
      <c r="B28" s="119" t="s">
        <v>1519</v>
      </c>
      <c r="C28" s="103">
        <v>217</v>
      </c>
      <c r="D28" s="103" t="s">
        <v>1331</v>
      </c>
      <c r="E28" s="294">
        <f t="shared" si="0"/>
        <v>0</v>
      </c>
      <c r="F28" s="119"/>
      <c r="G28" s="119"/>
      <c r="H28" s="119"/>
      <c r="I28" s="119"/>
      <c r="J28" s="103" t="s">
        <v>1459</v>
      </c>
    </row>
    <row r="29" spans="1:10" ht="42" x14ac:dyDescent="0.2">
      <c r="A29" s="119"/>
      <c r="B29" s="119" t="s">
        <v>1520</v>
      </c>
      <c r="C29" s="103">
        <v>11</v>
      </c>
      <c r="D29" s="103" t="s">
        <v>1331</v>
      </c>
      <c r="E29" s="294">
        <f t="shared" si="0"/>
        <v>0</v>
      </c>
      <c r="F29" s="119"/>
      <c r="G29" s="119"/>
      <c r="H29" s="119"/>
      <c r="I29" s="119"/>
      <c r="J29" s="103" t="s">
        <v>1459</v>
      </c>
    </row>
    <row r="30" spans="1:10" ht="42" x14ac:dyDescent="0.2">
      <c r="A30" s="119"/>
      <c r="B30" s="119" t="s">
        <v>1521</v>
      </c>
      <c r="C30" s="103" t="s">
        <v>1522</v>
      </c>
      <c r="D30" s="103" t="s">
        <v>571</v>
      </c>
      <c r="E30" s="294">
        <f t="shared" si="0"/>
        <v>500</v>
      </c>
      <c r="F30" s="103"/>
      <c r="G30" s="103">
        <v>500</v>
      </c>
      <c r="H30" s="119"/>
      <c r="I30" s="119"/>
      <c r="J30" s="103" t="s">
        <v>1459</v>
      </c>
    </row>
    <row r="31" spans="1:10" x14ac:dyDescent="0.2">
      <c r="A31" s="119"/>
      <c r="B31" s="119" t="s">
        <v>1523</v>
      </c>
      <c r="C31" s="103" t="s">
        <v>691</v>
      </c>
      <c r="D31" s="103"/>
      <c r="E31" s="294">
        <f t="shared" si="0"/>
        <v>0</v>
      </c>
      <c r="F31" s="103"/>
      <c r="G31" s="103"/>
      <c r="H31" s="119"/>
      <c r="I31" s="119"/>
      <c r="J31" s="103" t="s">
        <v>1459</v>
      </c>
    </row>
    <row r="32" spans="1:10" ht="42" x14ac:dyDescent="0.2">
      <c r="A32" s="119"/>
      <c r="B32" s="119" t="s">
        <v>1524</v>
      </c>
      <c r="C32" s="103" t="s">
        <v>703</v>
      </c>
      <c r="D32" s="103" t="s">
        <v>1296</v>
      </c>
      <c r="E32" s="294">
        <f t="shared" si="0"/>
        <v>0</v>
      </c>
      <c r="F32" s="103"/>
      <c r="G32" s="103"/>
      <c r="H32" s="119"/>
      <c r="I32" s="119"/>
      <c r="J32" s="103" t="s">
        <v>1459</v>
      </c>
    </row>
    <row r="33" spans="1:10" ht="42" x14ac:dyDescent="0.2">
      <c r="A33" s="119"/>
      <c r="B33" s="119" t="s">
        <v>1525</v>
      </c>
      <c r="C33" s="103" t="s">
        <v>1526</v>
      </c>
      <c r="D33" s="103" t="s">
        <v>571</v>
      </c>
      <c r="E33" s="294">
        <f t="shared" si="0"/>
        <v>0</v>
      </c>
      <c r="F33" s="103"/>
      <c r="G33" s="103"/>
      <c r="H33" s="119"/>
      <c r="I33" s="119"/>
      <c r="J33" s="103" t="s">
        <v>1527</v>
      </c>
    </row>
    <row r="34" spans="1:10" ht="63" x14ac:dyDescent="0.2">
      <c r="A34" s="119"/>
      <c r="B34" s="119" t="s">
        <v>1528</v>
      </c>
      <c r="C34" s="103" t="s">
        <v>1529</v>
      </c>
      <c r="D34" s="103" t="s">
        <v>1299</v>
      </c>
      <c r="E34" s="294">
        <f t="shared" si="0"/>
        <v>2000</v>
      </c>
      <c r="F34" s="251"/>
      <c r="G34" s="251">
        <v>2000</v>
      </c>
      <c r="H34" s="119"/>
      <c r="I34" s="119"/>
      <c r="J34" s="103" t="s">
        <v>1527</v>
      </c>
    </row>
    <row r="35" spans="1:10" ht="42" x14ac:dyDescent="0.2">
      <c r="A35" s="119"/>
      <c r="B35" s="119" t="s">
        <v>1530</v>
      </c>
      <c r="C35" s="103" t="s">
        <v>1531</v>
      </c>
      <c r="D35" s="103" t="s">
        <v>567</v>
      </c>
      <c r="E35" s="294">
        <f t="shared" si="0"/>
        <v>0</v>
      </c>
      <c r="F35" s="119"/>
      <c r="G35" s="119"/>
      <c r="H35" s="119"/>
      <c r="I35" s="119"/>
      <c r="J35" s="103" t="s">
        <v>1527</v>
      </c>
    </row>
    <row r="36" spans="1:10" ht="42" x14ac:dyDescent="0.2">
      <c r="A36" s="119"/>
      <c r="B36" s="119" t="s">
        <v>1532</v>
      </c>
      <c r="C36" s="103" t="s">
        <v>1529</v>
      </c>
      <c r="D36" s="103" t="s">
        <v>567</v>
      </c>
      <c r="E36" s="294">
        <f t="shared" si="0"/>
        <v>0</v>
      </c>
      <c r="F36" s="119"/>
      <c r="G36" s="119"/>
      <c r="H36" s="119"/>
      <c r="I36" s="119"/>
      <c r="J36" s="103" t="s">
        <v>1527</v>
      </c>
    </row>
    <row r="37" spans="1:10" ht="63" x14ac:dyDescent="0.2">
      <c r="A37" s="119"/>
      <c r="B37" s="119" t="s">
        <v>1533</v>
      </c>
      <c r="C37" s="103" t="s">
        <v>1531</v>
      </c>
      <c r="D37" s="103" t="s">
        <v>569</v>
      </c>
      <c r="E37" s="294">
        <f t="shared" si="0"/>
        <v>0</v>
      </c>
      <c r="F37" s="119"/>
      <c r="G37" s="119"/>
      <c r="H37" s="119"/>
      <c r="I37" s="119"/>
      <c r="J37" s="103" t="s">
        <v>1527</v>
      </c>
    </row>
    <row r="38" spans="1:10" ht="42" x14ac:dyDescent="0.2">
      <c r="A38" s="119"/>
      <c r="B38" s="119" t="s">
        <v>1534</v>
      </c>
      <c r="C38" s="103" t="s">
        <v>1531</v>
      </c>
      <c r="D38" s="103" t="s">
        <v>567</v>
      </c>
      <c r="E38" s="294">
        <f t="shared" si="0"/>
        <v>0</v>
      </c>
      <c r="F38" s="119"/>
      <c r="G38" s="119"/>
      <c r="H38" s="119"/>
      <c r="I38" s="119"/>
      <c r="J38" s="103" t="s">
        <v>1527</v>
      </c>
    </row>
    <row r="39" spans="1:10" ht="84" x14ac:dyDescent="0.2">
      <c r="A39" s="119"/>
      <c r="B39" s="119" t="s">
        <v>1535</v>
      </c>
      <c r="C39" s="103" t="s">
        <v>1529</v>
      </c>
      <c r="D39" s="103" t="s">
        <v>569</v>
      </c>
      <c r="E39" s="294">
        <f t="shared" si="0"/>
        <v>0</v>
      </c>
      <c r="F39" s="119"/>
      <c r="G39" s="119"/>
      <c r="H39" s="119"/>
      <c r="I39" s="119"/>
      <c r="J39" s="103" t="s">
        <v>1527</v>
      </c>
    </row>
    <row r="40" spans="1:10" ht="42" x14ac:dyDescent="0.2">
      <c r="A40" s="119"/>
      <c r="B40" s="119" t="s">
        <v>1536</v>
      </c>
      <c r="C40" s="103" t="s">
        <v>1526</v>
      </c>
      <c r="D40" s="103" t="s">
        <v>1537</v>
      </c>
      <c r="E40" s="294">
        <f t="shared" si="0"/>
        <v>0</v>
      </c>
      <c r="F40" s="119"/>
      <c r="G40" s="119"/>
      <c r="H40" s="119"/>
      <c r="I40" s="119"/>
      <c r="J40" s="103" t="s">
        <v>1527</v>
      </c>
    </row>
    <row r="41" spans="1:10" x14ac:dyDescent="0.2">
      <c r="A41" s="579"/>
      <c r="B41" s="579"/>
      <c r="C41" s="579"/>
      <c r="D41" s="579"/>
      <c r="E41" s="545">
        <f t="shared" si="0"/>
        <v>0</v>
      </c>
      <c r="F41" s="748"/>
      <c r="G41" s="748"/>
      <c r="H41" s="748"/>
      <c r="I41" s="748"/>
      <c r="J41" s="749"/>
    </row>
    <row r="42" spans="1:10" x14ac:dyDescent="0.2">
      <c r="A42" s="106"/>
      <c r="B42" s="106"/>
      <c r="C42" s="106"/>
      <c r="D42" s="106"/>
      <c r="E42" s="211">
        <f>SUM(E16:E41)</f>
        <v>2500</v>
      </c>
      <c r="F42" s="211">
        <f>SUM(F16:F41)</f>
        <v>0</v>
      </c>
      <c r="G42" s="211">
        <f>SUM(G16:G41)</f>
        <v>2500</v>
      </c>
      <c r="H42" s="211">
        <f>SUM(H16:H41)</f>
        <v>0</v>
      </c>
      <c r="I42" s="211">
        <f>SUM(I16:I41)</f>
        <v>0</v>
      </c>
      <c r="J42" s="234">
        <f>F42+G42+H42+I42</f>
        <v>2500</v>
      </c>
    </row>
    <row r="43" spans="1:10" x14ac:dyDescent="0.2">
      <c r="B43" s="226"/>
    </row>
    <row r="46" spans="1:10" s="520" customFormat="1" x14ac:dyDescent="0.2">
      <c r="B46" s="520" t="s">
        <v>3213</v>
      </c>
      <c r="J46" s="750"/>
    </row>
    <row r="47" spans="1:10" ht="63" x14ac:dyDescent="0.2">
      <c r="A47" s="119"/>
      <c r="B47" s="444" t="s">
        <v>1528</v>
      </c>
      <c r="C47" s="103" t="s">
        <v>1529</v>
      </c>
      <c r="D47" s="103" t="s">
        <v>1299</v>
      </c>
      <c r="E47" s="426">
        <f t="shared" ref="E47" si="1">F47+G47+H47+I47</f>
        <v>2000</v>
      </c>
      <c r="F47" s="251"/>
      <c r="G47" s="251">
        <v>2000</v>
      </c>
      <c r="H47" s="119"/>
      <c r="I47" s="119"/>
      <c r="J47" s="103" t="s">
        <v>1527</v>
      </c>
    </row>
  </sheetData>
  <mergeCells count="5">
    <mergeCell ref="A13:A14"/>
    <mergeCell ref="B13:B14"/>
    <mergeCell ref="E13:I13"/>
    <mergeCell ref="J13:J14"/>
    <mergeCell ref="A1:J1"/>
  </mergeCells>
  <pageMargins left="0.9055118110236221" right="0.51181102362204722" top="0.74803149606299213" bottom="0.55118110236220474" header="0.31496062992125984" footer="0.31496062992125984"/>
  <pageSetup paperSize="5" scale="85" orientation="landscape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R30"/>
  <sheetViews>
    <sheetView topLeftCell="A19" workbookViewId="0">
      <selection activeCell="B23" sqref="B23"/>
    </sheetView>
  </sheetViews>
  <sheetFormatPr defaultColWidth="9.140625" defaultRowHeight="21" x14ac:dyDescent="0.2"/>
  <cols>
    <col min="1" max="1" width="5.7109375" style="9" customWidth="1"/>
    <col min="2" max="2" width="33.28515625" style="9" customWidth="1"/>
    <col min="3" max="3" width="23" style="9" customWidth="1"/>
    <col min="4" max="4" width="18.28515625" style="9" customWidth="1"/>
    <col min="5" max="5" width="17" style="9" customWidth="1"/>
    <col min="6" max="7" width="18.85546875" style="9" customWidth="1"/>
    <col min="8" max="8" width="19" style="9" customWidth="1"/>
    <col min="9" max="9" width="16.42578125" style="9" customWidth="1"/>
    <col min="10" max="10" width="18.28515625" style="9" customWidth="1"/>
    <col min="11" max="16384" width="9.140625" style="9"/>
  </cols>
  <sheetData>
    <row r="1" spans="1:18" ht="28.5" x14ac:dyDescent="0.2">
      <c r="A1" s="1370" t="s">
        <v>2129</v>
      </c>
      <c r="B1" s="1370"/>
      <c r="C1" s="1370"/>
      <c r="D1" s="1370"/>
      <c r="E1" s="1370"/>
      <c r="F1" s="1370"/>
      <c r="G1" s="1370"/>
      <c r="H1" s="1370"/>
      <c r="I1" s="1370"/>
      <c r="J1" s="1370"/>
    </row>
    <row r="2" spans="1:18" ht="12.75" customHeight="1" x14ac:dyDescent="0.2">
      <c r="A2" s="179"/>
      <c r="B2" s="179"/>
      <c r="C2" s="179"/>
      <c r="D2" s="179"/>
      <c r="E2" s="179"/>
      <c r="F2" s="179"/>
      <c r="G2" s="179"/>
      <c r="H2" s="179"/>
      <c r="I2" s="179"/>
    </row>
    <row r="3" spans="1:18" ht="21" customHeight="1" x14ac:dyDescent="0.2">
      <c r="A3" s="32"/>
      <c r="B3" s="47" t="s">
        <v>28</v>
      </c>
      <c r="C3" s="224" t="s">
        <v>40</v>
      </c>
      <c r="D3" s="225" t="s">
        <v>2137</v>
      </c>
      <c r="E3" s="226"/>
      <c r="F3" s="227" t="s">
        <v>32</v>
      </c>
      <c r="G3" s="226"/>
      <c r="H3" s="227" t="s">
        <v>29</v>
      </c>
      <c r="I3" s="228"/>
    </row>
    <row r="4" spans="1:18" ht="21" customHeight="1" x14ac:dyDescent="0.2">
      <c r="A4" s="32"/>
      <c r="B4" s="47" t="s">
        <v>53</v>
      </c>
      <c r="C4" s="224" t="s">
        <v>270</v>
      </c>
      <c r="D4" s="229"/>
      <c r="F4" s="183"/>
      <c r="G4" s="183"/>
      <c r="H4" s="183"/>
    </row>
    <row r="5" spans="1:18" ht="21" customHeight="1" x14ac:dyDescent="0.2">
      <c r="A5" s="32"/>
      <c r="B5" s="47" t="s">
        <v>265</v>
      </c>
      <c r="C5" s="224" t="s">
        <v>228</v>
      </c>
      <c r="D5" s="229"/>
      <c r="E5" s="183"/>
      <c r="F5" s="183"/>
      <c r="G5" s="183"/>
    </row>
    <row r="6" spans="1:18" ht="21" customHeight="1" x14ac:dyDescent="0.2">
      <c r="A6" s="32"/>
      <c r="B6" s="47" t="s">
        <v>21</v>
      </c>
      <c r="C6" s="230" t="s">
        <v>30</v>
      </c>
      <c r="D6" s="231" t="s">
        <v>54</v>
      </c>
      <c r="E6" s="230"/>
      <c r="F6" s="230" t="s">
        <v>55</v>
      </c>
      <c r="G6" s="230" t="s">
        <v>56</v>
      </c>
      <c r="H6" s="230" t="s">
        <v>59</v>
      </c>
      <c r="I6" s="230" t="s">
        <v>2139</v>
      </c>
      <c r="J6" s="230" t="s">
        <v>58</v>
      </c>
      <c r="K6" s="232"/>
      <c r="O6" s="229"/>
    </row>
    <row r="7" spans="1:18" ht="21" customHeight="1" x14ac:dyDescent="0.2">
      <c r="A7" s="32"/>
      <c r="B7" s="233" t="s">
        <v>36</v>
      </c>
      <c r="D7" s="9" t="s">
        <v>378</v>
      </c>
      <c r="F7" s="229"/>
      <c r="H7" s="229"/>
      <c r="J7" s="229"/>
      <c r="K7" s="229"/>
      <c r="M7" s="229"/>
      <c r="O7" s="229"/>
      <c r="P7" s="229"/>
      <c r="R7" s="229"/>
    </row>
    <row r="8" spans="1:18" ht="21" customHeight="1" x14ac:dyDescent="0.2">
      <c r="A8" s="32"/>
      <c r="B8" s="233"/>
      <c r="D8" s="9" t="s">
        <v>379</v>
      </c>
      <c r="F8" s="229"/>
      <c r="H8" s="229"/>
      <c r="K8" s="229"/>
      <c r="M8" s="229"/>
      <c r="O8" s="229"/>
      <c r="P8" s="229"/>
      <c r="R8" s="229"/>
    </row>
    <row r="9" spans="1:18" ht="21" customHeight="1" x14ac:dyDescent="0.2">
      <c r="A9" s="32"/>
      <c r="B9" s="233" t="s">
        <v>37</v>
      </c>
      <c r="D9" s="9" t="s">
        <v>380</v>
      </c>
      <c r="E9" s="229"/>
      <c r="F9" s="183"/>
      <c r="G9" s="183"/>
      <c r="H9" s="183"/>
    </row>
    <row r="10" spans="1:18" ht="21" customHeight="1" x14ac:dyDescent="0.2">
      <c r="A10" s="32"/>
      <c r="B10" s="233" t="s">
        <v>536</v>
      </c>
      <c r="D10" s="9" t="s">
        <v>381</v>
      </c>
      <c r="E10" s="229"/>
      <c r="F10" s="183"/>
      <c r="G10" s="183"/>
      <c r="H10" s="183"/>
    </row>
    <row r="11" spans="1:18" ht="21" customHeight="1" x14ac:dyDescent="0.2">
      <c r="A11" s="1397" t="s">
        <v>0</v>
      </c>
      <c r="B11" s="1397" t="s">
        <v>33</v>
      </c>
      <c r="C11" s="672" t="s">
        <v>23</v>
      </c>
      <c r="D11" s="672" t="s">
        <v>24</v>
      </c>
      <c r="E11" s="1399" t="s">
        <v>1</v>
      </c>
      <c r="F11" s="1400"/>
      <c r="G11" s="1400"/>
      <c r="H11" s="1400"/>
      <c r="I11" s="1401"/>
      <c r="J11" s="1402" t="s">
        <v>13</v>
      </c>
    </row>
    <row r="12" spans="1:18" x14ac:dyDescent="0.2">
      <c r="A12" s="1398"/>
      <c r="B12" s="1398"/>
      <c r="C12" s="673"/>
      <c r="D12" s="673" t="s">
        <v>25</v>
      </c>
      <c r="E12" s="33" t="s">
        <v>5</v>
      </c>
      <c r="F12" s="33" t="s">
        <v>6</v>
      </c>
      <c r="G12" s="33" t="s">
        <v>179</v>
      </c>
      <c r="H12" s="34" t="s">
        <v>26</v>
      </c>
      <c r="I12" s="34" t="s">
        <v>27</v>
      </c>
      <c r="J12" s="1403"/>
    </row>
    <row r="13" spans="1:18" ht="42" x14ac:dyDescent="0.2">
      <c r="A13" s="73">
        <v>73</v>
      </c>
      <c r="B13" s="577" t="s">
        <v>362</v>
      </c>
      <c r="C13" s="550"/>
      <c r="D13" s="550"/>
      <c r="E13" s="550"/>
      <c r="F13" s="550"/>
      <c r="G13" s="550"/>
      <c r="H13" s="550"/>
      <c r="I13" s="550"/>
      <c r="J13" s="550"/>
    </row>
    <row r="14" spans="1:18" x14ac:dyDescent="0.2">
      <c r="A14" s="119"/>
      <c r="B14" s="119" t="s">
        <v>1252</v>
      </c>
      <c r="C14" s="103"/>
      <c r="D14" s="103"/>
      <c r="E14" s="251">
        <f t="shared" ref="E14:E24" si="0">F14+G14+H14+I14</f>
        <v>0</v>
      </c>
      <c r="F14" s="103"/>
      <c r="G14" s="103"/>
      <c r="H14" s="103"/>
      <c r="I14" s="103"/>
      <c r="J14" s="103"/>
    </row>
    <row r="15" spans="1:18" ht="63" x14ac:dyDescent="0.2">
      <c r="A15" s="119"/>
      <c r="B15" s="119" t="s">
        <v>1253</v>
      </c>
      <c r="C15" s="103" t="s">
        <v>1254</v>
      </c>
      <c r="D15" s="266">
        <v>241459</v>
      </c>
      <c r="E15" s="251">
        <f t="shared" si="0"/>
        <v>0</v>
      </c>
      <c r="F15" s="103"/>
      <c r="G15" s="103">
        <v>0</v>
      </c>
      <c r="H15" s="103"/>
      <c r="I15" s="103"/>
      <c r="J15" s="103" t="s">
        <v>1255</v>
      </c>
    </row>
    <row r="16" spans="1:18" ht="63" x14ac:dyDescent="0.2">
      <c r="A16" s="119"/>
      <c r="B16" s="119" t="s">
        <v>1538</v>
      </c>
      <c r="C16" s="103" t="s">
        <v>1539</v>
      </c>
      <c r="D16" s="103" t="s">
        <v>1540</v>
      </c>
      <c r="E16" s="251">
        <f t="shared" si="0"/>
        <v>0</v>
      </c>
      <c r="F16" s="103"/>
      <c r="G16" s="103">
        <v>0</v>
      </c>
      <c r="H16" s="103"/>
      <c r="I16" s="103"/>
      <c r="J16" s="103" t="s">
        <v>1541</v>
      </c>
    </row>
    <row r="17" spans="1:11" ht="63" x14ac:dyDescent="0.2">
      <c r="A17" s="119"/>
      <c r="B17" s="119" t="s">
        <v>1542</v>
      </c>
      <c r="C17" s="103" t="s">
        <v>1362</v>
      </c>
      <c r="D17" s="103" t="s">
        <v>1424</v>
      </c>
      <c r="E17" s="251">
        <f t="shared" si="0"/>
        <v>0</v>
      </c>
      <c r="F17" s="103"/>
      <c r="G17" s="103">
        <v>0</v>
      </c>
      <c r="H17" s="103"/>
      <c r="I17" s="103"/>
      <c r="J17" s="103" t="s">
        <v>520</v>
      </c>
    </row>
    <row r="18" spans="1:11" ht="84" x14ac:dyDescent="0.2">
      <c r="A18" s="75"/>
      <c r="B18" s="170" t="s">
        <v>1543</v>
      </c>
      <c r="C18" s="299" t="s">
        <v>1544</v>
      </c>
      <c r="D18" s="103" t="s">
        <v>1424</v>
      </c>
      <c r="E18" s="251">
        <f t="shared" si="0"/>
        <v>0</v>
      </c>
      <c r="F18" s="81"/>
      <c r="G18" s="81"/>
      <c r="H18" s="81"/>
      <c r="I18" s="81"/>
      <c r="J18" s="103" t="s">
        <v>520</v>
      </c>
    </row>
    <row r="19" spans="1:11" ht="51" customHeight="1" x14ac:dyDescent="0.2">
      <c r="A19" s="131"/>
      <c r="B19" s="371" t="s">
        <v>1545</v>
      </c>
      <c r="C19" s="299" t="s">
        <v>1546</v>
      </c>
      <c r="D19" s="103" t="s">
        <v>1547</v>
      </c>
      <c r="E19" s="251">
        <f t="shared" si="0"/>
        <v>0</v>
      </c>
      <c r="F19" s="81"/>
      <c r="G19" s="81"/>
      <c r="H19" s="75"/>
      <c r="I19" s="81"/>
      <c r="J19" s="103" t="s">
        <v>520</v>
      </c>
    </row>
    <row r="20" spans="1:11" ht="63" x14ac:dyDescent="0.2">
      <c r="A20" s="103"/>
      <c r="B20" s="674" t="s">
        <v>1548</v>
      </c>
      <c r="C20" s="299" t="s">
        <v>3184</v>
      </c>
      <c r="D20" s="103" t="s">
        <v>1299</v>
      </c>
      <c r="E20" s="251">
        <f t="shared" si="0"/>
        <v>0</v>
      </c>
      <c r="F20" s="81"/>
      <c r="G20" s="81"/>
      <c r="H20" s="81"/>
      <c r="I20" s="81"/>
      <c r="J20" s="103" t="s">
        <v>520</v>
      </c>
    </row>
    <row r="21" spans="1:11" ht="42" x14ac:dyDescent="0.2">
      <c r="A21" s="103"/>
      <c r="B21" s="674" t="s">
        <v>1549</v>
      </c>
      <c r="C21" s="299" t="s">
        <v>1550</v>
      </c>
      <c r="D21" s="103" t="s">
        <v>1551</v>
      </c>
      <c r="E21" s="251">
        <f t="shared" si="0"/>
        <v>25000</v>
      </c>
      <c r="F21" s="75"/>
      <c r="G21" s="75">
        <v>25000</v>
      </c>
      <c r="H21" s="81"/>
      <c r="I21" s="81"/>
      <c r="J21" s="103" t="s">
        <v>1332</v>
      </c>
      <c r="K21" s="1280">
        <v>14900</v>
      </c>
    </row>
    <row r="22" spans="1:11" ht="84" x14ac:dyDescent="0.2">
      <c r="A22" s="103"/>
      <c r="B22" s="674" t="s">
        <v>1552</v>
      </c>
      <c r="C22" s="481">
        <v>1</v>
      </c>
      <c r="D22" s="103" t="s">
        <v>1331</v>
      </c>
      <c r="E22" s="251">
        <f t="shared" si="0"/>
        <v>0</v>
      </c>
      <c r="F22" s="81"/>
      <c r="G22" s="81">
        <v>0</v>
      </c>
      <c r="H22" s="81"/>
      <c r="I22" s="81"/>
      <c r="J22" s="103" t="s">
        <v>1332</v>
      </c>
      <c r="K22" s="1280"/>
    </row>
    <row r="23" spans="1:11" ht="42" x14ac:dyDescent="0.2">
      <c r="A23" s="103"/>
      <c r="B23" s="674" t="s">
        <v>2169</v>
      </c>
      <c r="C23" s="299"/>
      <c r="D23" s="103"/>
      <c r="E23" s="251">
        <f t="shared" si="0"/>
        <v>10000</v>
      </c>
      <c r="F23" s="81"/>
      <c r="G23" s="81">
        <v>10000</v>
      </c>
      <c r="H23" s="81"/>
      <c r="I23" s="81"/>
      <c r="J23" s="103" t="s">
        <v>1332</v>
      </c>
      <c r="K23" s="1280">
        <v>20100</v>
      </c>
    </row>
    <row r="24" spans="1:11" x14ac:dyDescent="0.2">
      <c r="A24" s="84"/>
      <c r="B24" s="482"/>
      <c r="C24" s="431"/>
      <c r="D24" s="124"/>
      <c r="E24" s="432">
        <f t="shared" si="0"/>
        <v>0</v>
      </c>
      <c r="F24" s="247"/>
      <c r="G24" s="247"/>
      <c r="H24" s="247"/>
      <c r="I24" s="247"/>
      <c r="J24" s="124"/>
      <c r="K24" s="1280"/>
    </row>
    <row r="25" spans="1:11" x14ac:dyDescent="0.2">
      <c r="A25" s="106"/>
      <c r="B25" s="106"/>
      <c r="C25" s="248"/>
      <c r="D25" s="248"/>
      <c r="E25" s="211">
        <f>SUM(E14:E24)</f>
        <v>35000</v>
      </c>
      <c r="F25" s="211">
        <f>SUM(F14:F24)</f>
        <v>0</v>
      </c>
      <c r="G25" s="211">
        <f>SUM(G14:G24)</f>
        <v>35000</v>
      </c>
      <c r="H25" s="211">
        <f>SUM(H14:H24)</f>
        <v>0</v>
      </c>
      <c r="I25" s="211">
        <f>SUM(I14:I24)</f>
        <v>0</v>
      </c>
      <c r="J25" s="234">
        <f>F25+G25+H25+I25</f>
        <v>35000</v>
      </c>
      <c r="K25" s="1309">
        <f>SUM(K14:K24)</f>
        <v>35000</v>
      </c>
    </row>
    <row r="26" spans="1:11" x14ac:dyDescent="0.2">
      <c r="B26" s="226"/>
    </row>
    <row r="29" spans="1:11" s="520" customFormat="1" x14ac:dyDescent="0.2">
      <c r="B29" s="520" t="s">
        <v>3213</v>
      </c>
    </row>
    <row r="30" spans="1:11" ht="42" x14ac:dyDescent="0.2">
      <c r="A30" s="103"/>
      <c r="B30" s="674" t="s">
        <v>1549</v>
      </c>
      <c r="C30" s="299" t="s">
        <v>1550</v>
      </c>
      <c r="D30" s="103" t="s">
        <v>1551</v>
      </c>
      <c r="E30" s="254">
        <f t="shared" ref="E30" si="1">F30+G30+H30+I30</f>
        <v>25000</v>
      </c>
      <c r="F30" s="75"/>
      <c r="G30" s="75">
        <v>25000</v>
      </c>
      <c r="H30" s="81"/>
      <c r="I30" s="81"/>
      <c r="J30" s="103" t="s">
        <v>1332</v>
      </c>
    </row>
  </sheetData>
  <mergeCells count="5">
    <mergeCell ref="A11:A12"/>
    <mergeCell ref="B11:B12"/>
    <mergeCell ref="E11:I11"/>
    <mergeCell ref="J11:J12"/>
    <mergeCell ref="A1:J1"/>
  </mergeCells>
  <pageMargins left="0.9055118110236221" right="0.51181102362204722" top="0.74803149606299213" bottom="0.55118110236220474" header="0.31496062992125984" footer="0.31496062992125984"/>
  <pageSetup paperSize="5" scale="85" orientation="landscape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0"/>
  <sheetViews>
    <sheetView zoomScale="80" zoomScaleNormal="80" workbookViewId="0">
      <selection sqref="A1:J26"/>
    </sheetView>
  </sheetViews>
  <sheetFormatPr defaultColWidth="9.140625" defaultRowHeight="21" x14ac:dyDescent="0.2"/>
  <cols>
    <col min="1" max="1" width="5.7109375" style="9" customWidth="1"/>
    <col min="2" max="2" width="33.28515625" style="9" customWidth="1"/>
    <col min="3" max="3" width="23" style="183" customWidth="1"/>
    <col min="4" max="4" width="18.28515625" style="9" customWidth="1"/>
    <col min="5" max="5" width="17" style="9" customWidth="1"/>
    <col min="6" max="7" width="18.7109375" style="9" customWidth="1"/>
    <col min="8" max="8" width="19" style="9" customWidth="1"/>
    <col min="9" max="9" width="16.42578125" style="9" customWidth="1"/>
    <col min="10" max="10" width="18.28515625" style="183" customWidth="1"/>
    <col min="11" max="16384" width="9.140625" style="9"/>
  </cols>
  <sheetData>
    <row r="1" spans="1:18" ht="28.5" x14ac:dyDescent="0.2">
      <c r="A1" s="1370" t="s">
        <v>2129</v>
      </c>
      <c r="B1" s="1370"/>
      <c r="C1" s="1370"/>
      <c r="D1" s="1370"/>
      <c r="E1" s="1370"/>
      <c r="F1" s="1370"/>
      <c r="G1" s="1370"/>
      <c r="H1" s="1370"/>
      <c r="I1" s="1370"/>
      <c r="J1" s="1370"/>
    </row>
    <row r="2" spans="1:18" ht="12.75" customHeight="1" x14ac:dyDescent="0.2">
      <c r="A2" s="179"/>
      <c r="B2" s="179"/>
      <c r="C2" s="179"/>
      <c r="D2" s="179"/>
      <c r="E2" s="179"/>
      <c r="F2" s="179"/>
      <c r="G2" s="179"/>
      <c r="H2" s="179"/>
      <c r="I2" s="179"/>
    </row>
    <row r="3" spans="1:18" ht="21" customHeight="1" x14ac:dyDescent="0.2">
      <c r="A3" s="32"/>
      <c r="B3" s="47" t="s">
        <v>28</v>
      </c>
      <c r="C3" s="225" t="s">
        <v>40</v>
      </c>
      <c r="D3" s="225" t="s">
        <v>2137</v>
      </c>
      <c r="E3" s="226"/>
      <c r="F3" s="227" t="s">
        <v>32</v>
      </c>
      <c r="G3" s="226"/>
      <c r="H3" s="227" t="s">
        <v>29</v>
      </c>
      <c r="I3" s="228"/>
    </row>
    <row r="4" spans="1:18" ht="21" customHeight="1" x14ac:dyDescent="0.2">
      <c r="A4" s="32"/>
      <c r="B4" s="47" t="s">
        <v>53</v>
      </c>
      <c r="C4" s="225" t="s">
        <v>270</v>
      </c>
      <c r="D4" s="229"/>
      <c r="F4" s="183"/>
      <c r="G4" s="183"/>
      <c r="H4" s="183"/>
    </row>
    <row r="5" spans="1:18" ht="21" customHeight="1" x14ac:dyDescent="0.2">
      <c r="A5" s="32"/>
      <c r="B5" s="47" t="s">
        <v>265</v>
      </c>
      <c r="C5" s="225" t="s">
        <v>229</v>
      </c>
      <c r="D5" s="229"/>
      <c r="E5" s="183"/>
      <c r="F5" s="183"/>
      <c r="G5" s="183"/>
    </row>
    <row r="6" spans="1:18" ht="21" customHeight="1" x14ac:dyDescent="0.2">
      <c r="A6" s="32"/>
      <c r="B6" s="47" t="s">
        <v>21</v>
      </c>
      <c r="C6" s="182" t="s">
        <v>30</v>
      </c>
      <c r="D6" s="231" t="s">
        <v>54</v>
      </c>
      <c r="E6" s="230"/>
      <c r="F6" s="230" t="s">
        <v>55</v>
      </c>
      <c r="G6" s="230" t="s">
        <v>56</v>
      </c>
      <c r="H6" s="230" t="s">
        <v>59</v>
      </c>
      <c r="I6" s="230" t="s">
        <v>2139</v>
      </c>
      <c r="J6" s="182" t="s">
        <v>58</v>
      </c>
      <c r="K6" s="232"/>
      <c r="O6" s="229"/>
    </row>
    <row r="7" spans="1:18" ht="21" customHeight="1" x14ac:dyDescent="0.2">
      <c r="A7" s="32"/>
      <c r="B7" s="233" t="s">
        <v>36</v>
      </c>
      <c r="D7" s="9" t="s">
        <v>382</v>
      </c>
      <c r="F7" s="229"/>
      <c r="H7" s="229"/>
      <c r="J7" s="181"/>
      <c r="K7" s="229"/>
      <c r="M7" s="229"/>
      <c r="O7" s="229"/>
      <c r="P7" s="229"/>
      <c r="R7" s="229"/>
    </row>
    <row r="8" spans="1:18" ht="21" customHeight="1" x14ac:dyDescent="0.2">
      <c r="A8" s="32"/>
      <c r="B8" s="233"/>
      <c r="D8" s="9" t="s">
        <v>383</v>
      </c>
      <c r="F8" s="229"/>
      <c r="H8" s="229"/>
      <c r="K8" s="229"/>
      <c r="M8" s="229"/>
      <c r="O8" s="229"/>
      <c r="P8" s="229"/>
      <c r="R8" s="229"/>
    </row>
    <row r="9" spans="1:18" ht="21" customHeight="1" x14ac:dyDescent="0.2">
      <c r="A9" s="32"/>
      <c r="B9" s="233" t="s">
        <v>37</v>
      </c>
      <c r="D9" s="9" t="s">
        <v>230</v>
      </c>
      <c r="E9" s="229"/>
      <c r="F9" s="183"/>
      <c r="G9" s="183"/>
      <c r="H9" s="183"/>
    </row>
    <row r="10" spans="1:18" ht="21" customHeight="1" x14ac:dyDescent="0.2">
      <c r="A10" s="32"/>
      <c r="B10" s="233"/>
      <c r="D10" s="9" t="s">
        <v>384</v>
      </c>
      <c r="E10" s="183"/>
      <c r="F10" s="183"/>
      <c r="G10" s="183"/>
      <c r="H10" s="183"/>
    </row>
    <row r="11" spans="1:18" ht="21" customHeight="1" x14ac:dyDescent="0.2">
      <c r="A11" s="32"/>
      <c r="B11" s="233" t="s">
        <v>537</v>
      </c>
      <c r="D11" s="9" t="s">
        <v>385</v>
      </c>
      <c r="E11" s="183"/>
      <c r="F11" s="183"/>
      <c r="G11" s="183"/>
      <c r="H11" s="183"/>
    </row>
    <row r="12" spans="1:18" ht="21" customHeight="1" x14ac:dyDescent="0.2">
      <c r="A12" s="1397" t="s">
        <v>0</v>
      </c>
      <c r="B12" s="1397" t="s">
        <v>33</v>
      </c>
      <c r="C12" s="672" t="s">
        <v>23</v>
      </c>
      <c r="D12" s="672" t="s">
        <v>24</v>
      </c>
      <c r="E12" s="1399" t="s">
        <v>1</v>
      </c>
      <c r="F12" s="1400"/>
      <c r="G12" s="1400"/>
      <c r="H12" s="1400"/>
      <c r="I12" s="1401"/>
      <c r="J12" s="1402" t="s">
        <v>13</v>
      </c>
    </row>
    <row r="13" spans="1:18" x14ac:dyDescent="0.2">
      <c r="A13" s="1398"/>
      <c r="B13" s="1398"/>
      <c r="C13" s="673"/>
      <c r="D13" s="673" t="s">
        <v>25</v>
      </c>
      <c r="E13" s="33" t="s">
        <v>5</v>
      </c>
      <c r="F13" s="33" t="s">
        <v>6</v>
      </c>
      <c r="G13" s="33" t="s">
        <v>179</v>
      </c>
      <c r="H13" s="34" t="s">
        <v>26</v>
      </c>
      <c r="I13" s="34" t="s">
        <v>27</v>
      </c>
      <c r="J13" s="1403"/>
    </row>
    <row r="14" spans="1:18" ht="42" x14ac:dyDescent="0.2">
      <c r="A14" s="73">
        <v>74</v>
      </c>
      <c r="B14" s="577" t="s">
        <v>362</v>
      </c>
      <c r="C14" s="118"/>
      <c r="D14" s="118"/>
      <c r="E14" s="118"/>
      <c r="F14" s="118"/>
      <c r="G14" s="118"/>
      <c r="H14" s="118"/>
      <c r="I14" s="118"/>
      <c r="J14" s="118"/>
    </row>
    <row r="15" spans="1:18" ht="43.5" customHeight="1" x14ac:dyDescent="0.2">
      <c r="A15" s="104"/>
      <c r="B15" s="503" t="s">
        <v>761</v>
      </c>
      <c r="C15" s="81"/>
      <c r="D15" s="81"/>
      <c r="E15" s="251">
        <f t="shared" ref="E15:E25" si="0">F15+G15+H15+I15</f>
        <v>0</v>
      </c>
      <c r="F15" s="251"/>
      <c r="G15" s="251"/>
      <c r="H15" s="251"/>
      <c r="I15" s="251"/>
      <c r="J15" s="128" t="s">
        <v>826</v>
      </c>
    </row>
    <row r="16" spans="1:18" ht="42" x14ac:dyDescent="0.2">
      <c r="A16" s="104"/>
      <c r="B16" s="90" t="s">
        <v>722</v>
      </c>
      <c r="C16" s="103" t="s">
        <v>639</v>
      </c>
      <c r="D16" s="81"/>
      <c r="E16" s="251">
        <f t="shared" si="0"/>
        <v>0</v>
      </c>
      <c r="F16" s="251"/>
      <c r="G16" s="251"/>
      <c r="H16" s="251"/>
      <c r="I16" s="251"/>
      <c r="J16" s="128" t="s">
        <v>826</v>
      </c>
    </row>
    <row r="17" spans="1:10" ht="28.5" customHeight="1" x14ac:dyDescent="0.2">
      <c r="A17" s="75"/>
      <c r="B17" s="131" t="s">
        <v>723</v>
      </c>
      <c r="C17" s="81"/>
      <c r="D17" s="81"/>
      <c r="E17" s="251">
        <f t="shared" si="0"/>
        <v>0</v>
      </c>
      <c r="F17" s="251"/>
      <c r="G17" s="251"/>
      <c r="H17" s="251"/>
      <c r="I17" s="251"/>
      <c r="J17" s="128" t="s">
        <v>826</v>
      </c>
    </row>
    <row r="18" spans="1:10" ht="48.75" customHeight="1" x14ac:dyDescent="0.2">
      <c r="A18" s="101"/>
      <c r="B18" s="90" t="s">
        <v>724</v>
      </c>
      <c r="C18" s="81"/>
      <c r="D18" s="81"/>
      <c r="E18" s="251">
        <f t="shared" si="0"/>
        <v>0</v>
      </c>
      <c r="F18" s="251"/>
      <c r="G18" s="251"/>
      <c r="H18" s="251"/>
      <c r="I18" s="251"/>
      <c r="J18" s="128" t="s">
        <v>826</v>
      </c>
    </row>
    <row r="19" spans="1:10" ht="27.75" customHeight="1" x14ac:dyDescent="0.2">
      <c r="A19" s="101"/>
      <c r="B19" s="131" t="s">
        <v>638</v>
      </c>
      <c r="C19" s="299"/>
      <c r="D19" s="81"/>
      <c r="E19" s="251">
        <f t="shared" si="0"/>
        <v>0</v>
      </c>
      <c r="F19" s="75"/>
      <c r="G19" s="75"/>
      <c r="H19" s="75"/>
      <c r="I19" s="75"/>
      <c r="J19" s="128" t="s">
        <v>765</v>
      </c>
    </row>
    <row r="20" spans="1:10" ht="27" customHeight="1" x14ac:dyDescent="0.2">
      <c r="A20" s="101"/>
      <c r="B20" s="503" t="s">
        <v>762</v>
      </c>
      <c r="C20" s="299"/>
      <c r="D20" s="81"/>
      <c r="E20" s="251">
        <f t="shared" si="0"/>
        <v>0</v>
      </c>
      <c r="F20" s="75"/>
      <c r="G20" s="75"/>
      <c r="H20" s="75"/>
      <c r="I20" s="75"/>
      <c r="J20" s="128" t="s">
        <v>824</v>
      </c>
    </row>
    <row r="21" spans="1:10" ht="64.5" customHeight="1" x14ac:dyDescent="0.2">
      <c r="A21" s="104"/>
      <c r="B21" s="90" t="s">
        <v>3185</v>
      </c>
      <c r="C21" s="103" t="s">
        <v>639</v>
      </c>
      <c r="D21" s="103" t="s">
        <v>640</v>
      </c>
      <c r="E21" s="251">
        <f t="shared" si="0"/>
        <v>0</v>
      </c>
      <c r="F21" s="101"/>
      <c r="G21" s="101"/>
      <c r="H21" s="103"/>
      <c r="I21" s="101"/>
      <c r="J21" s="128" t="s">
        <v>833</v>
      </c>
    </row>
    <row r="22" spans="1:10" ht="42" x14ac:dyDescent="0.2">
      <c r="A22" s="101"/>
      <c r="B22" s="90" t="s">
        <v>2157</v>
      </c>
      <c r="C22" s="299" t="s">
        <v>2158</v>
      </c>
      <c r="D22" s="103" t="s">
        <v>640</v>
      </c>
      <c r="E22" s="251">
        <f t="shared" si="0"/>
        <v>0</v>
      </c>
      <c r="F22" s="131"/>
      <c r="G22" s="131"/>
      <c r="H22" s="131"/>
      <c r="I22" s="131"/>
      <c r="J22" s="128" t="s">
        <v>765</v>
      </c>
    </row>
    <row r="23" spans="1:10" ht="42" x14ac:dyDescent="0.2">
      <c r="A23" s="131"/>
      <c r="B23" s="582" t="s">
        <v>2159</v>
      </c>
      <c r="C23" s="81"/>
      <c r="D23" s="103" t="s">
        <v>640</v>
      </c>
      <c r="E23" s="251">
        <f t="shared" si="0"/>
        <v>0</v>
      </c>
      <c r="F23" s="131"/>
      <c r="G23" s="131"/>
      <c r="H23" s="131"/>
      <c r="I23" s="131"/>
      <c r="J23" s="128" t="s">
        <v>765</v>
      </c>
    </row>
    <row r="24" spans="1:10" ht="25.5" customHeight="1" x14ac:dyDescent="0.2">
      <c r="A24" s="131"/>
      <c r="B24" s="583" t="s">
        <v>2160</v>
      </c>
      <c r="C24" s="81" t="s">
        <v>2161</v>
      </c>
      <c r="D24" s="446">
        <v>22129</v>
      </c>
      <c r="E24" s="251">
        <f t="shared" si="0"/>
        <v>0</v>
      </c>
      <c r="F24" s="131"/>
      <c r="G24" s="131"/>
      <c r="H24" s="131"/>
      <c r="I24" s="131"/>
      <c r="J24" s="128" t="s">
        <v>2162</v>
      </c>
    </row>
    <row r="25" spans="1:10" x14ac:dyDescent="0.2">
      <c r="A25" s="584"/>
      <c r="B25" s="585" t="s">
        <v>2163</v>
      </c>
      <c r="C25" s="124"/>
      <c r="D25" s="124"/>
      <c r="E25" s="432">
        <f t="shared" si="0"/>
        <v>0</v>
      </c>
      <c r="F25" s="584"/>
      <c r="G25" s="584"/>
      <c r="H25" s="584"/>
      <c r="I25" s="584"/>
      <c r="J25" s="291" t="s">
        <v>2162</v>
      </c>
    </row>
    <row r="26" spans="1:10" x14ac:dyDescent="0.2">
      <c r="B26" s="226"/>
      <c r="D26" s="183"/>
      <c r="E26" s="244">
        <f>SUM(E15:E25)</f>
        <v>0</v>
      </c>
      <c r="F26" s="244">
        <f t="shared" ref="F26:I26" si="1">SUM(F15:F25)</f>
        <v>0</v>
      </c>
      <c r="G26" s="244">
        <f t="shared" si="1"/>
        <v>0</v>
      </c>
      <c r="H26" s="244">
        <f t="shared" si="1"/>
        <v>0</v>
      </c>
      <c r="I26" s="244">
        <f t="shared" si="1"/>
        <v>0</v>
      </c>
      <c r="J26" s="267">
        <f>F26+G26+H26+I26</f>
        <v>0</v>
      </c>
    </row>
    <row r="29" spans="1:10" s="520" customFormat="1" x14ac:dyDescent="0.2">
      <c r="B29" s="520" t="s">
        <v>3213</v>
      </c>
      <c r="C29" s="750"/>
      <c r="J29" s="750"/>
    </row>
    <row r="30" spans="1:10" x14ac:dyDescent="0.2">
      <c r="B30" s="9" t="s">
        <v>3214</v>
      </c>
    </row>
  </sheetData>
  <mergeCells count="5">
    <mergeCell ref="A12:A13"/>
    <mergeCell ref="B12:B13"/>
    <mergeCell ref="E12:I12"/>
    <mergeCell ref="J12:J13"/>
    <mergeCell ref="A1:J1"/>
  </mergeCells>
  <pageMargins left="0.9055118110236221" right="0.51181102362204722" top="0.74803149606299213" bottom="0.55118110236220474" header="0.31496062992125984" footer="0.31496062992125984"/>
  <pageSetup paperSize="5" scale="85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24"/>
  <sheetViews>
    <sheetView topLeftCell="A6" workbookViewId="0">
      <selection sqref="A1:J20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7" width="18.4257812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 x14ac:dyDescent="0.35">
      <c r="A1" s="1370" t="s">
        <v>2129</v>
      </c>
      <c r="B1" s="1370"/>
      <c r="C1" s="1370"/>
      <c r="D1" s="1370"/>
      <c r="E1" s="1370"/>
      <c r="F1" s="1370"/>
      <c r="G1" s="1370"/>
      <c r="H1" s="1370"/>
      <c r="I1" s="1370"/>
      <c r="J1" s="1370"/>
    </row>
    <row r="2" spans="1:18" ht="12.75" customHeight="1" x14ac:dyDescent="0.35">
      <c r="A2" s="179"/>
      <c r="B2" s="179"/>
      <c r="C2" s="179"/>
      <c r="D2" s="179"/>
      <c r="E2" s="179"/>
      <c r="F2" s="179"/>
      <c r="G2" s="179"/>
      <c r="H2" s="179"/>
      <c r="I2" s="179"/>
      <c r="J2" s="9"/>
    </row>
    <row r="3" spans="1:18" ht="21" customHeight="1" x14ac:dyDescent="0.35">
      <c r="A3" s="32"/>
      <c r="B3" s="47" t="s">
        <v>28</v>
      </c>
      <c r="C3" s="224" t="s">
        <v>40</v>
      </c>
      <c r="D3" s="225" t="s">
        <v>2137</v>
      </c>
      <c r="E3" s="226"/>
      <c r="F3" s="227" t="s">
        <v>32</v>
      </c>
      <c r="G3" s="226"/>
      <c r="H3" s="227" t="s">
        <v>29</v>
      </c>
      <c r="I3" s="228"/>
      <c r="J3" s="9"/>
    </row>
    <row r="4" spans="1:18" ht="21" customHeight="1" x14ac:dyDescent="0.35">
      <c r="A4" s="32"/>
      <c r="B4" s="47" t="s">
        <v>53</v>
      </c>
      <c r="C4" s="224" t="s">
        <v>270</v>
      </c>
      <c r="D4" s="229"/>
      <c r="E4" s="9"/>
      <c r="F4" s="183"/>
      <c r="G4" s="183"/>
      <c r="H4" s="183"/>
      <c r="I4" s="9"/>
      <c r="J4" s="9"/>
    </row>
    <row r="5" spans="1:18" ht="21" customHeight="1" x14ac:dyDescent="0.35">
      <c r="A5" s="32"/>
      <c r="B5" s="47" t="s">
        <v>265</v>
      </c>
      <c r="C5" s="224" t="s">
        <v>231</v>
      </c>
      <c r="D5" s="229"/>
      <c r="E5" s="183"/>
      <c r="F5" s="183"/>
      <c r="G5" s="183"/>
      <c r="H5" s="9"/>
      <c r="I5" s="9"/>
      <c r="J5" s="9"/>
    </row>
    <row r="6" spans="1:18" ht="21" customHeight="1" x14ac:dyDescent="0.35">
      <c r="A6" s="32"/>
      <c r="B6" s="47" t="s">
        <v>21</v>
      </c>
      <c r="C6" s="230" t="s">
        <v>30</v>
      </c>
      <c r="D6" s="231" t="s">
        <v>54</v>
      </c>
      <c r="E6" s="230"/>
      <c r="F6" s="230" t="s">
        <v>55</v>
      </c>
      <c r="G6" s="230" t="s">
        <v>56</v>
      </c>
      <c r="H6" s="230" t="s">
        <v>59</v>
      </c>
      <c r="I6" s="230" t="s">
        <v>2139</v>
      </c>
      <c r="J6" s="230" t="s">
        <v>58</v>
      </c>
      <c r="K6" s="35"/>
      <c r="O6" s="30"/>
    </row>
    <row r="7" spans="1:18" ht="21" customHeight="1" x14ac:dyDescent="0.35">
      <c r="A7" s="32"/>
      <c r="B7" s="233" t="s">
        <v>36</v>
      </c>
      <c r="C7" s="9"/>
      <c r="D7" s="9" t="s">
        <v>386</v>
      </c>
      <c r="E7" s="9"/>
      <c r="F7" s="229"/>
      <c r="G7" s="9"/>
      <c r="H7" s="229"/>
      <c r="I7" s="9"/>
      <c r="J7" s="229"/>
      <c r="K7" s="30"/>
      <c r="M7" s="30"/>
      <c r="O7" s="30"/>
      <c r="P7" s="30"/>
      <c r="R7" s="30"/>
    </row>
    <row r="8" spans="1:18" ht="21" customHeight="1" x14ac:dyDescent="0.35">
      <c r="A8" s="32"/>
      <c r="B8" s="233"/>
      <c r="C8" s="9"/>
      <c r="D8" s="9"/>
      <c r="E8" s="9"/>
      <c r="F8" s="229"/>
      <c r="G8" s="9"/>
      <c r="H8" s="229"/>
      <c r="I8" s="9"/>
      <c r="J8" s="9"/>
      <c r="K8" s="30"/>
      <c r="M8" s="30"/>
      <c r="O8" s="30"/>
      <c r="P8" s="30"/>
      <c r="R8" s="30"/>
    </row>
    <row r="9" spans="1:18" ht="21" customHeight="1" x14ac:dyDescent="0.35">
      <c r="A9" s="32"/>
      <c r="B9" s="233" t="s">
        <v>37</v>
      </c>
      <c r="C9" s="9"/>
      <c r="D9" s="9" t="s">
        <v>387</v>
      </c>
      <c r="E9" s="229"/>
      <c r="F9" s="183"/>
      <c r="G9" s="183"/>
      <c r="H9" s="183"/>
      <c r="I9" s="9"/>
      <c r="J9" s="9"/>
    </row>
    <row r="10" spans="1:18" ht="21" customHeight="1" x14ac:dyDescent="0.35">
      <c r="A10" s="32"/>
      <c r="B10" s="233" t="s">
        <v>538</v>
      </c>
      <c r="C10" s="9"/>
      <c r="D10" s="9"/>
      <c r="E10" s="183"/>
      <c r="F10" s="183"/>
      <c r="G10" s="183"/>
      <c r="H10" s="183"/>
      <c r="I10" s="9"/>
      <c r="J10" s="9"/>
    </row>
    <row r="11" spans="1:18" ht="21" customHeight="1" x14ac:dyDescent="0.35">
      <c r="A11" s="1397" t="s">
        <v>0</v>
      </c>
      <c r="B11" s="1397" t="s">
        <v>33</v>
      </c>
      <c r="C11" s="672" t="s">
        <v>23</v>
      </c>
      <c r="D11" s="672" t="s">
        <v>24</v>
      </c>
      <c r="E11" s="1399" t="s">
        <v>1</v>
      </c>
      <c r="F11" s="1400"/>
      <c r="G11" s="1400"/>
      <c r="H11" s="1400"/>
      <c r="I11" s="1401"/>
      <c r="J11" s="1402" t="s">
        <v>13</v>
      </c>
    </row>
    <row r="12" spans="1:18" x14ac:dyDescent="0.35">
      <c r="A12" s="1398"/>
      <c r="B12" s="1398"/>
      <c r="C12" s="673"/>
      <c r="D12" s="673" t="s">
        <v>25</v>
      </c>
      <c r="E12" s="33" t="s">
        <v>5</v>
      </c>
      <c r="F12" s="33" t="s">
        <v>6</v>
      </c>
      <c r="G12" s="33" t="s">
        <v>179</v>
      </c>
      <c r="H12" s="34" t="s">
        <v>26</v>
      </c>
      <c r="I12" s="34" t="s">
        <v>27</v>
      </c>
      <c r="J12" s="1403"/>
    </row>
    <row r="13" spans="1:18" s="9" customFormat="1" ht="42" x14ac:dyDescent="0.2">
      <c r="A13" s="73">
        <v>75</v>
      </c>
      <c r="B13" s="577" t="s">
        <v>362</v>
      </c>
      <c r="C13" s="550"/>
      <c r="D13" s="550"/>
      <c r="E13" s="550"/>
      <c r="F13" s="550"/>
      <c r="G13" s="550"/>
      <c r="H13" s="550"/>
      <c r="I13" s="550"/>
      <c r="J13" s="550"/>
    </row>
    <row r="14" spans="1:18" s="9" customFormat="1" ht="42" x14ac:dyDescent="0.2">
      <c r="A14" s="119"/>
      <c r="B14" s="674" t="s">
        <v>1553</v>
      </c>
      <c r="C14" s="79" t="s">
        <v>1554</v>
      </c>
      <c r="D14" s="79" t="s">
        <v>1555</v>
      </c>
      <c r="E14" s="251">
        <f t="shared" ref="E14:E19" si="0">F14+G14+H14+I14</f>
        <v>0</v>
      </c>
      <c r="F14" s="103"/>
      <c r="G14" s="103"/>
      <c r="H14" s="103"/>
      <c r="I14" s="103"/>
      <c r="J14" s="103" t="s">
        <v>1340</v>
      </c>
    </row>
    <row r="15" spans="1:18" s="9" customFormat="1" ht="42" x14ac:dyDescent="0.2">
      <c r="A15" s="119"/>
      <c r="B15" s="674" t="s">
        <v>1556</v>
      </c>
      <c r="C15" s="79" t="s">
        <v>1557</v>
      </c>
      <c r="D15" s="79" t="s">
        <v>1558</v>
      </c>
      <c r="E15" s="251">
        <f t="shared" si="0"/>
        <v>0</v>
      </c>
      <c r="F15" s="103"/>
      <c r="G15" s="103"/>
      <c r="H15" s="103"/>
      <c r="I15" s="103"/>
      <c r="J15" s="103" t="s">
        <v>1340</v>
      </c>
    </row>
    <row r="16" spans="1:18" ht="42" x14ac:dyDescent="0.35">
      <c r="A16" s="75"/>
      <c r="B16" s="371" t="s">
        <v>1559</v>
      </c>
      <c r="C16" s="299" t="s">
        <v>1560</v>
      </c>
      <c r="D16" s="81" t="s">
        <v>1561</v>
      </c>
      <c r="E16" s="251">
        <f t="shared" si="0"/>
        <v>3800</v>
      </c>
      <c r="F16" s="75"/>
      <c r="G16" s="75">
        <v>3800</v>
      </c>
      <c r="H16" s="81"/>
      <c r="I16" s="81"/>
      <c r="J16" s="103" t="s">
        <v>1340</v>
      </c>
    </row>
    <row r="17" spans="1:10" ht="27.75" customHeight="1" x14ac:dyDescent="0.35">
      <c r="A17" s="131"/>
      <c r="B17" s="90" t="s">
        <v>1562</v>
      </c>
      <c r="C17" s="103" t="s">
        <v>658</v>
      </c>
      <c r="D17" s="79" t="s">
        <v>1563</v>
      </c>
      <c r="E17" s="251">
        <f t="shared" si="0"/>
        <v>0</v>
      </c>
      <c r="F17" s="103"/>
      <c r="G17" s="81"/>
      <c r="H17" s="75"/>
      <c r="I17" s="81"/>
      <c r="J17" s="103" t="s">
        <v>1340</v>
      </c>
    </row>
    <row r="18" spans="1:10" ht="42" x14ac:dyDescent="0.35">
      <c r="A18" s="103"/>
      <c r="B18" s="674" t="s">
        <v>1564</v>
      </c>
      <c r="C18" s="299" t="s">
        <v>1565</v>
      </c>
      <c r="D18" s="79" t="s">
        <v>1566</v>
      </c>
      <c r="E18" s="251">
        <f t="shared" si="0"/>
        <v>0</v>
      </c>
      <c r="F18" s="79"/>
      <c r="G18" s="81"/>
      <c r="H18" s="81"/>
      <c r="I18" s="81"/>
      <c r="J18" s="103" t="s">
        <v>1340</v>
      </c>
    </row>
    <row r="19" spans="1:10" x14ac:dyDescent="0.35">
      <c r="A19" s="84"/>
      <c r="B19" s="482"/>
      <c r="C19" s="431"/>
      <c r="D19" s="124"/>
      <c r="E19" s="432">
        <f t="shared" si="0"/>
        <v>0</v>
      </c>
      <c r="F19" s="247"/>
      <c r="G19" s="247"/>
      <c r="H19" s="247"/>
      <c r="I19" s="247"/>
      <c r="J19" s="124"/>
    </row>
    <row r="20" spans="1:10" x14ac:dyDescent="0.35">
      <c r="A20" s="106"/>
      <c r="B20" s="106"/>
      <c r="C20" s="248"/>
      <c r="D20" s="248"/>
      <c r="E20" s="211">
        <f>SUM(E14:E19)</f>
        <v>3800</v>
      </c>
      <c r="F20" s="211">
        <f>SUM(F14:F19)</f>
        <v>0</v>
      </c>
      <c r="G20" s="211">
        <f>SUM(G14:G19)</f>
        <v>3800</v>
      </c>
      <c r="H20" s="211">
        <f>SUM(H14:H19)</f>
        <v>0</v>
      </c>
      <c r="I20" s="211">
        <f>SUM(I14:I19)</f>
        <v>0</v>
      </c>
      <c r="J20" s="234">
        <f>F20+G20+H20+I20</f>
        <v>3800</v>
      </c>
    </row>
    <row r="21" spans="1:10" x14ac:dyDescent="0.35">
      <c r="B21" s="4"/>
    </row>
    <row r="23" spans="1:10" s="519" customFormat="1" x14ac:dyDescent="0.35">
      <c r="B23" s="519" t="s">
        <v>3213</v>
      </c>
    </row>
    <row r="24" spans="1:10" ht="42" x14ac:dyDescent="0.35">
      <c r="A24" s="75"/>
      <c r="B24" s="371" t="s">
        <v>1559</v>
      </c>
      <c r="C24" s="299" t="s">
        <v>1560</v>
      </c>
      <c r="D24" s="81" t="s">
        <v>1561</v>
      </c>
      <c r="E24" s="254">
        <f t="shared" ref="E24" si="1">F24+G24+H24+I24</f>
        <v>3800</v>
      </c>
      <c r="F24" s="75"/>
      <c r="G24" s="75">
        <v>3800</v>
      </c>
      <c r="H24" s="81"/>
      <c r="I24" s="81"/>
      <c r="J24" s="103" t="s">
        <v>1340</v>
      </c>
    </row>
  </sheetData>
  <mergeCells count="5">
    <mergeCell ref="A11:A12"/>
    <mergeCell ref="B11:B12"/>
    <mergeCell ref="E11:I11"/>
    <mergeCell ref="J11:J12"/>
    <mergeCell ref="A1:J1"/>
  </mergeCells>
  <pageMargins left="0.9055118110236221" right="0.51181102362204722" top="0.74803149606299213" bottom="0.55118110236220474" header="0.31496062992125984" footer="0.31496062992125984"/>
  <pageSetup paperSize="5" scale="85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27"/>
  <sheetViews>
    <sheetView zoomScale="80" zoomScaleNormal="80" workbookViewId="0">
      <selection sqref="A1:J21"/>
    </sheetView>
  </sheetViews>
  <sheetFormatPr defaultColWidth="9.140625" defaultRowHeight="21" x14ac:dyDescent="0.35"/>
  <cols>
    <col min="1" max="1" width="5.7109375" style="1" customWidth="1"/>
    <col min="2" max="2" width="39.85546875" style="1" customWidth="1"/>
    <col min="3" max="3" width="23" style="1" customWidth="1"/>
    <col min="4" max="4" width="18.28515625" style="1" customWidth="1"/>
    <col min="5" max="5" width="17" style="1" customWidth="1"/>
    <col min="6" max="7" width="15.8554687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x14ac:dyDescent="0.35">
      <c r="A1" s="1410" t="s">
        <v>2129</v>
      </c>
      <c r="B1" s="1410"/>
      <c r="C1" s="1410"/>
      <c r="D1" s="1410"/>
      <c r="E1" s="1410"/>
      <c r="F1" s="1410"/>
      <c r="G1" s="1410"/>
      <c r="H1" s="1410"/>
      <c r="I1" s="1410"/>
      <c r="J1" s="1410"/>
    </row>
    <row r="2" spans="1:18" ht="21" customHeight="1" x14ac:dyDescent="0.35">
      <c r="A2" s="32"/>
      <c r="B2" s="751" t="s">
        <v>28</v>
      </c>
      <c r="C2" s="224" t="s">
        <v>40</v>
      </c>
      <c r="D2" s="225" t="s">
        <v>2137</v>
      </c>
      <c r="E2" s="226"/>
      <c r="F2" s="227" t="s">
        <v>32</v>
      </c>
      <c r="G2" s="226"/>
      <c r="H2" s="227" t="s">
        <v>29</v>
      </c>
      <c r="I2" s="228"/>
      <c r="J2" s="9"/>
    </row>
    <row r="3" spans="1:18" ht="21" customHeight="1" x14ac:dyDescent="0.35">
      <c r="A3" s="32"/>
      <c r="B3" s="751" t="s">
        <v>53</v>
      </c>
      <c r="C3" s="224" t="s">
        <v>270</v>
      </c>
      <c r="D3" s="229"/>
      <c r="E3" s="9"/>
      <c r="F3" s="183"/>
      <c r="G3" s="183"/>
      <c r="H3" s="183"/>
      <c r="I3" s="9"/>
      <c r="J3" s="9"/>
    </row>
    <row r="4" spans="1:18" ht="21" customHeight="1" x14ac:dyDescent="0.35">
      <c r="A4" s="32"/>
      <c r="B4" s="751" t="s">
        <v>265</v>
      </c>
      <c r="C4" s="224" t="s">
        <v>232</v>
      </c>
      <c r="D4" s="229"/>
      <c r="E4" s="183"/>
      <c r="F4" s="183"/>
      <c r="G4" s="183"/>
      <c r="H4" s="9"/>
      <c r="I4" s="9"/>
      <c r="J4" s="9"/>
    </row>
    <row r="5" spans="1:18" s="337" customFormat="1" ht="21" customHeight="1" x14ac:dyDescent="0.3">
      <c r="A5" s="753"/>
      <c r="B5" s="754" t="s">
        <v>21</v>
      </c>
      <c r="C5" s="755" t="s">
        <v>30</v>
      </c>
      <c r="D5" s="756" t="s">
        <v>54</v>
      </c>
      <c r="E5" s="755"/>
      <c r="F5" s="755" t="s">
        <v>55</v>
      </c>
      <c r="G5" s="755" t="s">
        <v>56</v>
      </c>
      <c r="H5" s="755" t="s">
        <v>59</v>
      </c>
      <c r="I5" s="755" t="s">
        <v>2139</v>
      </c>
      <c r="J5" s="230" t="s">
        <v>58</v>
      </c>
      <c r="K5" s="35"/>
      <c r="O5" s="35"/>
    </row>
    <row r="6" spans="1:18" ht="21" customHeight="1" x14ac:dyDescent="0.35">
      <c r="A6" s="32"/>
      <c r="B6" s="226" t="s">
        <v>36</v>
      </c>
      <c r="C6" s="9"/>
      <c r="D6" s="9" t="s">
        <v>388</v>
      </c>
      <c r="E6" s="9"/>
      <c r="F6" s="229"/>
      <c r="G6" s="9"/>
      <c r="H6" s="229"/>
      <c r="I6" s="9"/>
      <c r="J6" s="229"/>
      <c r="K6" s="30"/>
      <c r="M6" s="30"/>
      <c r="O6" s="30"/>
      <c r="P6" s="30"/>
      <c r="R6" s="30"/>
    </row>
    <row r="7" spans="1:18" ht="21" customHeight="1" x14ac:dyDescent="0.35">
      <c r="A7" s="32"/>
      <c r="B7" s="226" t="s">
        <v>37</v>
      </c>
      <c r="C7" s="9"/>
      <c r="D7" s="9" t="s">
        <v>233</v>
      </c>
      <c r="E7" s="229"/>
      <c r="F7" s="183"/>
      <c r="G7" s="183"/>
      <c r="H7" s="183"/>
      <c r="I7" s="9"/>
      <c r="J7" s="9"/>
    </row>
    <row r="8" spans="1:18" ht="21" customHeight="1" x14ac:dyDescent="0.35">
      <c r="A8" s="32"/>
      <c r="B8" s="226" t="s">
        <v>539</v>
      </c>
      <c r="C8" s="9"/>
      <c r="D8" s="9"/>
      <c r="E8" s="183"/>
      <c r="F8" s="183"/>
      <c r="G8" s="183"/>
      <c r="H8" s="183"/>
      <c r="I8" s="9"/>
      <c r="J8" s="9"/>
    </row>
    <row r="9" spans="1:18" ht="21" customHeight="1" x14ac:dyDescent="0.35">
      <c r="A9" s="1397" t="s">
        <v>0</v>
      </c>
      <c r="B9" s="1397" t="s">
        <v>33</v>
      </c>
      <c r="C9" s="672" t="s">
        <v>23</v>
      </c>
      <c r="D9" s="672" t="s">
        <v>24</v>
      </c>
      <c r="E9" s="1405" t="s">
        <v>1</v>
      </c>
      <c r="F9" s="1406"/>
      <c r="G9" s="1406"/>
      <c r="H9" s="1406"/>
      <c r="I9" s="1407"/>
      <c r="J9" s="1408" t="s">
        <v>13</v>
      </c>
    </row>
    <row r="10" spans="1:18" x14ac:dyDescent="0.35">
      <c r="A10" s="1398"/>
      <c r="B10" s="1398"/>
      <c r="C10" s="673"/>
      <c r="D10" s="673" t="s">
        <v>25</v>
      </c>
      <c r="E10" s="192" t="s">
        <v>5</v>
      </c>
      <c r="F10" s="192" t="s">
        <v>6</v>
      </c>
      <c r="G10" s="192" t="s">
        <v>179</v>
      </c>
      <c r="H10" s="752" t="s">
        <v>26</v>
      </c>
      <c r="I10" s="752" t="s">
        <v>27</v>
      </c>
      <c r="J10" s="1409"/>
    </row>
    <row r="11" spans="1:18" s="9" customFormat="1" ht="42" x14ac:dyDescent="0.2">
      <c r="A11" s="73">
        <v>76</v>
      </c>
      <c r="B11" s="577" t="s">
        <v>362</v>
      </c>
      <c r="C11" s="118"/>
      <c r="D11" s="118"/>
      <c r="E11" s="118"/>
      <c r="F11" s="118"/>
      <c r="G11" s="118"/>
      <c r="H11" s="118"/>
      <c r="I11" s="118"/>
      <c r="J11" s="118"/>
    </row>
    <row r="12" spans="1:18" s="9" customFormat="1" ht="42" x14ac:dyDescent="0.2">
      <c r="A12" s="104"/>
      <c r="B12" s="371" t="s">
        <v>725</v>
      </c>
      <c r="C12" s="299" t="s">
        <v>726</v>
      </c>
      <c r="D12" s="79" t="s">
        <v>727</v>
      </c>
      <c r="E12" s="251">
        <f t="shared" ref="E12:E19" si="0">F12+G12+H12+I12</f>
        <v>0</v>
      </c>
      <c r="F12" s="75"/>
      <c r="G12" s="75"/>
      <c r="H12" s="75"/>
      <c r="I12" s="75"/>
      <c r="J12" s="103" t="s">
        <v>823</v>
      </c>
    </row>
    <row r="13" spans="1:18" s="9" customFormat="1" ht="42" x14ac:dyDescent="0.2">
      <c r="A13" s="75"/>
      <c r="B13" s="371" t="s">
        <v>728</v>
      </c>
      <c r="C13" s="299" t="s">
        <v>729</v>
      </c>
      <c r="D13" s="81" t="s">
        <v>730</v>
      </c>
      <c r="E13" s="251">
        <f t="shared" si="0"/>
        <v>0</v>
      </c>
      <c r="F13" s="75"/>
      <c r="G13" s="75"/>
      <c r="H13" s="75"/>
      <c r="I13" s="75"/>
      <c r="J13" s="103" t="s">
        <v>823</v>
      </c>
    </row>
    <row r="14" spans="1:18" s="9" customFormat="1" ht="24" customHeight="1" x14ac:dyDescent="0.2">
      <c r="A14" s="119"/>
      <c r="B14" s="119" t="s">
        <v>1567</v>
      </c>
      <c r="C14" s="103"/>
      <c r="D14" s="103"/>
      <c r="E14" s="251">
        <f t="shared" si="0"/>
        <v>0</v>
      </c>
      <c r="F14" s="103">
        <v>0</v>
      </c>
      <c r="G14" s="103"/>
      <c r="H14" s="103"/>
      <c r="I14" s="103"/>
      <c r="J14" s="103" t="s">
        <v>1568</v>
      </c>
    </row>
    <row r="15" spans="1:18" s="9" customFormat="1" ht="42" x14ac:dyDescent="0.2">
      <c r="A15" s="119"/>
      <c r="B15" s="119" t="s">
        <v>1569</v>
      </c>
      <c r="C15" s="103" t="s">
        <v>726</v>
      </c>
      <c r="D15" s="103" t="s">
        <v>1570</v>
      </c>
      <c r="E15" s="251">
        <f t="shared" si="0"/>
        <v>0</v>
      </c>
      <c r="F15" s="103"/>
      <c r="G15" s="103"/>
      <c r="H15" s="103"/>
      <c r="I15" s="103"/>
      <c r="J15" s="103" t="s">
        <v>502</v>
      </c>
    </row>
    <row r="16" spans="1:18" s="9" customFormat="1" ht="24.75" customHeight="1" x14ac:dyDescent="0.2">
      <c r="A16" s="119"/>
      <c r="B16" s="119" t="s">
        <v>1571</v>
      </c>
      <c r="C16" s="103" t="s">
        <v>1572</v>
      </c>
      <c r="D16" s="103" t="s">
        <v>1573</v>
      </c>
      <c r="E16" s="251">
        <f t="shared" si="0"/>
        <v>0</v>
      </c>
      <c r="F16" s="103"/>
      <c r="G16" s="103"/>
      <c r="H16" s="103"/>
      <c r="I16" s="103"/>
      <c r="J16" s="103" t="s">
        <v>502</v>
      </c>
    </row>
    <row r="17" spans="1:10" s="9" customFormat="1" ht="42" x14ac:dyDescent="0.2">
      <c r="A17" s="119"/>
      <c r="B17" s="119" t="s">
        <v>1574</v>
      </c>
      <c r="C17" s="103" t="s">
        <v>1575</v>
      </c>
      <c r="D17" s="103" t="s">
        <v>839</v>
      </c>
      <c r="E17" s="251">
        <f t="shared" si="0"/>
        <v>0</v>
      </c>
      <c r="F17" s="103"/>
      <c r="G17" s="103"/>
      <c r="H17" s="103"/>
      <c r="I17" s="103"/>
      <c r="J17" s="103" t="s">
        <v>1576</v>
      </c>
    </row>
    <row r="18" spans="1:10" s="9" customFormat="1" ht="43.5" customHeight="1" x14ac:dyDescent="0.2">
      <c r="A18" s="119"/>
      <c r="B18" s="119" t="s">
        <v>1577</v>
      </c>
      <c r="C18" s="103" t="s">
        <v>1578</v>
      </c>
      <c r="D18" s="103" t="s">
        <v>839</v>
      </c>
      <c r="E18" s="251">
        <f t="shared" si="0"/>
        <v>0</v>
      </c>
      <c r="F18" s="103"/>
      <c r="G18" s="103"/>
      <c r="H18" s="103"/>
      <c r="I18" s="103"/>
      <c r="J18" s="103" t="s">
        <v>1576</v>
      </c>
    </row>
    <row r="19" spans="1:10" s="9" customFormat="1" ht="41.25" customHeight="1" x14ac:dyDescent="0.2">
      <c r="A19" s="119"/>
      <c r="B19" s="119" t="s">
        <v>1579</v>
      </c>
      <c r="C19" s="103" t="s">
        <v>1580</v>
      </c>
      <c r="D19" s="103" t="s">
        <v>839</v>
      </c>
      <c r="E19" s="251">
        <f t="shared" si="0"/>
        <v>0</v>
      </c>
      <c r="F19" s="103"/>
      <c r="G19" s="103"/>
      <c r="H19" s="103"/>
      <c r="I19" s="103"/>
      <c r="J19" s="103" t="s">
        <v>1568</v>
      </c>
    </row>
    <row r="20" spans="1:10" s="9" customFormat="1" ht="42" x14ac:dyDescent="0.2">
      <c r="A20" s="119"/>
      <c r="B20" s="119" t="s">
        <v>1581</v>
      </c>
      <c r="C20" s="103" t="s">
        <v>1557</v>
      </c>
      <c r="D20" s="103" t="s">
        <v>1582</v>
      </c>
      <c r="E20" s="103">
        <v>0</v>
      </c>
      <c r="F20" s="103">
        <v>0</v>
      </c>
      <c r="G20" s="103"/>
      <c r="H20" s="103"/>
      <c r="I20" s="103"/>
      <c r="J20" s="103" t="s">
        <v>1340</v>
      </c>
    </row>
    <row r="21" spans="1:10" x14ac:dyDescent="0.35">
      <c r="A21" s="586"/>
      <c r="B21" s="587"/>
      <c r="C21" s="588"/>
      <c r="D21" s="252"/>
      <c r="E21" s="253">
        <f>SUM(E12:E20)</f>
        <v>0</v>
      </c>
      <c r="F21" s="253">
        <f>SUM(F12:F20)</f>
        <v>0</v>
      </c>
      <c r="G21" s="253">
        <f>SUM(G12:G20)</f>
        <v>0</v>
      </c>
      <c r="H21" s="253">
        <f>SUM(H12:H20)</f>
        <v>0</v>
      </c>
      <c r="I21" s="253">
        <f>SUM(I12:I20)</f>
        <v>0</v>
      </c>
      <c r="J21" s="267">
        <f>F21+G21+H21+I21</f>
        <v>0</v>
      </c>
    </row>
    <row r="22" spans="1:10" x14ac:dyDescent="0.35">
      <c r="B22" s="4"/>
    </row>
    <row r="26" spans="1:10" s="519" customFormat="1" x14ac:dyDescent="0.35">
      <c r="B26" s="519" t="s">
        <v>3213</v>
      </c>
    </row>
    <row r="27" spans="1:10" x14ac:dyDescent="0.35">
      <c r="B27" s="1" t="s">
        <v>3214</v>
      </c>
    </row>
  </sheetData>
  <mergeCells count="5">
    <mergeCell ref="A9:A10"/>
    <mergeCell ref="B9:B10"/>
    <mergeCell ref="E9:I9"/>
    <mergeCell ref="J9:J10"/>
    <mergeCell ref="A1:J1"/>
  </mergeCells>
  <pageMargins left="1.0236220472440944" right="0.43307086614173229" top="0.74803149606299213" bottom="0.55118110236220474" header="0.31496062992125984" footer="0.31496062992125984"/>
  <pageSetup paperSize="5" scale="85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24"/>
  <sheetViews>
    <sheetView topLeftCell="A4" workbookViewId="0">
      <selection sqref="A1:J19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7" width="18.710937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 x14ac:dyDescent="0.45">
      <c r="A1" s="1378" t="s">
        <v>2129</v>
      </c>
      <c r="B1" s="1378"/>
      <c r="C1" s="1378"/>
      <c r="D1" s="1378"/>
      <c r="E1" s="1378"/>
      <c r="F1" s="1378"/>
      <c r="G1" s="1378"/>
      <c r="H1" s="1378"/>
      <c r="I1" s="1378"/>
      <c r="J1" s="1378"/>
    </row>
    <row r="2" spans="1:18" ht="12.75" customHeight="1" x14ac:dyDescent="0.35">
      <c r="A2" s="282"/>
      <c r="B2" s="282"/>
      <c r="C2" s="282"/>
      <c r="D2" s="282"/>
      <c r="E2" s="282"/>
      <c r="F2" s="282"/>
      <c r="G2" s="282"/>
      <c r="H2" s="282"/>
      <c r="I2" s="282"/>
    </row>
    <row r="3" spans="1:18" ht="21" customHeight="1" x14ac:dyDescent="0.35">
      <c r="A3" s="32"/>
      <c r="B3" s="47" t="s">
        <v>28</v>
      </c>
      <c r="C3" s="39" t="s">
        <v>40</v>
      </c>
      <c r="D3" s="96" t="s">
        <v>2137</v>
      </c>
      <c r="E3" s="4"/>
      <c r="F3" s="48" t="s">
        <v>32</v>
      </c>
      <c r="G3" s="4"/>
      <c r="H3" s="48" t="s">
        <v>29</v>
      </c>
      <c r="I3" s="36"/>
    </row>
    <row r="4" spans="1:18" ht="21" customHeight="1" x14ac:dyDescent="0.35">
      <c r="A4" s="32"/>
      <c r="B4" s="47" t="s">
        <v>53</v>
      </c>
      <c r="C4" s="39" t="s">
        <v>270</v>
      </c>
      <c r="D4" s="30"/>
      <c r="F4" s="2"/>
      <c r="G4" s="2"/>
      <c r="H4" s="2"/>
    </row>
    <row r="5" spans="1:18" ht="21" customHeight="1" x14ac:dyDescent="0.35">
      <c r="A5" s="32"/>
      <c r="B5" s="47" t="s">
        <v>265</v>
      </c>
      <c r="C5" s="39" t="s">
        <v>234</v>
      </c>
      <c r="D5" s="30"/>
      <c r="E5" s="2"/>
      <c r="F5" s="2"/>
      <c r="G5" s="2"/>
    </row>
    <row r="6" spans="1:18" ht="21" customHeight="1" x14ac:dyDescent="0.35">
      <c r="A6" s="32"/>
      <c r="B6" s="47" t="s">
        <v>21</v>
      </c>
      <c r="C6" s="49" t="s">
        <v>30</v>
      </c>
      <c r="D6" s="50" t="s">
        <v>54</v>
      </c>
      <c r="E6" s="49"/>
      <c r="F6" s="49" t="s">
        <v>55</v>
      </c>
      <c r="G6" s="49" t="s">
        <v>56</v>
      </c>
      <c r="H6" s="49" t="s">
        <v>59</v>
      </c>
      <c r="I6" s="49" t="s">
        <v>2139</v>
      </c>
      <c r="J6" s="49" t="s">
        <v>58</v>
      </c>
      <c r="K6" s="35"/>
      <c r="O6" s="30"/>
    </row>
    <row r="7" spans="1:18" ht="21" customHeight="1" x14ac:dyDescent="0.35">
      <c r="A7" s="32"/>
      <c r="B7" s="37" t="s">
        <v>36</v>
      </c>
      <c r="D7" s="1" t="s">
        <v>389</v>
      </c>
      <c r="F7" s="30"/>
      <c r="H7" s="30"/>
      <c r="J7" s="30"/>
      <c r="K7" s="30"/>
      <c r="M7" s="30"/>
      <c r="O7" s="30"/>
      <c r="P7" s="30"/>
      <c r="R7" s="30"/>
    </row>
    <row r="8" spans="1:18" ht="21" customHeight="1" x14ac:dyDescent="0.35">
      <c r="A8" s="32"/>
      <c r="B8" s="37"/>
      <c r="F8" s="30"/>
      <c r="H8" s="30"/>
      <c r="K8" s="30"/>
      <c r="M8" s="30"/>
      <c r="O8" s="30"/>
      <c r="P8" s="30"/>
      <c r="R8" s="30"/>
    </row>
    <row r="9" spans="1:18" ht="21" customHeight="1" x14ac:dyDescent="0.35">
      <c r="A9" s="32"/>
      <c r="B9" s="37" t="s">
        <v>37</v>
      </c>
      <c r="D9" s="1" t="s">
        <v>235</v>
      </c>
      <c r="E9" s="30"/>
      <c r="F9" s="2"/>
      <c r="G9" s="2"/>
      <c r="H9" s="2"/>
    </row>
    <row r="10" spans="1:18" ht="21" customHeight="1" x14ac:dyDescent="0.35">
      <c r="A10" s="32"/>
      <c r="B10" s="37" t="s">
        <v>515</v>
      </c>
      <c r="E10" s="2"/>
      <c r="F10" s="2"/>
      <c r="G10" s="2"/>
      <c r="H10" s="2"/>
    </row>
    <row r="11" spans="1:18" ht="21" customHeight="1" x14ac:dyDescent="0.35">
      <c r="A11" s="1390" t="s">
        <v>0</v>
      </c>
      <c r="B11" s="1390" t="s">
        <v>33</v>
      </c>
      <c r="C11" s="283" t="s">
        <v>23</v>
      </c>
      <c r="D11" s="287" t="s">
        <v>24</v>
      </c>
      <c r="E11" s="1392" t="s">
        <v>1</v>
      </c>
      <c r="F11" s="1393"/>
      <c r="G11" s="1393"/>
      <c r="H11" s="1393"/>
      <c r="I11" s="1394"/>
      <c r="J11" s="1395" t="s">
        <v>13</v>
      </c>
    </row>
    <row r="12" spans="1:18" x14ac:dyDescent="0.35">
      <c r="A12" s="1391"/>
      <c r="B12" s="1391"/>
      <c r="C12" s="284"/>
      <c r="D12" s="288" t="s">
        <v>25</v>
      </c>
      <c r="E12" s="33" t="s">
        <v>5</v>
      </c>
      <c r="F12" s="33" t="s">
        <v>6</v>
      </c>
      <c r="G12" s="33" t="s">
        <v>179</v>
      </c>
      <c r="H12" s="34" t="s">
        <v>26</v>
      </c>
      <c r="I12" s="34" t="s">
        <v>27</v>
      </c>
      <c r="J12" s="1396"/>
    </row>
    <row r="13" spans="1:18" s="9" customFormat="1" ht="42" x14ac:dyDescent="0.35">
      <c r="A13" s="73">
        <v>77</v>
      </c>
      <c r="B13" s="577" t="s">
        <v>362</v>
      </c>
      <c r="C13" s="589"/>
      <c r="D13" s="589"/>
      <c r="E13" s="589"/>
      <c r="F13" s="589"/>
      <c r="G13" s="589"/>
      <c r="H13" s="589"/>
      <c r="I13" s="589"/>
      <c r="J13" s="589"/>
    </row>
    <row r="14" spans="1:18" s="9" customFormat="1" x14ac:dyDescent="0.35">
      <c r="A14" s="14"/>
      <c r="B14" s="14"/>
      <c r="C14" s="249"/>
      <c r="D14" s="249"/>
      <c r="E14" s="590">
        <f t="shared" ref="E14:E18" si="0">F14+G14+H14+I14</f>
        <v>0</v>
      </c>
      <c r="F14" s="250"/>
      <c r="G14" s="250"/>
      <c r="H14" s="250"/>
      <c r="I14" s="250"/>
      <c r="J14" s="249"/>
    </row>
    <row r="15" spans="1:18" x14ac:dyDescent="0.35">
      <c r="A15" s="3"/>
      <c r="B15" s="371"/>
      <c r="C15" s="483"/>
      <c r="D15" s="99"/>
      <c r="E15" s="590">
        <f t="shared" si="0"/>
        <v>0</v>
      </c>
      <c r="F15" s="139"/>
      <c r="G15" s="139"/>
      <c r="H15" s="139"/>
      <c r="I15" s="139"/>
      <c r="J15" s="99"/>
    </row>
    <row r="16" spans="1:18" x14ac:dyDescent="0.35">
      <c r="A16" s="75"/>
      <c r="B16" s="94"/>
      <c r="C16" s="483"/>
      <c r="D16" s="99"/>
      <c r="E16" s="590">
        <f t="shared" si="0"/>
        <v>0</v>
      </c>
      <c r="F16" s="139"/>
      <c r="G16" s="139"/>
      <c r="H16" s="139"/>
      <c r="I16" s="139"/>
      <c r="J16" s="99"/>
    </row>
    <row r="17" spans="1:10" x14ac:dyDescent="0.35">
      <c r="A17" s="101"/>
      <c r="B17" s="591"/>
      <c r="C17" s="483"/>
      <c r="D17" s="99"/>
      <c r="E17" s="590">
        <f t="shared" si="0"/>
        <v>0</v>
      </c>
      <c r="F17" s="139"/>
      <c r="G17" s="139"/>
      <c r="H17" s="139"/>
      <c r="I17" s="139"/>
      <c r="J17" s="99"/>
    </row>
    <row r="18" spans="1:10" x14ac:dyDescent="0.35">
      <c r="A18" s="84"/>
      <c r="B18" s="482"/>
      <c r="C18" s="592"/>
      <c r="D18" s="296"/>
      <c r="E18" s="593">
        <f t="shared" si="0"/>
        <v>0</v>
      </c>
      <c r="F18" s="297"/>
      <c r="G18" s="297"/>
      <c r="H18" s="297"/>
      <c r="I18" s="297"/>
      <c r="J18" s="296"/>
    </row>
    <row r="19" spans="1:10" s="2" customFormat="1" x14ac:dyDescent="0.35">
      <c r="A19" s="161"/>
      <c r="B19" s="161"/>
      <c r="C19" s="161"/>
      <c r="D19" s="161"/>
      <c r="E19" s="143">
        <f>SUM(E14:E18)</f>
        <v>0</v>
      </c>
      <c r="F19" s="143">
        <f t="shared" ref="F19:I19" si="1">SUM(F14:F18)</f>
        <v>0</v>
      </c>
      <c r="G19" s="143">
        <f t="shared" si="1"/>
        <v>0</v>
      </c>
      <c r="H19" s="143">
        <f t="shared" si="1"/>
        <v>0</v>
      </c>
      <c r="I19" s="143">
        <f t="shared" si="1"/>
        <v>0</v>
      </c>
      <c r="J19" s="223">
        <f>F19+G19+H19+I19</f>
        <v>0</v>
      </c>
    </row>
    <row r="20" spans="1:10" x14ac:dyDescent="0.35">
      <c r="B20" s="4"/>
    </row>
    <row r="23" spans="1:10" s="519" customFormat="1" x14ac:dyDescent="0.35">
      <c r="B23" s="519" t="s">
        <v>3213</v>
      </c>
    </row>
    <row r="24" spans="1:10" x14ac:dyDescent="0.35">
      <c r="B24" s="1" t="s">
        <v>3214</v>
      </c>
    </row>
  </sheetData>
  <mergeCells count="5">
    <mergeCell ref="A11:A12"/>
    <mergeCell ref="B11:B12"/>
    <mergeCell ref="E11:I11"/>
    <mergeCell ref="J11:J12"/>
    <mergeCell ref="A1:J1"/>
  </mergeCells>
  <pageMargins left="0.9055118110236221" right="0.51181102362204722" top="0.74803149606299213" bottom="0.55118110236220474" header="0.31496062992125984" footer="0.31496062992125984"/>
  <pageSetup paperSize="5" scale="85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39"/>
  <sheetViews>
    <sheetView zoomScale="80" zoomScaleNormal="80" workbookViewId="0">
      <selection sqref="A1:J34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7" width="17.8554687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 x14ac:dyDescent="0.45">
      <c r="A1" s="1378" t="s">
        <v>2129</v>
      </c>
      <c r="B1" s="1378"/>
      <c r="C1" s="1378"/>
      <c r="D1" s="1378"/>
      <c r="E1" s="1378"/>
      <c r="F1" s="1378"/>
      <c r="G1" s="1378"/>
      <c r="H1" s="1378"/>
      <c r="I1" s="1378"/>
      <c r="J1" s="1378"/>
    </row>
    <row r="2" spans="1:18" ht="12.75" customHeight="1" x14ac:dyDescent="0.35">
      <c r="A2" s="282"/>
      <c r="B2" s="282"/>
      <c r="C2" s="282"/>
      <c r="D2" s="282"/>
      <c r="E2" s="282"/>
      <c r="F2" s="282"/>
      <c r="G2" s="282"/>
      <c r="H2" s="282"/>
      <c r="I2" s="282"/>
    </row>
    <row r="3" spans="1:18" ht="21" customHeight="1" x14ac:dyDescent="0.35">
      <c r="A3" s="32"/>
      <c r="B3" s="47" t="s">
        <v>28</v>
      </c>
      <c r="C3" s="39" t="s">
        <v>40</v>
      </c>
      <c r="D3" s="96" t="s">
        <v>2137</v>
      </c>
      <c r="E3" s="4"/>
      <c r="F3" s="48" t="s">
        <v>32</v>
      </c>
      <c r="G3" s="4"/>
      <c r="H3" s="48" t="s">
        <v>29</v>
      </c>
      <c r="I3" s="36"/>
    </row>
    <row r="4" spans="1:18" ht="21" customHeight="1" x14ac:dyDescent="0.35">
      <c r="A4" s="32"/>
      <c r="B4" s="47" t="s">
        <v>53</v>
      </c>
      <c r="C4" s="39" t="s">
        <v>270</v>
      </c>
      <c r="D4" s="30"/>
      <c r="F4" s="2"/>
      <c r="G4" s="2"/>
      <c r="H4" s="2"/>
    </row>
    <row r="5" spans="1:18" ht="21" customHeight="1" x14ac:dyDescent="0.35">
      <c r="A5" s="32"/>
      <c r="B5" s="47" t="s">
        <v>265</v>
      </c>
      <c r="C5" s="39" t="s">
        <v>236</v>
      </c>
      <c r="D5" s="30"/>
      <c r="E5" s="2"/>
      <c r="F5" s="2"/>
      <c r="G5" s="2"/>
    </row>
    <row r="6" spans="1:18" ht="21" customHeight="1" x14ac:dyDescent="0.35">
      <c r="A6" s="32"/>
      <c r="B6" s="47" t="s">
        <v>21</v>
      </c>
      <c r="C6" s="49" t="s">
        <v>30</v>
      </c>
      <c r="D6" s="50" t="s">
        <v>54</v>
      </c>
      <c r="E6" s="49"/>
      <c r="F6" s="49" t="s">
        <v>55</v>
      </c>
      <c r="G6" s="49" t="s">
        <v>56</v>
      </c>
      <c r="H6" s="49" t="s">
        <v>59</v>
      </c>
      <c r="I6" s="49" t="s">
        <v>2139</v>
      </c>
      <c r="J6" s="49" t="s">
        <v>58</v>
      </c>
      <c r="K6" s="35"/>
      <c r="O6" s="30"/>
    </row>
    <row r="7" spans="1:18" ht="21" customHeight="1" x14ac:dyDescent="0.35">
      <c r="A7" s="32"/>
      <c r="B7" s="37" t="s">
        <v>36</v>
      </c>
      <c r="D7" s="1" t="s">
        <v>393</v>
      </c>
      <c r="F7" s="30"/>
      <c r="H7" s="30"/>
      <c r="J7" s="30"/>
      <c r="K7" s="30"/>
      <c r="M7" s="30"/>
      <c r="O7" s="30"/>
      <c r="P7" s="30"/>
      <c r="R7" s="30"/>
    </row>
    <row r="8" spans="1:18" ht="21" customHeight="1" x14ac:dyDescent="0.35">
      <c r="A8" s="32"/>
      <c r="B8" s="37"/>
      <c r="F8" s="30"/>
      <c r="H8" s="30"/>
      <c r="K8" s="30"/>
      <c r="M8" s="30"/>
      <c r="O8" s="30"/>
      <c r="P8" s="30"/>
      <c r="R8" s="30"/>
    </row>
    <row r="9" spans="1:18" ht="21" customHeight="1" x14ac:dyDescent="0.35">
      <c r="A9" s="32"/>
      <c r="B9" s="37" t="s">
        <v>37</v>
      </c>
      <c r="D9" s="1" t="s">
        <v>237</v>
      </c>
      <c r="E9" s="30"/>
      <c r="F9" s="2"/>
      <c r="G9" s="2"/>
      <c r="H9" s="2"/>
    </row>
    <row r="10" spans="1:18" ht="21" customHeight="1" x14ac:dyDescent="0.35">
      <c r="A10" s="32"/>
      <c r="B10" s="37" t="s">
        <v>540</v>
      </c>
      <c r="E10" s="2"/>
      <c r="F10" s="2"/>
      <c r="G10" s="2"/>
      <c r="H10" s="2"/>
    </row>
    <row r="11" spans="1:18" ht="21" customHeight="1" x14ac:dyDescent="0.35">
      <c r="A11" s="1390" t="s">
        <v>0</v>
      </c>
      <c r="B11" s="1390" t="s">
        <v>33</v>
      </c>
      <c r="C11" s="283" t="s">
        <v>23</v>
      </c>
      <c r="D11" s="287" t="s">
        <v>24</v>
      </c>
      <c r="E11" s="1392" t="s">
        <v>1</v>
      </c>
      <c r="F11" s="1393"/>
      <c r="G11" s="1393"/>
      <c r="H11" s="1393"/>
      <c r="I11" s="1394"/>
      <c r="J11" s="1395" t="s">
        <v>13</v>
      </c>
    </row>
    <row r="12" spans="1:18" x14ac:dyDescent="0.35">
      <c r="A12" s="1391"/>
      <c r="B12" s="1391"/>
      <c r="C12" s="284"/>
      <c r="D12" s="288" t="s">
        <v>25</v>
      </c>
      <c r="E12" s="33" t="s">
        <v>5</v>
      </c>
      <c r="F12" s="33" t="s">
        <v>6</v>
      </c>
      <c r="G12" s="33" t="s">
        <v>179</v>
      </c>
      <c r="H12" s="34" t="s">
        <v>26</v>
      </c>
      <c r="I12" s="34" t="s">
        <v>27</v>
      </c>
      <c r="J12" s="1396"/>
    </row>
    <row r="13" spans="1:18" s="9" customFormat="1" ht="42" x14ac:dyDescent="0.2">
      <c r="A13" s="576">
        <v>78</v>
      </c>
      <c r="B13" s="577" t="s">
        <v>390</v>
      </c>
      <c r="C13" s="550"/>
      <c r="D13" s="550"/>
      <c r="E13" s="550"/>
      <c r="F13" s="550"/>
      <c r="G13" s="550"/>
      <c r="H13" s="550"/>
      <c r="I13" s="550"/>
      <c r="J13" s="550"/>
    </row>
    <row r="14" spans="1:18" s="9" customFormat="1" ht="45.75" customHeight="1" x14ac:dyDescent="0.2">
      <c r="A14" s="91"/>
      <c r="B14" s="170" t="s">
        <v>731</v>
      </c>
      <c r="C14" s="103" t="s">
        <v>732</v>
      </c>
      <c r="D14" s="103" t="s">
        <v>733</v>
      </c>
      <c r="E14" s="251">
        <f t="shared" ref="E14:E33" si="0">F14+G14+H14+I14</f>
        <v>0</v>
      </c>
      <c r="F14" s="251"/>
      <c r="G14" s="251"/>
      <c r="H14" s="251"/>
      <c r="I14" s="251"/>
      <c r="J14" s="103" t="s">
        <v>769</v>
      </c>
    </row>
    <row r="15" spans="1:18" s="9" customFormat="1" ht="42" x14ac:dyDescent="0.35">
      <c r="A15" s="91"/>
      <c r="B15" s="170" t="s">
        <v>2401</v>
      </c>
      <c r="C15" s="81" t="s">
        <v>2402</v>
      </c>
      <c r="D15" s="103" t="s">
        <v>2403</v>
      </c>
      <c r="E15" s="251">
        <f t="shared" si="0"/>
        <v>0</v>
      </c>
      <c r="F15" s="103"/>
      <c r="G15" s="103"/>
      <c r="H15" s="103"/>
      <c r="I15" s="103"/>
      <c r="J15" s="99" t="s">
        <v>2291</v>
      </c>
    </row>
    <row r="16" spans="1:18" s="9" customFormat="1" x14ac:dyDescent="0.35">
      <c r="A16" s="91"/>
      <c r="B16" s="170" t="s">
        <v>2404</v>
      </c>
      <c r="C16" s="81" t="s">
        <v>2405</v>
      </c>
      <c r="D16" s="103" t="s">
        <v>2403</v>
      </c>
      <c r="E16" s="251">
        <f t="shared" si="0"/>
        <v>0</v>
      </c>
      <c r="F16" s="103"/>
      <c r="G16" s="103"/>
      <c r="H16" s="103"/>
      <c r="I16" s="103"/>
      <c r="J16" s="99" t="s">
        <v>2291</v>
      </c>
    </row>
    <row r="17" spans="1:10" s="9" customFormat="1" ht="42" x14ac:dyDescent="0.2">
      <c r="A17" s="91">
        <v>79</v>
      </c>
      <c r="B17" s="170" t="s">
        <v>2100</v>
      </c>
      <c r="C17" s="245" t="s">
        <v>2099</v>
      </c>
      <c r="D17" s="79" t="s">
        <v>1699</v>
      </c>
      <c r="E17" s="251">
        <f t="shared" si="0"/>
        <v>0</v>
      </c>
      <c r="F17" s="188"/>
      <c r="G17" s="188"/>
      <c r="H17" s="188"/>
      <c r="I17" s="188"/>
      <c r="J17" s="245"/>
    </row>
    <row r="18" spans="1:10" ht="42" x14ac:dyDescent="0.35">
      <c r="A18" s="371"/>
      <c r="B18" s="371" t="s">
        <v>2101</v>
      </c>
      <c r="C18" s="299" t="s">
        <v>2090</v>
      </c>
      <c r="D18" s="81" t="s">
        <v>2091</v>
      </c>
      <c r="E18" s="251">
        <f t="shared" si="0"/>
        <v>0</v>
      </c>
      <c r="F18" s="81"/>
      <c r="G18" s="81">
        <v>0</v>
      </c>
      <c r="H18" s="81"/>
      <c r="I18" s="81"/>
      <c r="J18" s="81" t="s">
        <v>2110</v>
      </c>
    </row>
    <row r="19" spans="1:10" ht="42" x14ac:dyDescent="0.35">
      <c r="A19" s="371"/>
      <c r="B19" s="371" t="s">
        <v>2102</v>
      </c>
      <c r="C19" s="299" t="s">
        <v>2092</v>
      </c>
      <c r="D19" s="79" t="s">
        <v>641</v>
      </c>
      <c r="E19" s="251">
        <f t="shared" si="0"/>
        <v>0</v>
      </c>
      <c r="F19" s="81"/>
      <c r="G19" s="81">
        <v>0</v>
      </c>
      <c r="H19" s="75"/>
      <c r="I19" s="81"/>
      <c r="J19" s="81" t="s">
        <v>2110</v>
      </c>
    </row>
    <row r="20" spans="1:10" ht="42" x14ac:dyDescent="0.35">
      <c r="A20" s="371"/>
      <c r="B20" s="371" t="s">
        <v>2093</v>
      </c>
      <c r="C20" s="299" t="s">
        <v>2094</v>
      </c>
      <c r="D20" s="79" t="s">
        <v>1699</v>
      </c>
      <c r="E20" s="251">
        <f t="shared" si="0"/>
        <v>0</v>
      </c>
      <c r="F20" s="81"/>
      <c r="G20" s="81">
        <v>0</v>
      </c>
      <c r="H20" s="75"/>
      <c r="I20" s="81"/>
      <c r="J20" s="81" t="s">
        <v>2110</v>
      </c>
    </row>
    <row r="21" spans="1:10" ht="42" x14ac:dyDescent="0.35">
      <c r="A21" s="371"/>
      <c r="B21" s="371" t="s">
        <v>2095</v>
      </c>
      <c r="C21" s="299" t="s">
        <v>1560</v>
      </c>
      <c r="D21" s="79" t="s">
        <v>1699</v>
      </c>
      <c r="E21" s="251">
        <f t="shared" si="0"/>
        <v>0</v>
      </c>
      <c r="F21" s="81"/>
      <c r="G21" s="81">
        <v>0</v>
      </c>
      <c r="H21" s="75"/>
      <c r="I21" s="81"/>
      <c r="J21" s="81" t="s">
        <v>2110</v>
      </c>
    </row>
    <row r="22" spans="1:10" x14ac:dyDescent="0.35">
      <c r="A22" s="371"/>
      <c r="B22" s="371" t="s">
        <v>2096</v>
      </c>
      <c r="C22" s="299" t="s">
        <v>678</v>
      </c>
      <c r="D22" s="79" t="s">
        <v>1699</v>
      </c>
      <c r="E22" s="251">
        <f t="shared" si="0"/>
        <v>0</v>
      </c>
      <c r="F22" s="81"/>
      <c r="G22" s="81">
        <v>0</v>
      </c>
      <c r="H22" s="75"/>
      <c r="I22" s="81"/>
      <c r="J22" s="81" t="s">
        <v>2110</v>
      </c>
    </row>
    <row r="23" spans="1:10" x14ac:dyDescent="0.35">
      <c r="A23" s="371"/>
      <c r="B23" s="371" t="s">
        <v>2097</v>
      </c>
      <c r="C23" s="299" t="s">
        <v>2098</v>
      </c>
      <c r="D23" s="79" t="s">
        <v>1699</v>
      </c>
      <c r="E23" s="251">
        <f t="shared" si="0"/>
        <v>0</v>
      </c>
      <c r="F23" s="81"/>
      <c r="G23" s="81">
        <v>0</v>
      </c>
      <c r="H23" s="75"/>
      <c r="I23" s="81"/>
      <c r="J23" s="81" t="s">
        <v>2110</v>
      </c>
    </row>
    <row r="24" spans="1:10" x14ac:dyDescent="0.35">
      <c r="A24" s="371"/>
      <c r="B24" s="371" t="s">
        <v>2406</v>
      </c>
      <c r="C24" s="99" t="s">
        <v>2407</v>
      </c>
      <c r="D24" s="99"/>
      <c r="E24" s="251">
        <f t="shared" si="0"/>
        <v>0</v>
      </c>
      <c r="F24" s="99"/>
      <c r="G24" s="99"/>
      <c r="H24" s="99"/>
      <c r="I24" s="99"/>
      <c r="J24" s="99" t="s">
        <v>2291</v>
      </c>
    </row>
    <row r="25" spans="1:10" x14ac:dyDescent="0.35">
      <c r="A25" s="371"/>
      <c r="B25" s="371" t="s">
        <v>2408</v>
      </c>
      <c r="C25" s="99" t="s">
        <v>2291</v>
      </c>
      <c r="D25" s="99"/>
      <c r="E25" s="251">
        <f t="shared" si="0"/>
        <v>0</v>
      </c>
      <c r="F25" s="99"/>
      <c r="G25" s="99"/>
      <c r="H25" s="99"/>
      <c r="I25" s="99"/>
      <c r="J25" s="99" t="s">
        <v>2291</v>
      </c>
    </row>
    <row r="26" spans="1:10" x14ac:dyDescent="0.35">
      <c r="A26" s="91">
        <v>80</v>
      </c>
      <c r="B26" s="90" t="s">
        <v>261</v>
      </c>
      <c r="C26" s="299"/>
      <c r="D26" s="81"/>
      <c r="E26" s="251">
        <f t="shared" si="0"/>
        <v>0</v>
      </c>
      <c r="F26" s="75"/>
      <c r="G26" s="75"/>
      <c r="H26" s="75"/>
      <c r="I26" s="75"/>
      <c r="J26" s="81"/>
    </row>
    <row r="27" spans="1:10" s="9" customFormat="1" ht="63" x14ac:dyDescent="0.2">
      <c r="A27" s="101"/>
      <c r="B27" s="94" t="s">
        <v>2103</v>
      </c>
      <c r="C27" s="299" t="s">
        <v>1470</v>
      </c>
      <c r="D27" s="79" t="s">
        <v>1699</v>
      </c>
      <c r="E27" s="251">
        <f t="shared" si="0"/>
        <v>0</v>
      </c>
      <c r="F27" s="81"/>
      <c r="G27" s="81">
        <v>0</v>
      </c>
      <c r="H27" s="81"/>
      <c r="I27" s="81"/>
      <c r="J27" s="81" t="s">
        <v>2110</v>
      </c>
    </row>
    <row r="28" spans="1:10" s="9" customFormat="1" ht="42" x14ac:dyDescent="0.2">
      <c r="A28" s="101"/>
      <c r="B28" s="94" t="s">
        <v>2104</v>
      </c>
      <c r="C28" s="299" t="s">
        <v>2105</v>
      </c>
      <c r="D28" s="79" t="s">
        <v>1699</v>
      </c>
      <c r="E28" s="251">
        <f t="shared" si="0"/>
        <v>0</v>
      </c>
      <c r="F28" s="81"/>
      <c r="G28" s="81"/>
      <c r="H28" s="81"/>
      <c r="I28" s="81"/>
      <c r="J28" s="81" t="s">
        <v>2110</v>
      </c>
    </row>
    <row r="29" spans="1:10" ht="42" x14ac:dyDescent="0.35">
      <c r="A29" s="91">
        <v>81</v>
      </c>
      <c r="B29" s="90" t="s">
        <v>391</v>
      </c>
      <c r="C29" s="299"/>
      <c r="D29" s="81"/>
      <c r="E29" s="251">
        <f t="shared" si="0"/>
        <v>0</v>
      </c>
      <c r="F29" s="75"/>
      <c r="G29" s="75"/>
      <c r="H29" s="75"/>
      <c r="I29" s="75"/>
      <c r="J29" s="81"/>
    </row>
    <row r="30" spans="1:10" ht="42" x14ac:dyDescent="0.35">
      <c r="A30" s="3"/>
      <c r="B30" s="371" t="s">
        <v>2109</v>
      </c>
      <c r="C30" s="299" t="s">
        <v>2106</v>
      </c>
      <c r="D30" s="446">
        <v>22341</v>
      </c>
      <c r="E30" s="251">
        <f t="shared" si="0"/>
        <v>10000</v>
      </c>
      <c r="F30" s="81"/>
      <c r="G30" s="75">
        <v>10000</v>
      </c>
      <c r="H30" s="81"/>
      <c r="I30" s="81"/>
      <c r="J30" s="81" t="s">
        <v>2110</v>
      </c>
    </row>
    <row r="31" spans="1:10" x14ac:dyDescent="0.35">
      <c r="A31" s="3"/>
      <c r="B31" s="371" t="s">
        <v>2107</v>
      </c>
      <c r="C31" s="299"/>
      <c r="D31" s="446"/>
      <c r="E31" s="251">
        <f t="shared" si="0"/>
        <v>0</v>
      </c>
      <c r="F31" s="81"/>
      <c r="G31" s="81"/>
      <c r="H31" s="81"/>
      <c r="I31" s="81"/>
      <c r="J31" s="81"/>
    </row>
    <row r="32" spans="1:10" ht="44.25" customHeight="1" x14ac:dyDescent="0.35">
      <c r="A32" s="91">
        <v>82</v>
      </c>
      <c r="B32" s="594" t="s">
        <v>392</v>
      </c>
      <c r="C32" s="299"/>
      <c r="D32" s="81"/>
      <c r="E32" s="251">
        <f t="shared" si="0"/>
        <v>0</v>
      </c>
      <c r="F32" s="75"/>
      <c r="G32" s="75"/>
      <c r="H32" s="75"/>
      <c r="I32" s="75"/>
      <c r="J32" s="81"/>
    </row>
    <row r="33" spans="1:10" x14ac:dyDescent="0.35">
      <c r="A33" s="306"/>
      <c r="B33" s="433" t="s">
        <v>2108</v>
      </c>
      <c r="C33" s="431" t="s">
        <v>693</v>
      </c>
      <c r="D33" s="557" t="s">
        <v>1699</v>
      </c>
      <c r="E33" s="432">
        <f t="shared" si="0"/>
        <v>0</v>
      </c>
      <c r="F33" s="124">
        <v>0</v>
      </c>
      <c r="G33" s="124"/>
      <c r="H33" s="124"/>
      <c r="I33" s="124"/>
      <c r="J33" s="124" t="s">
        <v>2110</v>
      </c>
    </row>
    <row r="34" spans="1:10" x14ac:dyDescent="0.35">
      <c r="A34" s="31"/>
      <c r="B34" s="31"/>
      <c r="C34" s="248"/>
      <c r="D34" s="248"/>
      <c r="E34" s="211">
        <f>SUM(E14:E33)</f>
        <v>10000</v>
      </c>
      <c r="F34" s="211">
        <f t="shared" ref="F34:I34" si="1">SUM(F14:F33)</f>
        <v>0</v>
      </c>
      <c r="G34" s="211">
        <f t="shared" si="1"/>
        <v>10000</v>
      </c>
      <c r="H34" s="211">
        <f t="shared" si="1"/>
        <v>0</v>
      </c>
      <c r="I34" s="211">
        <f t="shared" si="1"/>
        <v>0</v>
      </c>
      <c r="J34" s="234">
        <f>F34+G34+H34+I34</f>
        <v>10000</v>
      </c>
    </row>
    <row r="35" spans="1:10" x14ac:dyDescent="0.35">
      <c r="B35" s="4"/>
    </row>
    <row r="38" spans="1:10" s="519" customFormat="1" x14ac:dyDescent="0.35">
      <c r="B38" s="519" t="s">
        <v>3213</v>
      </c>
    </row>
    <row r="39" spans="1:10" x14ac:dyDescent="0.35">
      <c r="B39" s="1" t="s">
        <v>3214</v>
      </c>
    </row>
  </sheetData>
  <mergeCells count="5">
    <mergeCell ref="A11:A12"/>
    <mergeCell ref="B11:B12"/>
    <mergeCell ref="E11:I11"/>
    <mergeCell ref="J11:J12"/>
    <mergeCell ref="A1:J1"/>
  </mergeCells>
  <pageMargins left="0.9055118110236221" right="0.51181102362204722" top="0.74803149606299213" bottom="0.55118110236220474" header="0.31496062992125984" footer="0.31496062992125984"/>
  <pageSetup paperSize="5" scale="85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24"/>
  <sheetViews>
    <sheetView topLeftCell="A4" zoomScale="80" zoomScaleNormal="80" workbookViewId="0">
      <selection sqref="A1:J19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7" width="20.2851562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 x14ac:dyDescent="0.35">
      <c r="A1" s="1370" t="s">
        <v>2129</v>
      </c>
      <c r="B1" s="1370"/>
      <c r="C1" s="1370"/>
      <c r="D1" s="1370"/>
      <c r="E1" s="1370"/>
      <c r="F1" s="1370"/>
      <c r="G1" s="1370"/>
      <c r="H1" s="1370"/>
      <c r="I1" s="1370"/>
      <c r="J1" s="1370"/>
    </row>
    <row r="2" spans="1:18" ht="12.75" customHeight="1" x14ac:dyDescent="0.35">
      <c r="A2" s="179"/>
      <c r="B2" s="179"/>
      <c r="C2" s="179"/>
      <c r="D2" s="179"/>
      <c r="E2" s="179"/>
      <c r="F2" s="179"/>
      <c r="G2" s="179"/>
      <c r="H2" s="179"/>
      <c r="I2" s="179"/>
      <c r="J2" s="9"/>
    </row>
    <row r="3" spans="1:18" ht="21" customHeight="1" x14ac:dyDescent="0.35">
      <c r="A3" s="32"/>
      <c r="B3" s="47" t="s">
        <v>28</v>
      </c>
      <c r="C3" s="224" t="s">
        <v>40</v>
      </c>
      <c r="D3" s="225" t="s">
        <v>2137</v>
      </c>
      <c r="E3" s="226"/>
      <c r="F3" s="227" t="s">
        <v>32</v>
      </c>
      <c r="G3" s="226"/>
      <c r="H3" s="227" t="s">
        <v>29</v>
      </c>
      <c r="I3" s="228"/>
      <c r="J3" s="9"/>
    </row>
    <row r="4" spans="1:18" ht="21" customHeight="1" x14ac:dyDescent="0.35">
      <c r="A4" s="32"/>
      <c r="B4" s="47" t="s">
        <v>53</v>
      </c>
      <c r="C4" s="224" t="s">
        <v>270</v>
      </c>
      <c r="D4" s="229"/>
      <c r="E4" s="9"/>
      <c r="F4" s="183"/>
      <c r="G4" s="183"/>
      <c r="H4" s="183"/>
      <c r="I4" s="9"/>
      <c r="J4" s="9"/>
    </row>
    <row r="5" spans="1:18" ht="21" customHeight="1" x14ac:dyDescent="0.35">
      <c r="A5" s="32"/>
      <c r="B5" s="47" t="s">
        <v>265</v>
      </c>
      <c r="C5" s="224" t="s">
        <v>238</v>
      </c>
      <c r="D5" s="229"/>
      <c r="E5" s="183"/>
      <c r="F5" s="183"/>
      <c r="G5" s="183"/>
      <c r="H5" s="9"/>
      <c r="I5" s="9"/>
      <c r="J5" s="9"/>
    </row>
    <row r="6" spans="1:18" ht="21" customHeight="1" x14ac:dyDescent="0.35">
      <c r="A6" s="32"/>
      <c r="B6" s="47" t="s">
        <v>21</v>
      </c>
      <c r="C6" s="230" t="s">
        <v>30</v>
      </c>
      <c r="D6" s="231" t="s">
        <v>54</v>
      </c>
      <c r="E6" s="230"/>
      <c r="F6" s="230" t="s">
        <v>55</v>
      </c>
      <c r="G6" s="230" t="s">
        <v>56</v>
      </c>
      <c r="H6" s="230" t="s">
        <v>59</v>
      </c>
      <c r="I6" s="230" t="s">
        <v>2139</v>
      </c>
      <c r="J6" s="230" t="s">
        <v>58</v>
      </c>
      <c r="K6" s="35"/>
      <c r="O6" s="30"/>
    </row>
    <row r="7" spans="1:18" ht="21" customHeight="1" x14ac:dyDescent="0.35">
      <c r="A7" s="32"/>
      <c r="B7" s="233" t="s">
        <v>36</v>
      </c>
      <c r="C7" s="9"/>
      <c r="D7" s="9" t="s">
        <v>394</v>
      </c>
      <c r="E7" s="9"/>
      <c r="F7" s="229"/>
      <c r="G7" s="9"/>
      <c r="H7" s="229"/>
      <c r="I7" s="9"/>
      <c r="J7" s="229"/>
      <c r="K7" s="30"/>
      <c r="M7" s="30"/>
      <c r="O7" s="30"/>
      <c r="P7" s="30"/>
      <c r="R7" s="30"/>
    </row>
    <row r="8" spans="1:18" ht="21" customHeight="1" x14ac:dyDescent="0.35">
      <c r="A8" s="32"/>
      <c r="B8" s="233"/>
      <c r="C8" s="9"/>
      <c r="D8" s="9"/>
      <c r="E8" s="9"/>
      <c r="F8" s="229"/>
      <c r="G8" s="9"/>
      <c r="H8" s="229"/>
      <c r="I8" s="9"/>
      <c r="J8" s="9"/>
      <c r="K8" s="30"/>
      <c r="M8" s="30"/>
      <c r="O8" s="30"/>
      <c r="P8" s="30"/>
      <c r="R8" s="30"/>
    </row>
    <row r="9" spans="1:18" ht="21" customHeight="1" x14ac:dyDescent="0.35">
      <c r="A9" s="32"/>
      <c r="B9" s="233" t="s">
        <v>37</v>
      </c>
      <c r="C9" s="9"/>
      <c r="D9" s="9" t="s">
        <v>395</v>
      </c>
      <c r="E9" s="229"/>
      <c r="F9" s="183"/>
      <c r="G9" s="183"/>
      <c r="H9" s="183"/>
      <c r="I9" s="9"/>
      <c r="J9" s="9"/>
    </row>
    <row r="10" spans="1:18" ht="21" customHeight="1" x14ac:dyDescent="0.35">
      <c r="A10" s="32"/>
      <c r="B10" s="233" t="s">
        <v>516</v>
      </c>
      <c r="C10" s="9"/>
      <c r="D10" s="9"/>
      <c r="E10" s="183"/>
      <c r="F10" s="183"/>
      <c r="G10" s="183"/>
      <c r="H10" s="183"/>
      <c r="I10" s="9"/>
      <c r="J10" s="9"/>
    </row>
    <row r="11" spans="1:18" ht="21" customHeight="1" x14ac:dyDescent="0.35">
      <c r="A11" s="1397" t="s">
        <v>0</v>
      </c>
      <c r="B11" s="1397" t="s">
        <v>33</v>
      </c>
      <c r="C11" s="672" t="s">
        <v>23</v>
      </c>
      <c r="D11" s="672" t="s">
        <v>24</v>
      </c>
      <c r="E11" s="1399" t="s">
        <v>1</v>
      </c>
      <c r="F11" s="1400"/>
      <c r="G11" s="1400"/>
      <c r="H11" s="1400"/>
      <c r="I11" s="1401"/>
      <c r="J11" s="1402" t="s">
        <v>13</v>
      </c>
    </row>
    <row r="12" spans="1:18" x14ac:dyDescent="0.35">
      <c r="A12" s="1398"/>
      <c r="B12" s="1398"/>
      <c r="C12" s="673"/>
      <c r="D12" s="673" t="s">
        <v>25</v>
      </c>
      <c r="E12" s="33" t="s">
        <v>5</v>
      </c>
      <c r="F12" s="33" t="s">
        <v>6</v>
      </c>
      <c r="G12" s="33" t="s">
        <v>179</v>
      </c>
      <c r="H12" s="34" t="s">
        <v>26</v>
      </c>
      <c r="I12" s="34" t="s">
        <v>27</v>
      </c>
      <c r="J12" s="1403"/>
    </row>
    <row r="13" spans="1:18" s="9" customFormat="1" ht="42" x14ac:dyDescent="0.2">
      <c r="A13" s="527">
        <v>83</v>
      </c>
      <c r="B13" s="577" t="s">
        <v>362</v>
      </c>
      <c r="C13" s="550"/>
      <c r="D13" s="550"/>
      <c r="E13" s="550"/>
      <c r="F13" s="550"/>
      <c r="G13" s="550"/>
      <c r="H13" s="550"/>
      <c r="I13" s="550"/>
      <c r="J13" s="550"/>
    </row>
    <row r="14" spans="1:18" s="9" customFormat="1" ht="42" x14ac:dyDescent="0.2">
      <c r="A14" s="79"/>
      <c r="B14" s="170" t="s">
        <v>1592</v>
      </c>
      <c r="C14" s="103"/>
      <c r="D14" s="103"/>
      <c r="E14" s="251">
        <f t="shared" ref="E14:E18" si="0">F14+G14+H14+I14</f>
        <v>0</v>
      </c>
      <c r="F14" s="103"/>
      <c r="G14" s="103"/>
      <c r="H14" s="103"/>
      <c r="I14" s="103"/>
      <c r="J14" s="103"/>
    </row>
    <row r="15" spans="1:18" s="9" customFormat="1" ht="63" x14ac:dyDescent="0.2">
      <c r="A15" s="119"/>
      <c r="B15" s="119" t="s">
        <v>1593</v>
      </c>
      <c r="C15" s="103" t="s">
        <v>1450</v>
      </c>
      <c r="D15" s="103" t="s">
        <v>1331</v>
      </c>
      <c r="E15" s="251">
        <f t="shared" si="0"/>
        <v>0</v>
      </c>
      <c r="F15" s="103">
        <v>0</v>
      </c>
      <c r="G15" s="103"/>
      <c r="H15" s="103"/>
      <c r="I15" s="103"/>
      <c r="J15" s="103" t="s">
        <v>1332</v>
      </c>
    </row>
    <row r="16" spans="1:18" s="9" customFormat="1" ht="63" x14ac:dyDescent="0.2">
      <c r="A16" s="119"/>
      <c r="B16" s="119" t="s">
        <v>1594</v>
      </c>
      <c r="C16" s="103" t="s">
        <v>1595</v>
      </c>
      <c r="D16" s="103" t="s">
        <v>1331</v>
      </c>
      <c r="E16" s="251">
        <f t="shared" si="0"/>
        <v>0</v>
      </c>
      <c r="F16" s="103">
        <v>0</v>
      </c>
      <c r="G16" s="103"/>
      <c r="H16" s="103"/>
      <c r="I16" s="103"/>
      <c r="J16" s="103" t="s">
        <v>1332</v>
      </c>
    </row>
    <row r="17" spans="1:10" s="9" customFormat="1" ht="42" x14ac:dyDescent="0.2">
      <c r="A17" s="119"/>
      <c r="B17" s="119" t="s">
        <v>1596</v>
      </c>
      <c r="C17" s="103">
        <v>147</v>
      </c>
      <c r="D17" s="103" t="s">
        <v>1331</v>
      </c>
      <c r="E17" s="251">
        <f t="shared" si="0"/>
        <v>0</v>
      </c>
      <c r="F17" s="103"/>
      <c r="G17" s="103"/>
      <c r="H17" s="103"/>
      <c r="I17" s="103"/>
      <c r="J17" s="103" t="s">
        <v>1459</v>
      </c>
    </row>
    <row r="18" spans="1:10" x14ac:dyDescent="0.35">
      <c r="A18" s="84"/>
      <c r="B18" s="482"/>
      <c r="C18" s="431"/>
      <c r="D18" s="124"/>
      <c r="E18" s="432">
        <f t="shared" si="0"/>
        <v>0</v>
      </c>
      <c r="F18" s="247"/>
      <c r="G18" s="247"/>
      <c r="H18" s="247"/>
      <c r="I18" s="247"/>
      <c r="J18" s="124"/>
    </row>
    <row r="19" spans="1:10" x14ac:dyDescent="0.35">
      <c r="A19" s="106"/>
      <c r="B19" s="106"/>
      <c r="C19" s="248"/>
      <c r="D19" s="248"/>
      <c r="E19" s="211">
        <f>SUM(E14:E18)</f>
        <v>0</v>
      </c>
      <c r="F19" s="211">
        <f>SUM(F14:F18)</f>
        <v>0</v>
      </c>
      <c r="G19" s="211">
        <f>SUM(G14:G18)</f>
        <v>0</v>
      </c>
      <c r="H19" s="211">
        <f>SUM(H14:H18)</f>
        <v>0</v>
      </c>
      <c r="I19" s="211">
        <f>SUM(I14:I18)</f>
        <v>0</v>
      </c>
      <c r="J19" s="234">
        <f>F19+G19+H19+I19</f>
        <v>0</v>
      </c>
    </row>
    <row r="20" spans="1:10" x14ac:dyDescent="0.35">
      <c r="B20" s="4"/>
    </row>
    <row r="23" spans="1:10" s="519" customFormat="1" x14ac:dyDescent="0.35">
      <c r="B23" s="519" t="s">
        <v>3213</v>
      </c>
    </row>
    <row r="24" spans="1:10" x14ac:dyDescent="0.35">
      <c r="B24" s="1" t="s">
        <v>3214</v>
      </c>
    </row>
  </sheetData>
  <mergeCells count="5">
    <mergeCell ref="A11:A12"/>
    <mergeCell ref="B11:B12"/>
    <mergeCell ref="E11:I11"/>
    <mergeCell ref="J11:J12"/>
    <mergeCell ref="A1:J1"/>
  </mergeCells>
  <pageMargins left="0.9055118110236221" right="0.51181102362204722" top="0.74803149606299213" bottom="0.55118110236220474" header="0.31496062992125984" footer="0.31496062992125984"/>
  <pageSetup paperSize="5" scale="85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22"/>
  <sheetViews>
    <sheetView zoomScale="80" zoomScaleNormal="80" workbookViewId="0">
      <selection sqref="A1:J17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7" width="19.570312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 x14ac:dyDescent="0.35">
      <c r="A1" s="1370" t="s">
        <v>2129</v>
      </c>
      <c r="B1" s="1370"/>
      <c r="C1" s="1370"/>
      <c r="D1" s="1370"/>
      <c r="E1" s="1370"/>
      <c r="F1" s="1370"/>
      <c r="G1" s="1370"/>
      <c r="H1" s="1370"/>
      <c r="I1" s="1370"/>
      <c r="J1" s="1370"/>
    </row>
    <row r="2" spans="1:18" ht="12.75" customHeight="1" x14ac:dyDescent="0.35">
      <c r="A2" s="179"/>
      <c r="B2" s="179"/>
      <c r="C2" s="179"/>
      <c r="D2" s="179"/>
      <c r="E2" s="179"/>
      <c r="F2" s="179"/>
      <c r="G2" s="179"/>
      <c r="H2" s="179"/>
      <c r="I2" s="179"/>
      <c r="J2" s="9"/>
    </row>
    <row r="3" spans="1:18" ht="21" customHeight="1" x14ac:dyDescent="0.35">
      <c r="A3" s="32"/>
      <c r="B3" s="47" t="s">
        <v>28</v>
      </c>
      <c r="C3" s="224" t="s">
        <v>40</v>
      </c>
      <c r="D3" s="225" t="s">
        <v>2137</v>
      </c>
      <c r="E3" s="226"/>
      <c r="F3" s="227" t="s">
        <v>32</v>
      </c>
      <c r="G3" s="226"/>
      <c r="H3" s="227" t="s">
        <v>29</v>
      </c>
      <c r="I3" s="228"/>
      <c r="J3" s="9"/>
    </row>
    <row r="4" spans="1:18" ht="21" customHeight="1" x14ac:dyDescent="0.35">
      <c r="A4" s="32"/>
      <c r="B4" s="47" t="s">
        <v>53</v>
      </c>
      <c r="C4" s="224" t="s">
        <v>270</v>
      </c>
      <c r="D4" s="229"/>
      <c r="E4" s="9"/>
      <c r="F4" s="183"/>
      <c r="G4" s="183"/>
      <c r="H4" s="183"/>
      <c r="I4" s="9"/>
      <c r="J4" s="9"/>
    </row>
    <row r="5" spans="1:18" ht="21" customHeight="1" x14ac:dyDescent="0.35">
      <c r="A5" s="32"/>
      <c r="B5" s="47" t="s">
        <v>265</v>
      </c>
      <c r="C5" s="224" t="s">
        <v>517</v>
      </c>
      <c r="D5" s="229"/>
      <c r="E5" s="183"/>
      <c r="F5" s="183"/>
      <c r="G5" s="183"/>
      <c r="H5" s="9"/>
      <c r="I5" s="9"/>
      <c r="J5" s="9"/>
    </row>
    <row r="6" spans="1:18" ht="21" customHeight="1" x14ac:dyDescent="0.35">
      <c r="A6" s="32"/>
      <c r="B6" s="47" t="s">
        <v>21</v>
      </c>
      <c r="C6" s="230" t="s">
        <v>30</v>
      </c>
      <c r="D6" s="231" t="s">
        <v>54</v>
      </c>
      <c r="E6" s="230"/>
      <c r="F6" s="230" t="s">
        <v>55</v>
      </c>
      <c r="G6" s="230" t="s">
        <v>56</v>
      </c>
      <c r="H6" s="230" t="s">
        <v>59</v>
      </c>
      <c r="I6" s="230" t="s">
        <v>2139</v>
      </c>
      <c r="J6" s="230" t="s">
        <v>58</v>
      </c>
      <c r="K6" s="35"/>
      <c r="O6" s="30"/>
    </row>
    <row r="7" spans="1:18" ht="21" customHeight="1" x14ac:dyDescent="0.35">
      <c r="A7" s="32"/>
      <c r="B7" s="233" t="s">
        <v>36</v>
      </c>
      <c r="C7" s="9"/>
      <c r="D7" s="9" t="s">
        <v>396</v>
      </c>
      <c r="E7" s="9"/>
      <c r="F7" s="229"/>
      <c r="G7" s="9"/>
      <c r="H7" s="229"/>
      <c r="I7" s="9"/>
      <c r="J7" s="229"/>
      <c r="K7" s="30"/>
      <c r="M7" s="30"/>
      <c r="O7" s="30"/>
      <c r="P7" s="30"/>
      <c r="R7" s="30"/>
    </row>
    <row r="8" spans="1:18" ht="21" customHeight="1" x14ac:dyDescent="0.35">
      <c r="A8" s="32"/>
      <c r="B8" s="233"/>
      <c r="C8" s="9"/>
      <c r="D8" s="9"/>
      <c r="E8" s="9"/>
      <c r="F8" s="229"/>
      <c r="G8" s="9"/>
      <c r="H8" s="229"/>
      <c r="I8" s="9"/>
      <c r="J8" s="9"/>
      <c r="K8" s="30"/>
      <c r="M8" s="30"/>
      <c r="O8" s="30"/>
      <c r="P8" s="30"/>
      <c r="R8" s="30"/>
    </row>
    <row r="9" spans="1:18" ht="21" customHeight="1" x14ac:dyDescent="0.35">
      <c r="A9" s="32"/>
      <c r="B9" s="233" t="s">
        <v>37</v>
      </c>
      <c r="C9" s="9"/>
      <c r="D9" s="9" t="s">
        <v>239</v>
      </c>
      <c r="E9" s="229"/>
      <c r="F9" s="183"/>
      <c r="G9" s="183"/>
      <c r="H9" s="183"/>
      <c r="I9" s="9"/>
      <c r="J9" s="9"/>
    </row>
    <row r="10" spans="1:18" ht="21" customHeight="1" x14ac:dyDescent="0.35">
      <c r="A10" s="32"/>
      <c r="B10" s="233" t="s">
        <v>518</v>
      </c>
      <c r="C10" s="9"/>
      <c r="D10" s="9"/>
      <c r="E10" s="183"/>
      <c r="F10" s="183"/>
      <c r="G10" s="183"/>
      <c r="H10" s="183"/>
      <c r="I10" s="9"/>
      <c r="J10" s="9"/>
    </row>
    <row r="11" spans="1:18" ht="21" customHeight="1" x14ac:dyDescent="0.35">
      <c r="A11" s="1397" t="s">
        <v>0</v>
      </c>
      <c r="B11" s="1397" t="s">
        <v>33</v>
      </c>
      <c r="C11" s="672" t="s">
        <v>23</v>
      </c>
      <c r="D11" s="672" t="s">
        <v>24</v>
      </c>
      <c r="E11" s="1399" t="s">
        <v>1</v>
      </c>
      <c r="F11" s="1400"/>
      <c r="G11" s="1400"/>
      <c r="H11" s="1400"/>
      <c r="I11" s="1401"/>
      <c r="J11" s="1402" t="s">
        <v>13</v>
      </c>
    </row>
    <row r="12" spans="1:18" x14ac:dyDescent="0.35">
      <c r="A12" s="1398"/>
      <c r="B12" s="1398"/>
      <c r="C12" s="673"/>
      <c r="D12" s="673" t="s">
        <v>25</v>
      </c>
      <c r="E12" s="33" t="s">
        <v>5</v>
      </c>
      <c r="F12" s="33" t="s">
        <v>6</v>
      </c>
      <c r="G12" s="33" t="s">
        <v>179</v>
      </c>
      <c r="H12" s="34" t="s">
        <v>26</v>
      </c>
      <c r="I12" s="34" t="s">
        <v>27</v>
      </c>
      <c r="J12" s="1403"/>
    </row>
    <row r="13" spans="1:18" s="9" customFormat="1" ht="42" x14ac:dyDescent="0.2">
      <c r="A13" s="527">
        <v>84</v>
      </c>
      <c r="B13" s="577" t="s">
        <v>362</v>
      </c>
      <c r="C13" s="580"/>
      <c r="D13" s="580"/>
      <c r="E13" s="580"/>
      <c r="F13" s="580"/>
      <c r="G13" s="580"/>
      <c r="H13" s="580"/>
      <c r="I13" s="580"/>
      <c r="J13" s="580"/>
    </row>
    <row r="14" spans="1:18" s="9" customFormat="1" x14ac:dyDescent="0.2">
      <c r="A14" s="14"/>
      <c r="B14" s="14"/>
      <c r="C14" s="14"/>
      <c r="D14" s="14"/>
      <c r="E14" s="294">
        <f t="shared" ref="E14:E16" si="0">F14+G14+H14+I14</f>
        <v>0</v>
      </c>
      <c r="F14" s="140"/>
      <c r="G14" s="140"/>
      <c r="H14" s="140"/>
      <c r="I14" s="140"/>
      <c r="J14" s="14"/>
    </row>
    <row r="15" spans="1:18" s="9" customFormat="1" x14ac:dyDescent="0.2">
      <c r="A15" s="14"/>
      <c r="B15" s="14"/>
      <c r="C15" s="14"/>
      <c r="D15" s="14"/>
      <c r="E15" s="294">
        <f t="shared" si="0"/>
        <v>0</v>
      </c>
      <c r="F15" s="140"/>
      <c r="G15" s="140"/>
      <c r="H15" s="140"/>
      <c r="I15" s="140"/>
      <c r="J15" s="14"/>
    </row>
    <row r="16" spans="1:18" x14ac:dyDescent="0.35">
      <c r="A16" s="84"/>
      <c r="B16" s="482"/>
      <c r="C16" s="413"/>
      <c r="D16" s="584"/>
      <c r="E16" s="545">
        <f t="shared" si="0"/>
        <v>0</v>
      </c>
      <c r="F16" s="757"/>
      <c r="G16" s="757"/>
      <c r="H16" s="757"/>
      <c r="I16" s="757"/>
      <c r="J16" s="584"/>
    </row>
    <row r="17" spans="1:10" x14ac:dyDescent="0.35">
      <c r="A17" s="106"/>
      <c r="B17" s="106"/>
      <c r="C17" s="106"/>
      <c r="D17" s="106"/>
      <c r="E17" s="211">
        <f>SUM(E14:E16)</f>
        <v>0</v>
      </c>
      <c r="F17" s="211">
        <f>SUM(F14:F16)</f>
        <v>0</v>
      </c>
      <c r="G17" s="211">
        <f>SUM(G14:G16)</f>
        <v>0</v>
      </c>
      <c r="H17" s="211">
        <f>SUM(H14:H16)</f>
        <v>0</v>
      </c>
      <c r="I17" s="211">
        <f>SUM(I14:I16)</f>
        <v>0</v>
      </c>
      <c r="J17" s="234">
        <f>F17+G17+H17+I17</f>
        <v>0</v>
      </c>
    </row>
    <row r="18" spans="1:10" x14ac:dyDescent="0.35">
      <c r="B18" s="4"/>
    </row>
    <row r="21" spans="1:10" s="519" customFormat="1" x14ac:dyDescent="0.35">
      <c r="B21" s="519" t="s">
        <v>3213</v>
      </c>
    </row>
    <row r="22" spans="1:10" x14ac:dyDescent="0.35">
      <c r="B22" s="1" t="s">
        <v>3214</v>
      </c>
    </row>
  </sheetData>
  <mergeCells count="5">
    <mergeCell ref="A11:A12"/>
    <mergeCell ref="B11:B12"/>
    <mergeCell ref="E11:I11"/>
    <mergeCell ref="J11:J12"/>
    <mergeCell ref="A1:J1"/>
  </mergeCells>
  <pageMargins left="0.9055118110236221" right="0.51181102362204722" top="0.74803149606299213" bottom="0.55118110236220474" header="0.31496062992125984" footer="0.31496062992125984"/>
  <pageSetup paperSize="5" scale="85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23"/>
  <sheetViews>
    <sheetView workbookViewId="0">
      <selection sqref="A1:J18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7" width="19.2851562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 x14ac:dyDescent="0.35">
      <c r="A1" s="1370" t="s">
        <v>2129</v>
      </c>
      <c r="B1" s="1370"/>
      <c r="C1" s="1370"/>
      <c r="D1" s="1370"/>
      <c r="E1" s="1370"/>
      <c r="F1" s="1370"/>
      <c r="G1" s="1370"/>
      <c r="H1" s="1370"/>
      <c r="I1" s="1370"/>
      <c r="J1" s="1370"/>
    </row>
    <row r="2" spans="1:18" ht="12.75" customHeight="1" x14ac:dyDescent="0.35">
      <c r="A2" s="179"/>
      <c r="B2" s="179"/>
      <c r="C2" s="179"/>
      <c r="D2" s="179"/>
      <c r="E2" s="179"/>
      <c r="F2" s="179"/>
      <c r="G2" s="179"/>
      <c r="H2" s="179"/>
      <c r="I2" s="179"/>
      <c r="J2" s="9"/>
    </row>
    <row r="3" spans="1:18" ht="21" customHeight="1" x14ac:dyDescent="0.35">
      <c r="A3" s="32"/>
      <c r="B3" s="47" t="s">
        <v>28</v>
      </c>
      <c r="C3" s="224" t="s">
        <v>40</v>
      </c>
      <c r="D3" s="225" t="s">
        <v>2137</v>
      </c>
      <c r="E3" s="226"/>
      <c r="F3" s="227" t="s">
        <v>32</v>
      </c>
      <c r="G3" s="226"/>
      <c r="H3" s="227" t="s">
        <v>29</v>
      </c>
      <c r="I3" s="228"/>
      <c r="J3" s="9"/>
    </row>
    <row r="4" spans="1:18" ht="21" customHeight="1" x14ac:dyDescent="0.35">
      <c r="A4" s="32"/>
      <c r="B4" s="47" t="s">
        <v>53</v>
      </c>
      <c r="C4" s="224" t="s">
        <v>270</v>
      </c>
      <c r="D4" s="229"/>
      <c r="E4" s="9"/>
      <c r="F4" s="183"/>
      <c r="G4" s="183"/>
      <c r="H4" s="183"/>
      <c r="I4" s="9"/>
      <c r="J4" s="9"/>
    </row>
    <row r="5" spans="1:18" ht="21" customHeight="1" x14ac:dyDescent="0.35">
      <c r="A5" s="32"/>
      <c r="B5" s="47" t="s">
        <v>265</v>
      </c>
      <c r="C5" s="224" t="s">
        <v>240</v>
      </c>
      <c r="D5" s="229"/>
      <c r="E5" s="183"/>
      <c r="F5" s="183"/>
      <c r="G5" s="183"/>
      <c r="H5" s="9"/>
      <c r="I5" s="9"/>
      <c r="J5" s="9"/>
    </row>
    <row r="6" spans="1:18" ht="21" customHeight="1" x14ac:dyDescent="0.35">
      <c r="A6" s="32"/>
      <c r="B6" s="47" t="s">
        <v>21</v>
      </c>
      <c r="C6" s="230" t="s">
        <v>30</v>
      </c>
      <c r="D6" s="231" t="s">
        <v>54</v>
      </c>
      <c r="E6" s="230"/>
      <c r="F6" s="230" t="s">
        <v>55</v>
      </c>
      <c r="G6" s="230" t="s">
        <v>56</v>
      </c>
      <c r="H6" s="230" t="s">
        <v>59</v>
      </c>
      <c r="I6" s="230" t="s">
        <v>2139</v>
      </c>
      <c r="J6" s="230" t="s">
        <v>58</v>
      </c>
      <c r="K6" s="35"/>
      <c r="O6" s="30"/>
    </row>
    <row r="7" spans="1:18" ht="21" customHeight="1" x14ac:dyDescent="0.35">
      <c r="A7" s="32"/>
      <c r="B7" s="233" t="s">
        <v>36</v>
      </c>
      <c r="C7" s="758"/>
      <c r="D7" s="9" t="s">
        <v>397</v>
      </c>
      <c r="E7" s="9"/>
      <c r="F7" s="229"/>
      <c r="G7" s="9"/>
      <c r="H7" s="229"/>
      <c r="I7" s="9"/>
      <c r="J7" s="229"/>
      <c r="K7" s="30"/>
      <c r="M7" s="30"/>
      <c r="O7" s="30"/>
      <c r="P7" s="30"/>
      <c r="R7" s="30"/>
    </row>
    <row r="8" spans="1:18" ht="21" customHeight="1" x14ac:dyDescent="0.35">
      <c r="A8" s="32"/>
      <c r="B8" s="233"/>
      <c r="C8" s="758"/>
      <c r="D8" s="9"/>
      <c r="E8" s="9"/>
      <c r="F8" s="229"/>
      <c r="G8" s="9"/>
      <c r="H8" s="229"/>
      <c r="I8" s="9"/>
      <c r="J8" s="9"/>
      <c r="K8" s="30"/>
      <c r="M8" s="30"/>
      <c r="O8" s="30"/>
      <c r="P8" s="30"/>
      <c r="R8" s="30"/>
    </row>
    <row r="9" spans="1:18" ht="21" customHeight="1" x14ac:dyDescent="0.35">
      <c r="A9" s="32"/>
      <c r="B9" s="233" t="s">
        <v>37</v>
      </c>
      <c r="C9" s="758"/>
      <c r="D9" s="9" t="s">
        <v>241</v>
      </c>
      <c r="E9" s="229"/>
      <c r="F9" s="183"/>
      <c r="G9" s="183"/>
      <c r="H9" s="183"/>
      <c r="I9" s="9"/>
      <c r="J9" s="9"/>
    </row>
    <row r="10" spans="1:18" ht="21" customHeight="1" x14ac:dyDescent="0.35">
      <c r="A10" s="32"/>
      <c r="B10" s="759" t="s">
        <v>519</v>
      </c>
      <c r="C10" s="758"/>
      <c r="D10" s="9"/>
      <c r="E10" s="183"/>
      <c r="F10" s="183"/>
      <c r="G10" s="183"/>
      <c r="H10" s="183"/>
      <c r="I10" s="9"/>
      <c r="J10" s="9"/>
    </row>
    <row r="11" spans="1:18" ht="21" customHeight="1" x14ac:dyDescent="0.35">
      <c r="A11" s="1397" t="s">
        <v>0</v>
      </c>
      <c r="B11" s="1397" t="s">
        <v>33</v>
      </c>
      <c r="C11" s="672" t="s">
        <v>23</v>
      </c>
      <c r="D11" s="672" t="s">
        <v>24</v>
      </c>
      <c r="E11" s="1399" t="s">
        <v>1</v>
      </c>
      <c r="F11" s="1400"/>
      <c r="G11" s="1400"/>
      <c r="H11" s="1400"/>
      <c r="I11" s="1401"/>
      <c r="J11" s="1402" t="s">
        <v>13</v>
      </c>
    </row>
    <row r="12" spans="1:18" x14ac:dyDescent="0.35">
      <c r="A12" s="1398"/>
      <c r="B12" s="1398"/>
      <c r="C12" s="673"/>
      <c r="D12" s="673" t="s">
        <v>25</v>
      </c>
      <c r="E12" s="33" t="s">
        <v>5</v>
      </c>
      <c r="F12" s="33" t="s">
        <v>6</v>
      </c>
      <c r="G12" s="33" t="s">
        <v>179</v>
      </c>
      <c r="H12" s="34" t="s">
        <v>26</v>
      </c>
      <c r="I12" s="34" t="s">
        <v>27</v>
      </c>
      <c r="J12" s="1403"/>
    </row>
    <row r="13" spans="1:18" s="9" customFormat="1" ht="42" x14ac:dyDescent="0.2">
      <c r="A13" s="527">
        <v>85</v>
      </c>
      <c r="B13" s="577" t="s">
        <v>362</v>
      </c>
      <c r="C13" s="580"/>
      <c r="D13" s="580"/>
      <c r="E13" s="580"/>
      <c r="F13" s="580"/>
      <c r="G13" s="580"/>
      <c r="H13" s="580"/>
      <c r="I13" s="580"/>
      <c r="J13" s="580"/>
    </row>
    <row r="14" spans="1:18" s="9" customFormat="1" x14ac:dyDescent="0.2">
      <c r="A14" s="14"/>
      <c r="B14" s="14"/>
      <c r="C14" s="14"/>
      <c r="D14" s="14"/>
      <c r="E14" s="760">
        <f t="shared" ref="E14:E17" si="0">F14+G14+H14+I14</f>
        <v>0</v>
      </c>
      <c r="F14" s="140"/>
      <c r="G14" s="140"/>
      <c r="H14" s="140"/>
      <c r="I14" s="140"/>
      <c r="J14" s="14"/>
    </row>
    <row r="15" spans="1:18" s="9" customFormat="1" x14ac:dyDescent="0.2">
      <c r="A15" s="14"/>
      <c r="B15" s="14"/>
      <c r="C15" s="14"/>
      <c r="D15" s="14"/>
      <c r="E15" s="760">
        <f t="shared" si="0"/>
        <v>0</v>
      </c>
      <c r="F15" s="140"/>
      <c r="G15" s="140"/>
      <c r="H15" s="140"/>
      <c r="I15" s="140"/>
      <c r="J15" s="14"/>
    </row>
    <row r="16" spans="1:18" x14ac:dyDescent="0.35">
      <c r="A16" s="101"/>
      <c r="B16" s="595"/>
      <c r="C16" s="8"/>
      <c r="D16" s="131"/>
      <c r="E16" s="760">
        <f t="shared" si="0"/>
        <v>0</v>
      </c>
      <c r="F16" s="469"/>
      <c r="G16" s="469"/>
      <c r="H16" s="469"/>
      <c r="I16" s="469"/>
      <c r="J16" s="131"/>
    </row>
    <row r="17" spans="1:10" x14ac:dyDescent="0.35">
      <c r="A17" s="84"/>
      <c r="B17" s="85"/>
      <c r="C17" s="596"/>
      <c r="D17" s="584"/>
      <c r="E17" s="761">
        <f t="shared" si="0"/>
        <v>0</v>
      </c>
      <c r="F17" s="757"/>
      <c r="G17" s="757"/>
      <c r="H17" s="757"/>
      <c r="I17" s="757"/>
      <c r="J17" s="584"/>
    </row>
    <row r="18" spans="1:10" x14ac:dyDescent="0.35">
      <c r="A18" s="106"/>
      <c r="B18" s="106"/>
      <c r="C18" s="106"/>
      <c r="D18" s="106"/>
      <c r="E18" s="211">
        <f>SUM(E14:E17)</f>
        <v>0</v>
      </c>
      <c r="F18" s="211">
        <f t="shared" ref="F18:I18" si="1">SUM(F14:F17)</f>
        <v>0</v>
      </c>
      <c r="G18" s="211">
        <f t="shared" si="1"/>
        <v>0</v>
      </c>
      <c r="H18" s="211">
        <f t="shared" si="1"/>
        <v>0</v>
      </c>
      <c r="I18" s="211">
        <f t="shared" si="1"/>
        <v>0</v>
      </c>
      <c r="J18" s="234">
        <f>F18+G18+H18+I18</f>
        <v>0</v>
      </c>
    </row>
    <row r="19" spans="1:10" x14ac:dyDescent="0.35">
      <c r="B19" s="4"/>
    </row>
    <row r="22" spans="1:10" s="519" customFormat="1" x14ac:dyDescent="0.35">
      <c r="B22" s="519" t="s">
        <v>3213</v>
      </c>
    </row>
    <row r="23" spans="1:10" x14ac:dyDescent="0.35">
      <c r="B23" s="1" t="s">
        <v>3214</v>
      </c>
    </row>
  </sheetData>
  <mergeCells count="5">
    <mergeCell ref="A11:A12"/>
    <mergeCell ref="B11:B12"/>
    <mergeCell ref="E11:I11"/>
    <mergeCell ref="J11:J12"/>
    <mergeCell ref="A1:J1"/>
  </mergeCells>
  <pageMargins left="0.9055118110236221" right="0.51181102362204722" top="0.74803149606299213" bottom="0.55118110236220474" header="0.31496062992125984" footer="0.31496062992125984"/>
  <pageSetup paperSize="5" scale="85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35"/>
  <sheetViews>
    <sheetView topLeftCell="A4" zoomScale="80" zoomScaleNormal="80" workbookViewId="0">
      <selection sqref="A1:J30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7" width="18.4257812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 x14ac:dyDescent="0.35">
      <c r="A1" s="1370" t="s">
        <v>2129</v>
      </c>
      <c r="B1" s="1370"/>
      <c r="C1" s="1370"/>
      <c r="D1" s="1370"/>
      <c r="E1" s="1370"/>
      <c r="F1" s="1370"/>
      <c r="G1" s="1370"/>
      <c r="H1" s="1370"/>
      <c r="I1" s="1370"/>
      <c r="J1" s="1370"/>
    </row>
    <row r="2" spans="1:18" ht="12.75" customHeight="1" x14ac:dyDescent="0.35">
      <c r="A2" s="179"/>
      <c r="B2" s="179"/>
      <c r="C2" s="179"/>
      <c r="D2" s="179"/>
      <c r="E2" s="179"/>
      <c r="F2" s="179"/>
      <c r="G2" s="179"/>
      <c r="H2" s="179"/>
      <c r="I2" s="179"/>
      <c r="J2" s="9"/>
    </row>
    <row r="3" spans="1:18" ht="21" customHeight="1" x14ac:dyDescent="0.35">
      <c r="A3" s="32"/>
      <c r="B3" s="47" t="s">
        <v>28</v>
      </c>
      <c r="C3" s="224" t="s">
        <v>40</v>
      </c>
      <c r="D3" s="225" t="s">
        <v>2137</v>
      </c>
      <c r="E3" s="226"/>
      <c r="F3" s="227" t="s">
        <v>32</v>
      </c>
      <c r="G3" s="226"/>
      <c r="H3" s="227" t="s">
        <v>29</v>
      </c>
      <c r="I3" s="228"/>
      <c r="J3" s="9"/>
    </row>
    <row r="4" spans="1:18" ht="21" customHeight="1" x14ac:dyDescent="0.35">
      <c r="A4" s="32"/>
      <c r="B4" s="47" t="s">
        <v>53</v>
      </c>
      <c r="C4" s="224" t="s">
        <v>271</v>
      </c>
      <c r="D4" s="229"/>
      <c r="E4" s="9"/>
      <c r="F4" s="183"/>
      <c r="G4" s="183"/>
      <c r="H4" s="183"/>
      <c r="I4" s="9"/>
      <c r="J4" s="9"/>
    </row>
    <row r="5" spans="1:18" ht="21" customHeight="1" x14ac:dyDescent="0.35">
      <c r="A5" s="32"/>
      <c r="B5" s="47" t="s">
        <v>265</v>
      </c>
      <c r="C5" s="224" t="s">
        <v>242</v>
      </c>
      <c r="D5" s="229"/>
      <c r="E5" s="183"/>
      <c r="F5" s="183"/>
      <c r="G5" s="183"/>
      <c r="H5" s="9"/>
      <c r="I5" s="9"/>
      <c r="J5" s="9"/>
    </row>
    <row r="6" spans="1:18" ht="21" customHeight="1" x14ac:dyDescent="0.35">
      <c r="A6" s="32"/>
      <c r="B6" s="47" t="s">
        <v>21</v>
      </c>
      <c r="C6" s="230" t="s">
        <v>30</v>
      </c>
      <c r="D6" s="231" t="s">
        <v>54</v>
      </c>
      <c r="E6" s="230"/>
      <c r="F6" s="230" t="s">
        <v>55</v>
      </c>
      <c r="G6" s="230" t="s">
        <v>56</v>
      </c>
      <c r="H6" s="230" t="s">
        <v>59</v>
      </c>
      <c r="I6" s="230" t="s">
        <v>2139</v>
      </c>
      <c r="J6" s="230" t="s">
        <v>58</v>
      </c>
      <c r="K6" s="35"/>
      <c r="O6" s="30"/>
    </row>
    <row r="7" spans="1:18" ht="21" customHeight="1" x14ac:dyDescent="0.35">
      <c r="A7" s="32"/>
      <c r="B7" s="233" t="s">
        <v>36</v>
      </c>
      <c r="C7" s="9"/>
      <c r="D7" s="9" t="s">
        <v>398</v>
      </c>
      <c r="E7" s="9"/>
      <c r="F7" s="229"/>
      <c r="G7" s="9"/>
      <c r="H7" s="229"/>
      <c r="I7" s="9"/>
      <c r="J7" s="229"/>
      <c r="K7" s="30"/>
      <c r="M7" s="30"/>
      <c r="O7" s="30"/>
      <c r="P7" s="30"/>
      <c r="R7" s="30"/>
    </row>
    <row r="8" spans="1:18" ht="21" customHeight="1" x14ac:dyDescent="0.35">
      <c r="A8" s="32"/>
      <c r="B8" s="233"/>
      <c r="C8" s="9"/>
      <c r="D8" s="9"/>
      <c r="E8" s="9"/>
      <c r="F8" s="229"/>
      <c r="G8" s="9"/>
      <c r="H8" s="229"/>
      <c r="I8" s="9"/>
      <c r="J8" s="9"/>
      <c r="K8" s="30"/>
      <c r="M8" s="30"/>
      <c r="O8" s="30"/>
      <c r="P8" s="30"/>
      <c r="R8" s="30"/>
    </row>
    <row r="9" spans="1:18" ht="21" customHeight="1" x14ac:dyDescent="0.35">
      <c r="A9" s="32"/>
      <c r="B9" s="233" t="s">
        <v>37</v>
      </c>
      <c r="C9" s="9"/>
      <c r="D9" s="9" t="s">
        <v>399</v>
      </c>
      <c r="E9" s="229"/>
      <c r="F9" s="183"/>
      <c r="G9" s="183"/>
      <c r="H9" s="183"/>
      <c r="I9" s="9"/>
      <c r="J9" s="9"/>
    </row>
    <row r="10" spans="1:18" ht="21" customHeight="1" x14ac:dyDescent="0.35">
      <c r="A10" s="32"/>
      <c r="B10" s="233" t="s">
        <v>520</v>
      </c>
      <c r="C10" s="9"/>
      <c r="D10" s="9"/>
      <c r="E10" s="183"/>
      <c r="F10" s="183"/>
      <c r="G10" s="183"/>
      <c r="H10" s="183"/>
      <c r="I10" s="9"/>
      <c r="J10" s="9"/>
    </row>
    <row r="11" spans="1:18" ht="21" customHeight="1" x14ac:dyDescent="0.35">
      <c r="A11" s="1397" t="s">
        <v>0</v>
      </c>
      <c r="B11" s="1397" t="s">
        <v>33</v>
      </c>
      <c r="C11" s="672" t="s">
        <v>23</v>
      </c>
      <c r="D11" s="672" t="s">
        <v>24</v>
      </c>
      <c r="E11" s="1399" t="s">
        <v>1</v>
      </c>
      <c r="F11" s="1400"/>
      <c r="G11" s="1400"/>
      <c r="H11" s="1400"/>
      <c r="I11" s="1401"/>
      <c r="J11" s="1402" t="s">
        <v>13</v>
      </c>
    </row>
    <row r="12" spans="1:18" x14ac:dyDescent="0.35">
      <c r="A12" s="1398"/>
      <c r="B12" s="1398"/>
      <c r="C12" s="673"/>
      <c r="D12" s="673" t="s">
        <v>25</v>
      </c>
      <c r="E12" s="33" t="s">
        <v>5</v>
      </c>
      <c r="F12" s="33" t="s">
        <v>6</v>
      </c>
      <c r="G12" s="33" t="s">
        <v>179</v>
      </c>
      <c r="H12" s="34" t="s">
        <v>26</v>
      </c>
      <c r="I12" s="34" t="s">
        <v>27</v>
      </c>
      <c r="J12" s="1403"/>
    </row>
    <row r="13" spans="1:18" s="9" customFormat="1" ht="42" x14ac:dyDescent="0.2">
      <c r="A13" s="527">
        <v>86</v>
      </c>
      <c r="B13" s="577" t="s">
        <v>362</v>
      </c>
      <c r="C13" s="550"/>
      <c r="D13" s="550"/>
      <c r="E13" s="550"/>
      <c r="F13" s="550"/>
      <c r="G13" s="550"/>
      <c r="H13" s="550"/>
      <c r="I13" s="550"/>
      <c r="J13" s="550"/>
    </row>
    <row r="14" spans="1:18" s="9" customFormat="1" ht="42" x14ac:dyDescent="0.2">
      <c r="A14" s="119"/>
      <c r="B14" s="119" t="s">
        <v>1597</v>
      </c>
      <c r="C14" s="103" t="s">
        <v>1598</v>
      </c>
      <c r="D14" s="103" t="s">
        <v>1540</v>
      </c>
      <c r="E14" s="251">
        <f t="shared" ref="E14:E29" si="0">F14+G14+H14+I14</f>
        <v>0</v>
      </c>
      <c r="F14" s="103">
        <v>0</v>
      </c>
      <c r="G14" s="103"/>
      <c r="H14" s="103"/>
      <c r="I14" s="103"/>
      <c r="J14" s="103" t="s">
        <v>520</v>
      </c>
    </row>
    <row r="15" spans="1:18" s="9" customFormat="1" x14ac:dyDescent="0.2">
      <c r="A15" s="119"/>
      <c r="B15" s="119" t="s">
        <v>2170</v>
      </c>
      <c r="C15" s="103"/>
      <c r="D15" s="103"/>
      <c r="E15" s="251">
        <f t="shared" si="0"/>
        <v>0</v>
      </c>
      <c r="F15" s="103"/>
      <c r="G15" s="103"/>
      <c r="H15" s="103"/>
      <c r="I15" s="103"/>
      <c r="J15" s="103" t="s">
        <v>520</v>
      </c>
    </row>
    <row r="16" spans="1:18" s="9" customFormat="1" x14ac:dyDescent="0.2">
      <c r="A16" s="119"/>
      <c r="B16" s="119" t="s">
        <v>1599</v>
      </c>
      <c r="C16" s="103"/>
      <c r="D16" s="103"/>
      <c r="E16" s="251">
        <f t="shared" si="0"/>
        <v>0</v>
      </c>
      <c r="F16" s="103"/>
      <c r="G16" s="103"/>
      <c r="H16" s="103"/>
      <c r="I16" s="103"/>
      <c r="J16" s="103" t="s">
        <v>520</v>
      </c>
    </row>
    <row r="17" spans="1:10" s="9" customFormat="1" ht="42" x14ac:dyDescent="0.2">
      <c r="A17" s="119"/>
      <c r="B17" s="119" t="s">
        <v>1600</v>
      </c>
      <c r="C17" s="103"/>
      <c r="D17" s="103"/>
      <c r="E17" s="251">
        <f t="shared" si="0"/>
        <v>0</v>
      </c>
      <c r="F17" s="103"/>
      <c r="G17" s="103"/>
      <c r="H17" s="103"/>
      <c r="I17" s="103"/>
      <c r="J17" s="103" t="s">
        <v>520</v>
      </c>
    </row>
    <row r="18" spans="1:10" x14ac:dyDescent="0.35">
      <c r="A18" s="371"/>
      <c r="B18" s="371" t="s">
        <v>1601</v>
      </c>
      <c r="C18" s="299"/>
      <c r="D18" s="81"/>
      <c r="E18" s="251">
        <f t="shared" si="0"/>
        <v>0</v>
      </c>
      <c r="F18" s="81"/>
      <c r="G18" s="81"/>
      <c r="H18" s="81"/>
      <c r="I18" s="81"/>
      <c r="J18" s="103" t="s">
        <v>520</v>
      </c>
    </row>
    <row r="19" spans="1:10" ht="42" x14ac:dyDescent="0.35">
      <c r="A19" s="81"/>
      <c r="B19" s="90" t="s">
        <v>1602</v>
      </c>
      <c r="C19" s="299"/>
      <c r="D19" s="79"/>
      <c r="E19" s="251">
        <f t="shared" si="0"/>
        <v>0</v>
      </c>
      <c r="F19" s="81"/>
      <c r="G19" s="81"/>
      <c r="H19" s="75"/>
      <c r="I19" s="81"/>
      <c r="J19" s="103" t="s">
        <v>520</v>
      </c>
    </row>
    <row r="20" spans="1:10" ht="42" x14ac:dyDescent="0.35">
      <c r="A20" s="103"/>
      <c r="B20" s="674" t="s">
        <v>1603</v>
      </c>
      <c r="C20" s="299"/>
      <c r="D20" s="81"/>
      <c r="E20" s="251">
        <f t="shared" si="0"/>
        <v>0</v>
      </c>
      <c r="F20" s="81"/>
      <c r="G20" s="81"/>
      <c r="H20" s="81"/>
      <c r="I20" s="81"/>
      <c r="J20" s="103" t="s">
        <v>520</v>
      </c>
    </row>
    <row r="21" spans="1:10" x14ac:dyDescent="0.35">
      <c r="A21" s="79" t="s">
        <v>691</v>
      </c>
      <c r="B21" s="304" t="s">
        <v>1604</v>
      </c>
      <c r="C21" s="299"/>
      <c r="D21" s="81"/>
      <c r="E21" s="251">
        <f t="shared" si="0"/>
        <v>0</v>
      </c>
      <c r="F21" s="81"/>
      <c r="G21" s="81"/>
      <c r="H21" s="81"/>
      <c r="I21" s="81"/>
      <c r="J21" s="103" t="s">
        <v>520</v>
      </c>
    </row>
    <row r="22" spans="1:10" ht="63" x14ac:dyDescent="0.35">
      <c r="A22" s="131"/>
      <c r="B22" s="371" t="s">
        <v>1605</v>
      </c>
      <c r="C22" s="299"/>
      <c r="D22" s="81"/>
      <c r="E22" s="251">
        <f t="shared" si="0"/>
        <v>0</v>
      </c>
      <c r="F22" s="81"/>
      <c r="G22" s="81"/>
      <c r="H22" s="81"/>
      <c r="I22" s="81"/>
      <c r="J22" s="103" t="s">
        <v>520</v>
      </c>
    </row>
    <row r="23" spans="1:10" ht="147" x14ac:dyDescent="0.35">
      <c r="A23" s="81"/>
      <c r="B23" s="90" t="s">
        <v>1606</v>
      </c>
      <c r="C23" s="299"/>
      <c r="D23" s="81"/>
      <c r="E23" s="251">
        <f t="shared" si="0"/>
        <v>0</v>
      </c>
      <c r="F23" s="81"/>
      <c r="G23" s="81"/>
      <c r="H23" s="81"/>
      <c r="I23" s="81"/>
      <c r="J23" s="103" t="s">
        <v>520</v>
      </c>
    </row>
    <row r="24" spans="1:10" x14ac:dyDescent="0.35">
      <c r="A24" s="131"/>
      <c r="B24" s="371" t="s">
        <v>1607</v>
      </c>
      <c r="C24" s="299"/>
      <c r="D24" s="81"/>
      <c r="E24" s="251">
        <f t="shared" si="0"/>
        <v>0</v>
      </c>
      <c r="F24" s="81"/>
      <c r="G24" s="81"/>
      <c r="H24" s="81"/>
      <c r="I24" s="81"/>
      <c r="J24" s="103" t="s">
        <v>520</v>
      </c>
    </row>
    <row r="25" spans="1:10" ht="63" x14ac:dyDescent="0.35">
      <c r="A25" s="131"/>
      <c r="B25" s="371" t="s">
        <v>1608</v>
      </c>
      <c r="C25" s="299"/>
      <c r="D25" s="81"/>
      <c r="E25" s="251">
        <f t="shared" si="0"/>
        <v>0</v>
      </c>
      <c r="F25" s="81"/>
      <c r="G25" s="81"/>
      <c r="H25" s="81"/>
      <c r="I25" s="81"/>
      <c r="J25" s="103" t="s">
        <v>520</v>
      </c>
    </row>
    <row r="26" spans="1:10" ht="42" x14ac:dyDescent="0.35">
      <c r="A26" s="131"/>
      <c r="B26" s="371" t="s">
        <v>1609</v>
      </c>
      <c r="C26" s="299" t="s">
        <v>1610</v>
      </c>
      <c r="D26" s="81" t="s">
        <v>571</v>
      </c>
      <c r="E26" s="251">
        <f t="shared" si="0"/>
        <v>0</v>
      </c>
      <c r="F26" s="81"/>
      <c r="G26" s="81"/>
      <c r="H26" s="81"/>
      <c r="I26" s="81"/>
      <c r="J26" s="103" t="s">
        <v>520</v>
      </c>
    </row>
    <row r="27" spans="1:10" ht="30" customHeight="1" x14ac:dyDescent="0.35">
      <c r="A27" s="131"/>
      <c r="B27" s="371" t="s">
        <v>1611</v>
      </c>
      <c r="C27" s="299" t="s">
        <v>1610</v>
      </c>
      <c r="D27" s="81" t="s">
        <v>571</v>
      </c>
      <c r="E27" s="251">
        <f t="shared" si="0"/>
        <v>0</v>
      </c>
      <c r="F27" s="81"/>
      <c r="G27" s="81"/>
      <c r="H27" s="81"/>
      <c r="I27" s="81"/>
      <c r="J27" s="103" t="s">
        <v>520</v>
      </c>
    </row>
    <row r="28" spans="1:10" ht="42" x14ac:dyDescent="0.35">
      <c r="A28" s="131"/>
      <c r="B28" s="371" t="s">
        <v>1612</v>
      </c>
      <c r="C28" s="299" t="s">
        <v>1613</v>
      </c>
      <c r="D28" s="446" t="s">
        <v>571</v>
      </c>
      <c r="E28" s="251">
        <f t="shared" si="0"/>
        <v>0</v>
      </c>
      <c r="F28" s="81"/>
      <c r="G28" s="81"/>
      <c r="H28" s="81"/>
      <c r="I28" s="81"/>
      <c r="J28" s="103" t="s">
        <v>520</v>
      </c>
    </row>
    <row r="29" spans="1:10" s="9" customFormat="1" x14ac:dyDescent="0.2">
      <c r="A29" s="579"/>
      <c r="B29" s="579"/>
      <c r="C29" s="569"/>
      <c r="D29" s="569"/>
      <c r="E29" s="432">
        <f t="shared" si="0"/>
        <v>0</v>
      </c>
      <c r="F29" s="546"/>
      <c r="G29" s="546"/>
      <c r="H29" s="546"/>
      <c r="I29" s="546"/>
      <c r="J29" s="569"/>
    </row>
    <row r="30" spans="1:10" x14ac:dyDescent="0.35">
      <c r="A30" s="106"/>
      <c r="B30" s="106"/>
      <c r="C30" s="248"/>
      <c r="D30" s="248"/>
      <c r="E30" s="211">
        <f>SUM(E14:E29)</f>
        <v>0</v>
      </c>
      <c r="F30" s="211">
        <f>SUM(F14:F29)</f>
        <v>0</v>
      </c>
      <c r="G30" s="211">
        <f>SUM(G14:G29)</f>
        <v>0</v>
      </c>
      <c r="H30" s="211">
        <f>SUM(H14:H29)</f>
        <v>0</v>
      </c>
      <c r="I30" s="211">
        <f>SUM(I14:I29)</f>
        <v>0</v>
      </c>
      <c r="J30" s="234">
        <f>F30+G30+H30+I30</f>
        <v>0</v>
      </c>
    </row>
    <row r="31" spans="1:10" x14ac:dyDescent="0.35">
      <c r="B31" s="4"/>
    </row>
    <row r="34" spans="2:2" s="519" customFormat="1" x14ac:dyDescent="0.35">
      <c r="B34" s="519" t="s">
        <v>3213</v>
      </c>
    </row>
    <row r="35" spans="2:2" x14ac:dyDescent="0.35">
      <c r="B35" s="1" t="s">
        <v>3214</v>
      </c>
    </row>
  </sheetData>
  <mergeCells count="5">
    <mergeCell ref="A11:A12"/>
    <mergeCell ref="B11:B12"/>
    <mergeCell ref="E11:I11"/>
    <mergeCell ref="J11:J12"/>
    <mergeCell ref="A1:J1"/>
  </mergeCells>
  <pageMargins left="0.9055118110236221" right="0.51181102362204722" top="0.74803149606299213" bottom="0.55118110236220474" header="0.31496062992125984" footer="0.31496062992125984"/>
  <pageSetup paperSize="5" scale="85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58"/>
  <sheetViews>
    <sheetView topLeftCell="A21" workbookViewId="0">
      <selection sqref="A1:J52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7" width="18.85546875" style="1" customWidth="1"/>
    <col min="8" max="8" width="19" style="1" customWidth="1"/>
    <col min="9" max="9" width="16.42578125" style="1" customWidth="1"/>
    <col min="10" max="10" width="18.28515625" style="337" customWidth="1"/>
    <col min="11" max="16384" width="9.140625" style="1"/>
  </cols>
  <sheetData>
    <row r="1" spans="1:18" ht="28.5" x14ac:dyDescent="0.45">
      <c r="A1" s="1378" t="s">
        <v>2129</v>
      </c>
      <c r="B1" s="1378"/>
      <c r="C1" s="1378"/>
      <c r="D1" s="1378"/>
      <c r="E1" s="1378"/>
      <c r="F1" s="1378"/>
      <c r="G1" s="1378"/>
      <c r="H1" s="1378"/>
      <c r="I1" s="1378"/>
      <c r="J1" s="1378"/>
    </row>
    <row r="2" spans="1:18" ht="12.75" customHeight="1" x14ac:dyDescent="0.35">
      <c r="A2" s="282"/>
      <c r="B2" s="282"/>
      <c r="C2" s="282"/>
      <c r="D2" s="282"/>
      <c r="E2" s="282"/>
      <c r="F2" s="282"/>
      <c r="G2" s="282"/>
      <c r="H2" s="282"/>
      <c r="I2" s="282"/>
    </row>
    <row r="3" spans="1:18" ht="21" customHeight="1" x14ac:dyDescent="0.35">
      <c r="A3" s="32"/>
      <c r="B3" s="47" t="s">
        <v>28</v>
      </c>
      <c r="C3" s="39" t="s">
        <v>40</v>
      </c>
      <c r="D3" s="96" t="s">
        <v>2137</v>
      </c>
      <c r="E3" s="4"/>
      <c r="F3" s="48" t="s">
        <v>32</v>
      </c>
      <c r="G3" s="4"/>
      <c r="H3" s="48" t="s">
        <v>29</v>
      </c>
      <c r="I3" s="36"/>
    </row>
    <row r="4" spans="1:18" ht="21" customHeight="1" x14ac:dyDescent="0.35">
      <c r="A4" s="32"/>
      <c r="B4" s="47" t="s">
        <v>53</v>
      </c>
      <c r="C4" s="39" t="s">
        <v>272</v>
      </c>
      <c r="D4" s="30"/>
      <c r="F4" s="2"/>
      <c r="G4" s="2"/>
      <c r="H4" s="2"/>
    </row>
    <row r="5" spans="1:18" ht="21" customHeight="1" x14ac:dyDescent="0.35">
      <c r="A5" s="32"/>
      <c r="B5" s="47" t="s">
        <v>265</v>
      </c>
      <c r="C5" s="39" t="s">
        <v>243</v>
      </c>
      <c r="D5" s="30"/>
      <c r="E5" s="2"/>
      <c r="F5" s="2"/>
      <c r="G5" s="2"/>
    </row>
    <row r="6" spans="1:18" ht="21" customHeight="1" x14ac:dyDescent="0.35">
      <c r="A6" s="32"/>
      <c r="B6" s="47" t="s">
        <v>21</v>
      </c>
      <c r="C6" s="49" t="s">
        <v>30</v>
      </c>
      <c r="D6" s="50" t="s">
        <v>54</v>
      </c>
      <c r="E6" s="49"/>
      <c r="F6" s="49" t="s">
        <v>55</v>
      </c>
      <c r="G6" s="49" t="s">
        <v>56</v>
      </c>
      <c r="H6" s="49" t="s">
        <v>59</v>
      </c>
      <c r="I6" s="49" t="s">
        <v>2139</v>
      </c>
      <c r="J6" s="187" t="s">
        <v>58</v>
      </c>
      <c r="K6" s="35"/>
      <c r="O6" s="30"/>
    </row>
    <row r="7" spans="1:18" ht="21" customHeight="1" x14ac:dyDescent="0.35">
      <c r="A7" s="32"/>
      <c r="B7" s="37" t="s">
        <v>36</v>
      </c>
      <c r="D7" s="1" t="s">
        <v>402</v>
      </c>
      <c r="F7" s="30"/>
      <c r="H7" s="30"/>
      <c r="J7" s="35"/>
      <c r="K7" s="30"/>
      <c r="M7" s="30"/>
      <c r="O7" s="30"/>
      <c r="P7" s="30"/>
      <c r="R7" s="30"/>
    </row>
    <row r="8" spans="1:18" ht="21" customHeight="1" x14ac:dyDescent="0.35">
      <c r="A8" s="32"/>
      <c r="B8" s="37"/>
      <c r="F8" s="30"/>
      <c r="H8" s="30"/>
      <c r="K8" s="30"/>
      <c r="M8" s="30"/>
      <c r="O8" s="30"/>
      <c r="P8" s="30"/>
      <c r="R8" s="30"/>
    </row>
    <row r="9" spans="1:18" ht="21" customHeight="1" x14ac:dyDescent="0.35">
      <c r="A9" s="32"/>
      <c r="B9" s="37" t="s">
        <v>37</v>
      </c>
      <c r="D9" s="1" t="s">
        <v>403</v>
      </c>
      <c r="E9" s="30"/>
      <c r="F9" s="2"/>
      <c r="G9" s="2"/>
      <c r="H9" s="2"/>
    </row>
    <row r="10" spans="1:18" ht="21" customHeight="1" x14ac:dyDescent="0.35">
      <c r="A10" s="32"/>
      <c r="B10" s="37" t="s">
        <v>541</v>
      </c>
      <c r="E10" s="2"/>
      <c r="F10" s="2"/>
      <c r="G10" s="2"/>
      <c r="H10" s="2"/>
    </row>
    <row r="11" spans="1:18" ht="21" customHeight="1" x14ac:dyDescent="0.35">
      <c r="A11" s="1390" t="s">
        <v>0</v>
      </c>
      <c r="B11" s="1390" t="s">
        <v>33</v>
      </c>
      <c r="C11" s="283" t="s">
        <v>23</v>
      </c>
      <c r="D11" s="287" t="s">
        <v>24</v>
      </c>
      <c r="E11" s="1392" t="s">
        <v>1</v>
      </c>
      <c r="F11" s="1393"/>
      <c r="G11" s="1393"/>
      <c r="H11" s="1393"/>
      <c r="I11" s="1394"/>
      <c r="J11" s="1411" t="s">
        <v>13</v>
      </c>
    </row>
    <row r="12" spans="1:18" x14ac:dyDescent="0.35">
      <c r="A12" s="1391"/>
      <c r="B12" s="1391"/>
      <c r="C12" s="284"/>
      <c r="D12" s="288" t="s">
        <v>25</v>
      </c>
      <c r="E12" s="33" t="s">
        <v>5</v>
      </c>
      <c r="F12" s="33" t="s">
        <v>6</v>
      </c>
      <c r="G12" s="33" t="s">
        <v>179</v>
      </c>
      <c r="H12" s="34" t="s">
        <v>26</v>
      </c>
      <c r="I12" s="34" t="s">
        <v>27</v>
      </c>
      <c r="J12" s="1396"/>
    </row>
    <row r="13" spans="1:18" s="9" customFormat="1" ht="42" x14ac:dyDescent="0.2">
      <c r="A13" s="597">
        <v>87</v>
      </c>
      <c r="B13" s="560" t="s">
        <v>400</v>
      </c>
      <c r="C13" s="550"/>
      <c r="D13" s="550"/>
      <c r="E13" s="550"/>
      <c r="F13" s="550"/>
      <c r="G13" s="550"/>
      <c r="H13" s="550"/>
      <c r="I13" s="550"/>
      <c r="J13" s="762"/>
    </row>
    <row r="14" spans="1:18" s="9" customFormat="1" ht="63" x14ac:dyDescent="0.2">
      <c r="A14" s="598"/>
      <c r="B14" s="90" t="s">
        <v>551</v>
      </c>
      <c r="C14" s="245" t="s">
        <v>843</v>
      </c>
      <c r="D14" s="245" t="s">
        <v>844</v>
      </c>
      <c r="E14" s="251">
        <f t="shared" ref="E14:E51" si="0">F14+G14+H14+I14</f>
        <v>0</v>
      </c>
      <c r="F14" s="188"/>
      <c r="G14" s="188"/>
      <c r="H14" s="188"/>
      <c r="I14" s="188"/>
      <c r="J14" s="715" t="s">
        <v>801</v>
      </c>
    </row>
    <row r="15" spans="1:18" s="9" customFormat="1" ht="27" customHeight="1" x14ac:dyDescent="0.2">
      <c r="A15" s="14"/>
      <c r="B15" s="552" t="s">
        <v>548</v>
      </c>
      <c r="C15" s="245"/>
      <c r="D15" s="245" t="s">
        <v>549</v>
      </c>
      <c r="E15" s="251">
        <f t="shared" si="0"/>
        <v>0</v>
      </c>
      <c r="F15" s="188"/>
      <c r="G15" s="188"/>
      <c r="H15" s="188"/>
      <c r="I15" s="188"/>
      <c r="J15" s="715" t="s">
        <v>801</v>
      </c>
    </row>
    <row r="16" spans="1:18" s="9" customFormat="1" ht="42" customHeight="1" x14ac:dyDescent="0.2">
      <c r="A16" s="131"/>
      <c r="B16" s="552" t="s">
        <v>561</v>
      </c>
      <c r="C16" s="245"/>
      <c r="D16" s="245"/>
      <c r="E16" s="251">
        <f t="shared" si="0"/>
        <v>0</v>
      </c>
      <c r="F16" s="188"/>
      <c r="G16" s="188"/>
      <c r="H16" s="188"/>
      <c r="I16" s="188"/>
      <c r="J16" s="715" t="s">
        <v>801</v>
      </c>
    </row>
    <row r="17" spans="1:10" s="9" customFormat="1" ht="27" customHeight="1" x14ac:dyDescent="0.2">
      <c r="A17" s="14"/>
      <c r="B17" s="552" t="s">
        <v>547</v>
      </c>
      <c r="C17" s="245"/>
      <c r="D17" s="245"/>
      <c r="E17" s="251">
        <f t="shared" si="0"/>
        <v>0</v>
      </c>
      <c r="F17" s="188"/>
      <c r="G17" s="188"/>
      <c r="H17" s="188"/>
      <c r="I17" s="188"/>
      <c r="J17" s="715" t="s">
        <v>801</v>
      </c>
    </row>
    <row r="18" spans="1:10" s="407" customFormat="1" ht="42" x14ac:dyDescent="0.2">
      <c r="A18" s="599"/>
      <c r="B18" s="543" t="s">
        <v>1614</v>
      </c>
      <c r="C18" s="476" t="s">
        <v>1615</v>
      </c>
      <c r="D18" s="476" t="s">
        <v>839</v>
      </c>
      <c r="E18" s="406">
        <f t="shared" si="0"/>
        <v>10000</v>
      </c>
      <c r="F18" s="406"/>
      <c r="G18" s="406">
        <v>10000</v>
      </c>
      <c r="H18" s="243"/>
      <c r="I18" s="243"/>
      <c r="J18" s="763" t="s">
        <v>1472</v>
      </c>
    </row>
    <row r="19" spans="1:10" s="262" customFormat="1" ht="63" x14ac:dyDescent="0.2">
      <c r="A19" s="88"/>
      <c r="B19" s="94" t="s">
        <v>1616</v>
      </c>
      <c r="C19" s="91" t="s">
        <v>1470</v>
      </c>
      <c r="D19" s="91" t="s">
        <v>839</v>
      </c>
      <c r="E19" s="251">
        <f t="shared" si="0"/>
        <v>0</v>
      </c>
      <c r="F19" s="103"/>
      <c r="G19" s="103">
        <v>0</v>
      </c>
      <c r="H19" s="103"/>
      <c r="I19" s="103"/>
      <c r="J19" s="128" t="s">
        <v>1472</v>
      </c>
    </row>
    <row r="20" spans="1:10" s="262" customFormat="1" ht="63" x14ac:dyDescent="0.2">
      <c r="A20" s="88"/>
      <c r="B20" s="94" t="s">
        <v>1617</v>
      </c>
      <c r="C20" s="91" t="s">
        <v>1313</v>
      </c>
      <c r="D20" s="600" t="s">
        <v>571</v>
      </c>
      <c r="E20" s="251">
        <f t="shared" si="0"/>
        <v>0</v>
      </c>
      <c r="F20" s="103"/>
      <c r="G20" s="103">
        <v>0</v>
      </c>
      <c r="H20" s="103"/>
      <c r="I20" s="103"/>
      <c r="J20" s="128" t="s">
        <v>1472</v>
      </c>
    </row>
    <row r="21" spans="1:10" s="262" customFormat="1" ht="42" x14ac:dyDescent="0.2">
      <c r="A21" s="88"/>
      <c r="B21" s="94" t="s">
        <v>1618</v>
      </c>
      <c r="C21" s="91" t="s">
        <v>1313</v>
      </c>
      <c r="D21" s="600" t="s">
        <v>1297</v>
      </c>
      <c r="E21" s="251">
        <f t="shared" si="0"/>
        <v>4000</v>
      </c>
      <c r="F21" s="251"/>
      <c r="G21" s="251">
        <v>4000</v>
      </c>
      <c r="H21" s="103"/>
      <c r="I21" s="103"/>
      <c r="J21" s="128" t="s">
        <v>1472</v>
      </c>
    </row>
    <row r="22" spans="1:10" s="262" customFormat="1" ht="63" x14ac:dyDescent="0.2">
      <c r="A22" s="88"/>
      <c r="B22" s="94" t="s">
        <v>1619</v>
      </c>
      <c r="C22" s="103" t="s">
        <v>678</v>
      </c>
      <c r="D22" s="91" t="s">
        <v>839</v>
      </c>
      <c r="E22" s="251">
        <f t="shared" si="0"/>
        <v>0</v>
      </c>
      <c r="F22" s="103"/>
      <c r="G22" s="103">
        <v>0</v>
      </c>
      <c r="H22" s="103"/>
      <c r="I22" s="103"/>
      <c r="J22" s="128" t="s">
        <v>1472</v>
      </c>
    </row>
    <row r="23" spans="1:10" s="262" customFormat="1" ht="63" x14ac:dyDescent="0.2">
      <c r="A23" s="88"/>
      <c r="B23" s="94" t="s">
        <v>1620</v>
      </c>
      <c r="C23" s="299" t="s">
        <v>1621</v>
      </c>
      <c r="D23" s="91" t="s">
        <v>839</v>
      </c>
      <c r="E23" s="251">
        <f t="shared" si="0"/>
        <v>0</v>
      </c>
      <c r="F23" s="103"/>
      <c r="G23" s="103">
        <v>0</v>
      </c>
      <c r="H23" s="103"/>
      <c r="I23" s="103"/>
      <c r="J23" s="128" t="s">
        <v>1472</v>
      </c>
    </row>
    <row r="24" spans="1:10" s="262" customFormat="1" ht="45" customHeight="1" x14ac:dyDescent="0.2">
      <c r="A24" s="119"/>
      <c r="B24" s="94" t="s">
        <v>1622</v>
      </c>
      <c r="C24" s="103" t="s">
        <v>1470</v>
      </c>
      <c r="D24" s="91" t="s">
        <v>839</v>
      </c>
      <c r="E24" s="251">
        <f t="shared" si="0"/>
        <v>0</v>
      </c>
      <c r="F24" s="103"/>
      <c r="G24" s="103">
        <v>0</v>
      </c>
      <c r="H24" s="103"/>
      <c r="I24" s="103"/>
      <c r="J24" s="128" t="s">
        <v>1472</v>
      </c>
    </row>
    <row r="25" spans="1:10" s="9" customFormat="1" x14ac:dyDescent="0.2">
      <c r="A25" s="104"/>
      <c r="B25" s="119" t="s">
        <v>2409</v>
      </c>
      <c r="C25" s="103" t="s">
        <v>2410</v>
      </c>
      <c r="D25" s="103"/>
      <c r="E25" s="251">
        <f t="shared" si="0"/>
        <v>0</v>
      </c>
      <c r="F25" s="103"/>
      <c r="G25" s="103"/>
      <c r="H25" s="103"/>
      <c r="I25" s="103"/>
      <c r="J25" s="128" t="s">
        <v>2291</v>
      </c>
    </row>
    <row r="26" spans="1:10" s="9" customFormat="1" x14ac:dyDescent="0.2">
      <c r="A26" s="104"/>
      <c r="B26" s="119" t="s">
        <v>2411</v>
      </c>
      <c r="C26" s="103" t="s">
        <v>2291</v>
      </c>
      <c r="D26" s="103"/>
      <c r="E26" s="251">
        <f t="shared" si="0"/>
        <v>0</v>
      </c>
      <c r="F26" s="103"/>
      <c r="G26" s="103"/>
      <c r="H26" s="103"/>
      <c r="I26" s="103"/>
      <c r="J26" s="128" t="s">
        <v>2291</v>
      </c>
    </row>
    <row r="27" spans="1:10" s="9" customFormat="1" x14ac:dyDescent="0.2">
      <c r="A27" s="104"/>
      <c r="B27" s="119" t="s">
        <v>2412</v>
      </c>
      <c r="C27" s="103" t="s">
        <v>1493</v>
      </c>
      <c r="D27" s="103"/>
      <c r="E27" s="251">
        <f t="shared" si="0"/>
        <v>0</v>
      </c>
      <c r="F27" s="103"/>
      <c r="G27" s="103"/>
      <c r="H27" s="103"/>
      <c r="I27" s="103"/>
      <c r="J27" s="128" t="s">
        <v>2291</v>
      </c>
    </row>
    <row r="28" spans="1:10" s="9" customFormat="1" x14ac:dyDescent="0.2">
      <c r="A28" s="104"/>
      <c r="B28" s="119" t="s">
        <v>2413</v>
      </c>
      <c r="C28" s="103" t="s">
        <v>2414</v>
      </c>
      <c r="D28" s="103"/>
      <c r="E28" s="251">
        <f t="shared" si="0"/>
        <v>0</v>
      </c>
      <c r="F28" s="103"/>
      <c r="G28" s="103"/>
      <c r="H28" s="103"/>
      <c r="I28" s="103"/>
      <c r="J28" s="128" t="s">
        <v>2291</v>
      </c>
    </row>
    <row r="29" spans="1:10" s="9" customFormat="1" x14ac:dyDescent="0.2">
      <c r="A29" s="104"/>
      <c r="B29" s="119" t="s">
        <v>2415</v>
      </c>
      <c r="C29" s="103" t="s">
        <v>2414</v>
      </c>
      <c r="D29" s="103"/>
      <c r="E29" s="251">
        <f t="shared" si="0"/>
        <v>0</v>
      </c>
      <c r="F29" s="103"/>
      <c r="G29" s="103"/>
      <c r="H29" s="103"/>
      <c r="I29" s="103"/>
      <c r="J29" s="128" t="s">
        <v>2291</v>
      </c>
    </row>
    <row r="30" spans="1:10" ht="42" x14ac:dyDescent="0.35">
      <c r="A30" s="598">
        <v>88</v>
      </c>
      <c r="B30" s="371" t="s">
        <v>401</v>
      </c>
      <c r="C30" s="299"/>
      <c r="D30" s="81"/>
      <c r="E30" s="251">
        <f t="shared" si="0"/>
        <v>0</v>
      </c>
      <c r="F30" s="75"/>
      <c r="G30" s="75"/>
      <c r="H30" s="75"/>
      <c r="I30" s="75"/>
      <c r="J30" s="715"/>
    </row>
    <row r="31" spans="1:10" s="329" customFormat="1" ht="42" x14ac:dyDescent="0.35">
      <c r="A31" s="88"/>
      <c r="B31" s="94" t="s">
        <v>1623</v>
      </c>
      <c r="C31" s="299" t="s">
        <v>678</v>
      </c>
      <c r="D31" s="91" t="s">
        <v>839</v>
      </c>
      <c r="E31" s="251">
        <f t="shared" si="0"/>
        <v>0</v>
      </c>
      <c r="F31" s="91"/>
      <c r="G31" s="91">
        <v>0</v>
      </c>
      <c r="H31" s="91"/>
      <c r="I31" s="91"/>
      <c r="J31" s="128" t="s">
        <v>1472</v>
      </c>
    </row>
    <row r="32" spans="1:10" s="329" customFormat="1" ht="42" x14ac:dyDescent="0.35">
      <c r="A32" s="88"/>
      <c r="B32" s="94" t="s">
        <v>1624</v>
      </c>
      <c r="C32" s="299" t="s">
        <v>1625</v>
      </c>
      <c r="D32" s="91" t="s">
        <v>839</v>
      </c>
      <c r="E32" s="251">
        <f t="shared" si="0"/>
        <v>0</v>
      </c>
      <c r="F32" s="91"/>
      <c r="G32" s="91">
        <v>0</v>
      </c>
      <c r="H32" s="91"/>
      <c r="I32" s="91"/>
      <c r="J32" s="128" t="s">
        <v>1472</v>
      </c>
    </row>
    <row r="33" spans="1:10" s="329" customFormat="1" ht="63" x14ac:dyDescent="0.35">
      <c r="A33" s="88"/>
      <c r="B33" s="94" t="s">
        <v>1626</v>
      </c>
      <c r="C33" s="299" t="s">
        <v>1470</v>
      </c>
      <c r="D33" s="91" t="s">
        <v>839</v>
      </c>
      <c r="E33" s="251">
        <f t="shared" si="0"/>
        <v>0</v>
      </c>
      <c r="F33" s="91"/>
      <c r="G33" s="91">
        <v>0</v>
      </c>
      <c r="H33" s="91"/>
      <c r="I33" s="91"/>
      <c r="J33" s="128" t="s">
        <v>1472</v>
      </c>
    </row>
    <row r="34" spans="1:10" s="329" customFormat="1" ht="42" x14ac:dyDescent="0.35">
      <c r="A34" s="371"/>
      <c r="B34" s="371" t="s">
        <v>1627</v>
      </c>
      <c r="C34" s="299" t="s">
        <v>678</v>
      </c>
      <c r="D34" s="91" t="s">
        <v>839</v>
      </c>
      <c r="E34" s="251">
        <f t="shared" si="0"/>
        <v>0</v>
      </c>
      <c r="F34" s="91"/>
      <c r="G34" s="91">
        <v>0</v>
      </c>
      <c r="H34" s="442"/>
      <c r="I34" s="91"/>
      <c r="J34" s="128" t="s">
        <v>1472</v>
      </c>
    </row>
    <row r="35" spans="1:10" s="329" customFormat="1" ht="63" x14ac:dyDescent="0.35">
      <c r="A35" s="371"/>
      <c r="B35" s="94" t="s">
        <v>1628</v>
      </c>
      <c r="C35" s="299" t="s">
        <v>1629</v>
      </c>
      <c r="D35" s="91" t="s">
        <v>839</v>
      </c>
      <c r="E35" s="251">
        <f t="shared" si="0"/>
        <v>0</v>
      </c>
      <c r="F35" s="91"/>
      <c r="G35" s="91">
        <v>0</v>
      </c>
      <c r="H35" s="442"/>
      <c r="I35" s="91"/>
      <c r="J35" s="128" t="s">
        <v>1472</v>
      </c>
    </row>
    <row r="36" spans="1:10" s="329" customFormat="1" ht="63" x14ac:dyDescent="0.35">
      <c r="A36" s="371"/>
      <c r="B36" s="94" t="s">
        <v>1630</v>
      </c>
      <c r="C36" s="299" t="s">
        <v>1629</v>
      </c>
      <c r="D36" s="91" t="s">
        <v>839</v>
      </c>
      <c r="E36" s="251">
        <f t="shared" si="0"/>
        <v>0</v>
      </c>
      <c r="F36" s="91"/>
      <c r="G36" s="91">
        <v>0</v>
      </c>
      <c r="H36" s="91"/>
      <c r="I36" s="91"/>
      <c r="J36" s="128" t="s">
        <v>1472</v>
      </c>
    </row>
    <row r="37" spans="1:10" s="329" customFormat="1" ht="63" x14ac:dyDescent="0.35">
      <c r="A37" s="371"/>
      <c r="B37" s="94" t="s">
        <v>1631</v>
      </c>
      <c r="C37" s="103" t="s">
        <v>678</v>
      </c>
      <c r="D37" s="91" t="s">
        <v>839</v>
      </c>
      <c r="E37" s="251">
        <f t="shared" si="0"/>
        <v>0</v>
      </c>
      <c r="F37" s="91"/>
      <c r="G37" s="91">
        <v>0</v>
      </c>
      <c r="H37" s="91"/>
      <c r="I37" s="91"/>
      <c r="J37" s="128" t="s">
        <v>1472</v>
      </c>
    </row>
    <row r="38" spans="1:10" x14ac:dyDescent="0.35">
      <c r="A38" s="598">
        <v>89</v>
      </c>
      <c r="B38" s="532" t="s">
        <v>185</v>
      </c>
      <c r="C38" s="299"/>
      <c r="D38" s="81"/>
      <c r="E38" s="251">
        <f t="shared" si="0"/>
        <v>0</v>
      </c>
      <c r="F38" s="75"/>
      <c r="G38" s="75"/>
      <c r="H38" s="75"/>
      <c r="I38" s="75"/>
      <c r="J38" s="715"/>
    </row>
    <row r="39" spans="1:10" s="329" customFormat="1" ht="42" x14ac:dyDescent="0.35">
      <c r="A39" s="88"/>
      <c r="B39" s="94" t="s">
        <v>1632</v>
      </c>
      <c r="C39" s="299" t="s">
        <v>1633</v>
      </c>
      <c r="D39" s="600" t="s">
        <v>571</v>
      </c>
      <c r="E39" s="251">
        <f t="shared" si="0"/>
        <v>20000</v>
      </c>
      <c r="F39" s="442"/>
      <c r="G39" s="442">
        <v>20000</v>
      </c>
      <c r="H39" s="91"/>
      <c r="I39" s="91"/>
      <c r="J39" s="128" t="s">
        <v>1472</v>
      </c>
    </row>
    <row r="40" spans="1:10" s="329" customFormat="1" ht="63" x14ac:dyDescent="0.35">
      <c r="A40" s="88"/>
      <c r="B40" s="94" t="s">
        <v>1634</v>
      </c>
      <c r="C40" s="299" t="s">
        <v>1635</v>
      </c>
      <c r="D40" s="600" t="s">
        <v>1297</v>
      </c>
      <c r="E40" s="251">
        <f t="shared" si="0"/>
        <v>0</v>
      </c>
      <c r="F40" s="91"/>
      <c r="G40" s="91">
        <v>0</v>
      </c>
      <c r="H40" s="91"/>
      <c r="I40" s="91"/>
      <c r="J40" s="128" t="s">
        <v>1472</v>
      </c>
    </row>
    <row r="41" spans="1:10" s="329" customFormat="1" ht="42" x14ac:dyDescent="0.35">
      <c r="A41" s="88"/>
      <c r="B41" s="94" t="s">
        <v>1636</v>
      </c>
      <c r="C41" s="299" t="s">
        <v>1637</v>
      </c>
      <c r="D41" s="91" t="s">
        <v>1297</v>
      </c>
      <c r="E41" s="251">
        <f t="shared" si="0"/>
        <v>0</v>
      </c>
      <c r="F41" s="91"/>
      <c r="G41" s="91">
        <v>0</v>
      </c>
      <c r="H41" s="91"/>
      <c r="I41" s="91"/>
      <c r="J41" s="128" t="s">
        <v>1472</v>
      </c>
    </row>
    <row r="42" spans="1:10" s="329" customFormat="1" ht="63" x14ac:dyDescent="0.35">
      <c r="A42" s="88"/>
      <c r="B42" s="94" t="s">
        <v>1638</v>
      </c>
      <c r="C42" s="299" t="s">
        <v>1639</v>
      </c>
      <c r="D42" s="91" t="s">
        <v>1299</v>
      </c>
      <c r="E42" s="251">
        <f t="shared" si="0"/>
        <v>5000</v>
      </c>
      <c r="F42" s="442"/>
      <c r="G42" s="442">
        <v>5000</v>
      </c>
      <c r="H42" s="91"/>
      <c r="I42" s="91"/>
      <c r="J42" s="128" t="s">
        <v>1472</v>
      </c>
    </row>
    <row r="43" spans="1:10" s="329" customFormat="1" ht="63" x14ac:dyDescent="0.35">
      <c r="A43" s="88"/>
      <c r="B43" s="94" t="s">
        <v>1640</v>
      </c>
      <c r="C43" s="299" t="s">
        <v>1313</v>
      </c>
      <c r="D43" s="91" t="s">
        <v>571</v>
      </c>
      <c r="E43" s="251">
        <f t="shared" si="0"/>
        <v>0</v>
      </c>
      <c r="F43" s="91"/>
      <c r="G43" s="91">
        <v>0</v>
      </c>
      <c r="H43" s="91"/>
      <c r="I43" s="91"/>
      <c r="J43" s="128" t="s">
        <v>1472</v>
      </c>
    </row>
    <row r="44" spans="1:10" ht="63" x14ac:dyDescent="0.35">
      <c r="A44" s="598">
        <v>90</v>
      </c>
      <c r="B44" s="371" t="s">
        <v>324</v>
      </c>
      <c r="C44" s="299"/>
      <c r="D44" s="81"/>
      <c r="E44" s="251">
        <f t="shared" si="0"/>
        <v>0</v>
      </c>
      <c r="F44" s="75"/>
      <c r="G44" s="75"/>
      <c r="H44" s="75"/>
      <c r="I44" s="75"/>
      <c r="J44" s="715"/>
    </row>
    <row r="45" spans="1:10" ht="42" x14ac:dyDescent="0.35">
      <c r="A45" s="598"/>
      <c r="B45" s="371" t="s">
        <v>546</v>
      </c>
      <c r="C45" s="299" t="s">
        <v>550</v>
      </c>
      <c r="D45" s="446" t="s">
        <v>828</v>
      </c>
      <c r="E45" s="251">
        <f t="shared" si="0"/>
        <v>0</v>
      </c>
      <c r="F45" s="75"/>
      <c r="G45" s="75"/>
      <c r="H45" s="75"/>
      <c r="I45" s="75"/>
      <c r="J45" s="715" t="s">
        <v>801</v>
      </c>
    </row>
    <row r="46" spans="1:10" ht="42" x14ac:dyDescent="0.35">
      <c r="A46" s="598"/>
      <c r="B46" s="371" t="s">
        <v>552</v>
      </c>
      <c r="C46" s="299"/>
      <c r="D46" s="446"/>
      <c r="E46" s="251">
        <f t="shared" si="0"/>
        <v>0</v>
      </c>
      <c r="F46" s="75"/>
      <c r="G46" s="75"/>
      <c r="H46" s="75"/>
      <c r="I46" s="75"/>
      <c r="J46" s="715" t="s">
        <v>801</v>
      </c>
    </row>
    <row r="47" spans="1:10" s="329" customFormat="1" ht="42" x14ac:dyDescent="0.35">
      <c r="A47" s="88"/>
      <c r="B47" s="94" t="s">
        <v>1641</v>
      </c>
      <c r="C47" s="299" t="s">
        <v>1470</v>
      </c>
      <c r="D47" s="91" t="s">
        <v>1481</v>
      </c>
      <c r="E47" s="251">
        <f t="shared" si="0"/>
        <v>0</v>
      </c>
      <c r="F47" s="91"/>
      <c r="G47" s="91">
        <v>0</v>
      </c>
      <c r="H47" s="91"/>
      <c r="I47" s="91"/>
      <c r="J47" s="128" t="s">
        <v>1472</v>
      </c>
    </row>
    <row r="48" spans="1:10" s="329" customFormat="1" ht="42" x14ac:dyDescent="0.35">
      <c r="A48" s="103"/>
      <c r="B48" s="94" t="s">
        <v>1642</v>
      </c>
      <c r="C48" s="299" t="s">
        <v>1313</v>
      </c>
      <c r="D48" s="600" t="s">
        <v>1300</v>
      </c>
      <c r="E48" s="251">
        <f t="shared" si="0"/>
        <v>0</v>
      </c>
      <c r="F48" s="91"/>
      <c r="G48" s="91">
        <v>0</v>
      </c>
      <c r="H48" s="91"/>
      <c r="I48" s="91"/>
      <c r="J48" s="128" t="s">
        <v>1472</v>
      </c>
    </row>
    <row r="49" spans="1:10" s="329" customFormat="1" ht="42" x14ac:dyDescent="0.35">
      <c r="A49" s="94"/>
      <c r="B49" s="94" t="s">
        <v>1643</v>
      </c>
      <c r="C49" s="299" t="s">
        <v>1313</v>
      </c>
      <c r="D49" s="91" t="s">
        <v>1300</v>
      </c>
      <c r="E49" s="251">
        <f t="shared" si="0"/>
        <v>0</v>
      </c>
      <c r="F49" s="91"/>
      <c r="G49" s="91">
        <v>0</v>
      </c>
      <c r="H49" s="91"/>
      <c r="I49" s="91"/>
      <c r="J49" s="128" t="s">
        <v>1472</v>
      </c>
    </row>
    <row r="50" spans="1:10" s="329" customFormat="1" ht="42" x14ac:dyDescent="0.35">
      <c r="A50" s="88"/>
      <c r="B50" s="94" t="s">
        <v>1644</v>
      </c>
      <c r="C50" s="299" t="s">
        <v>1313</v>
      </c>
      <c r="D50" s="91" t="s">
        <v>1300</v>
      </c>
      <c r="E50" s="251">
        <f t="shared" si="0"/>
        <v>0</v>
      </c>
      <c r="F50" s="91"/>
      <c r="G50" s="91">
        <v>0</v>
      </c>
      <c r="H50" s="91"/>
      <c r="I50" s="91"/>
      <c r="J50" s="128" t="s">
        <v>1472</v>
      </c>
    </row>
    <row r="51" spans="1:10" x14ac:dyDescent="0.35">
      <c r="A51" s="111"/>
      <c r="B51" s="601"/>
      <c r="C51" s="124"/>
      <c r="D51" s="124"/>
      <c r="E51" s="432">
        <f t="shared" si="0"/>
        <v>0</v>
      </c>
      <c r="F51" s="247"/>
      <c r="G51" s="247"/>
      <c r="H51" s="247"/>
      <c r="I51" s="247"/>
      <c r="J51" s="764"/>
    </row>
    <row r="52" spans="1:10" x14ac:dyDescent="0.35">
      <c r="C52" s="183"/>
      <c r="D52" s="183"/>
      <c r="E52" s="244">
        <f>SUM(E14:E51)</f>
        <v>39000</v>
      </c>
      <c r="F52" s="244">
        <f t="shared" ref="F52:I52" si="1">SUM(F14:F51)</f>
        <v>0</v>
      </c>
      <c r="G52" s="244">
        <f t="shared" si="1"/>
        <v>39000</v>
      </c>
      <c r="H52" s="244">
        <f t="shared" si="1"/>
        <v>0</v>
      </c>
      <c r="I52" s="244">
        <f t="shared" si="1"/>
        <v>0</v>
      </c>
      <c r="J52" s="718">
        <f>F52+G52+H52+I52</f>
        <v>39000</v>
      </c>
    </row>
    <row r="55" spans="1:10" s="519" customFormat="1" x14ac:dyDescent="0.35">
      <c r="B55" s="519" t="s">
        <v>3213</v>
      </c>
      <c r="J55" s="769"/>
    </row>
    <row r="56" spans="1:10" s="407" customFormat="1" ht="42" x14ac:dyDescent="0.2">
      <c r="A56" s="484"/>
      <c r="B56" s="421" t="s">
        <v>1614</v>
      </c>
      <c r="C56" s="423" t="s">
        <v>1615</v>
      </c>
      <c r="D56" s="423" t="s">
        <v>839</v>
      </c>
      <c r="E56" s="439">
        <v>10000</v>
      </c>
      <c r="F56" s="439"/>
      <c r="G56" s="439">
        <v>10000</v>
      </c>
      <c r="H56" s="420"/>
      <c r="I56" s="420"/>
      <c r="J56" s="765" t="s">
        <v>1472</v>
      </c>
    </row>
    <row r="57" spans="1:10" s="329" customFormat="1" ht="42" x14ac:dyDescent="0.35">
      <c r="A57" s="485"/>
      <c r="B57" s="269" t="s">
        <v>1632</v>
      </c>
      <c r="C57" s="414" t="s">
        <v>1633</v>
      </c>
      <c r="D57" s="487" t="s">
        <v>571</v>
      </c>
      <c r="E57" s="274">
        <v>20000</v>
      </c>
      <c r="F57" s="418"/>
      <c r="G57" s="418">
        <v>20000</v>
      </c>
      <c r="H57" s="486"/>
      <c r="I57" s="486"/>
      <c r="J57" s="766" t="s">
        <v>1472</v>
      </c>
    </row>
    <row r="58" spans="1:10" x14ac:dyDescent="0.35">
      <c r="E58" s="518">
        <f>SUM(E56:E57)</f>
        <v>30000</v>
      </c>
    </row>
  </sheetData>
  <mergeCells count="5">
    <mergeCell ref="A11:A12"/>
    <mergeCell ref="B11:B12"/>
    <mergeCell ref="E11:I11"/>
    <mergeCell ref="J11:J12"/>
    <mergeCell ref="A1:J1"/>
  </mergeCells>
  <pageMargins left="0.9055118110236221" right="0.51181102362204722" top="0.74803149606299213" bottom="0.55118110236220474" header="0.31496062992125984" footer="0.31496062992125984"/>
  <pageSetup paperSize="5" scale="85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32"/>
  <sheetViews>
    <sheetView topLeftCell="A3" zoomScale="90" zoomScaleNormal="90" workbookViewId="0">
      <selection sqref="A1:J28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 x14ac:dyDescent="0.45">
      <c r="A1" s="1378" t="s">
        <v>2129</v>
      </c>
      <c r="B1" s="1378"/>
      <c r="C1" s="1378"/>
      <c r="D1" s="1378"/>
      <c r="E1" s="1378"/>
      <c r="F1" s="1378"/>
      <c r="G1" s="1378"/>
      <c r="H1" s="1378"/>
      <c r="I1" s="1378"/>
      <c r="J1" s="1378"/>
    </row>
    <row r="2" spans="1:18" ht="12.75" customHeight="1" x14ac:dyDescent="0.35">
      <c r="A2" s="282"/>
      <c r="B2" s="282"/>
      <c r="C2" s="282"/>
      <c r="D2" s="282"/>
      <c r="E2" s="282"/>
      <c r="F2" s="282"/>
      <c r="G2" s="282"/>
      <c r="H2" s="282"/>
      <c r="I2" s="282"/>
    </row>
    <row r="3" spans="1:18" ht="21" customHeight="1" x14ac:dyDescent="0.35">
      <c r="A3" s="32"/>
      <c r="B3" s="47" t="s">
        <v>28</v>
      </c>
      <c r="C3" s="39" t="s">
        <v>40</v>
      </c>
      <c r="D3" s="96" t="s">
        <v>2137</v>
      </c>
      <c r="E3" s="4"/>
      <c r="F3" s="48" t="s">
        <v>32</v>
      </c>
      <c r="G3" s="4"/>
      <c r="H3" s="48" t="s">
        <v>29</v>
      </c>
      <c r="I3" s="36"/>
    </row>
    <row r="4" spans="1:18" ht="21" customHeight="1" x14ac:dyDescent="0.35">
      <c r="A4" s="32"/>
      <c r="B4" s="47" t="s">
        <v>53</v>
      </c>
      <c r="C4" s="39" t="s">
        <v>272</v>
      </c>
      <c r="D4" s="30"/>
      <c r="F4" s="2"/>
      <c r="G4" s="2"/>
      <c r="H4" s="2"/>
    </row>
    <row r="5" spans="1:18" ht="21" customHeight="1" x14ac:dyDescent="0.35">
      <c r="A5" s="32"/>
      <c r="B5" s="47" t="s">
        <v>265</v>
      </c>
      <c r="C5" s="39" t="s">
        <v>244</v>
      </c>
      <c r="D5" s="30"/>
      <c r="E5" s="2"/>
      <c r="F5" s="2"/>
      <c r="G5" s="2"/>
    </row>
    <row r="6" spans="1:18" ht="21" customHeight="1" x14ac:dyDescent="0.35">
      <c r="A6" s="32"/>
      <c r="B6" s="47" t="s">
        <v>21</v>
      </c>
      <c r="C6" s="49" t="s">
        <v>30</v>
      </c>
      <c r="D6" s="50" t="s">
        <v>2134</v>
      </c>
      <c r="E6" s="49"/>
      <c r="F6" s="49" t="s">
        <v>55</v>
      </c>
      <c r="G6" s="49" t="s">
        <v>56</v>
      </c>
      <c r="H6" s="49" t="s">
        <v>59</v>
      </c>
      <c r="I6" s="49" t="s">
        <v>57</v>
      </c>
      <c r="J6" s="49" t="s">
        <v>58</v>
      </c>
      <c r="K6" s="35"/>
      <c r="O6" s="30"/>
    </row>
    <row r="7" spans="1:18" ht="21" customHeight="1" x14ac:dyDescent="0.35">
      <c r="A7" s="32"/>
      <c r="B7" s="37" t="s">
        <v>36</v>
      </c>
      <c r="D7" s="1" t="s">
        <v>408</v>
      </c>
      <c r="F7" s="30"/>
      <c r="H7" s="30"/>
      <c r="J7" s="30"/>
      <c r="K7" s="30"/>
      <c r="M7" s="30"/>
      <c r="O7" s="30"/>
      <c r="P7" s="30"/>
      <c r="R7" s="30"/>
    </row>
    <row r="8" spans="1:18" ht="21" customHeight="1" x14ac:dyDescent="0.35">
      <c r="A8" s="32"/>
      <c r="B8" s="37"/>
      <c r="F8" s="30"/>
      <c r="H8" s="30"/>
      <c r="K8" s="30"/>
      <c r="M8" s="30"/>
      <c r="O8" s="30"/>
      <c r="P8" s="30"/>
      <c r="R8" s="30"/>
    </row>
    <row r="9" spans="1:18" ht="21" customHeight="1" x14ac:dyDescent="0.35">
      <c r="A9" s="32"/>
      <c r="B9" s="37" t="s">
        <v>37</v>
      </c>
      <c r="D9" s="1" t="s">
        <v>34</v>
      </c>
      <c r="E9" s="30"/>
      <c r="F9" s="2"/>
      <c r="G9" s="2"/>
      <c r="H9" s="2"/>
    </row>
    <row r="10" spans="1:18" ht="21" customHeight="1" x14ac:dyDescent="0.35">
      <c r="A10" s="32"/>
      <c r="B10" s="37" t="s">
        <v>521</v>
      </c>
      <c r="D10" s="1" t="s">
        <v>35</v>
      </c>
      <c r="E10" s="2"/>
      <c r="F10" s="2"/>
      <c r="G10" s="2"/>
      <c r="H10" s="2"/>
    </row>
    <row r="11" spans="1:18" ht="21" customHeight="1" x14ac:dyDescent="0.35">
      <c r="A11" s="1390" t="s">
        <v>0</v>
      </c>
      <c r="B11" s="1390" t="s">
        <v>33</v>
      </c>
      <c r="C11" s="283" t="s">
        <v>23</v>
      </c>
      <c r="D11" s="287" t="s">
        <v>24</v>
      </c>
      <c r="E11" s="1392" t="s">
        <v>1</v>
      </c>
      <c r="F11" s="1393"/>
      <c r="G11" s="1393"/>
      <c r="H11" s="1393"/>
      <c r="I11" s="1394"/>
      <c r="J11" s="1395" t="s">
        <v>13</v>
      </c>
    </row>
    <row r="12" spans="1:18" x14ac:dyDescent="0.35">
      <c r="A12" s="1391"/>
      <c r="B12" s="1391"/>
      <c r="C12" s="284"/>
      <c r="D12" s="288" t="s">
        <v>25</v>
      </c>
      <c r="E12" s="33" t="s">
        <v>5</v>
      </c>
      <c r="F12" s="33" t="s">
        <v>6</v>
      </c>
      <c r="G12" s="33" t="s">
        <v>179</v>
      </c>
      <c r="H12" s="33" t="s">
        <v>26</v>
      </c>
      <c r="I12" s="33" t="s">
        <v>27</v>
      </c>
      <c r="J12" s="1396"/>
    </row>
    <row r="13" spans="1:18" s="9" customFormat="1" ht="22.5" customHeight="1" x14ac:dyDescent="0.2">
      <c r="A13" s="559">
        <v>91</v>
      </c>
      <c r="B13" s="537" t="s">
        <v>404</v>
      </c>
      <c r="C13" s="580"/>
      <c r="D13" s="580"/>
      <c r="E13" s="580"/>
      <c r="F13" s="580"/>
      <c r="G13" s="580"/>
      <c r="H13" s="580"/>
      <c r="I13" s="580"/>
      <c r="J13" s="580"/>
    </row>
    <row r="14" spans="1:18" s="9" customFormat="1" ht="84" x14ac:dyDescent="0.2">
      <c r="A14" s="89"/>
      <c r="B14" s="378" t="s">
        <v>1717</v>
      </c>
      <c r="C14" s="299" t="s">
        <v>1718</v>
      </c>
      <c r="D14" s="81" t="s">
        <v>1364</v>
      </c>
      <c r="E14" s="251">
        <f t="shared" ref="E14:E27" si="0">F14+G14+H14+I14</f>
        <v>20000</v>
      </c>
      <c r="F14" s="75"/>
      <c r="G14" s="75">
        <v>20000</v>
      </c>
      <c r="H14" s="103"/>
      <c r="I14" s="103"/>
      <c r="J14" s="103" t="s">
        <v>1719</v>
      </c>
    </row>
    <row r="15" spans="1:18" s="9" customFormat="1" ht="84" x14ac:dyDescent="0.2">
      <c r="A15" s="89"/>
      <c r="B15" s="378" t="s">
        <v>3186</v>
      </c>
      <c r="C15" s="169" t="s">
        <v>1720</v>
      </c>
      <c r="D15" s="81" t="s">
        <v>1364</v>
      </c>
      <c r="E15" s="251">
        <f t="shared" si="0"/>
        <v>0</v>
      </c>
      <c r="F15" s="75"/>
      <c r="G15" s="103"/>
      <c r="H15" s="103"/>
      <c r="I15" s="103"/>
      <c r="J15" s="103" t="s">
        <v>1719</v>
      </c>
    </row>
    <row r="16" spans="1:18" s="9" customFormat="1" ht="63" customHeight="1" x14ac:dyDescent="0.2">
      <c r="A16" s="89"/>
      <c r="B16" s="378" t="s">
        <v>1721</v>
      </c>
      <c r="C16" s="299" t="s">
        <v>658</v>
      </c>
      <c r="D16" s="79" t="s">
        <v>1722</v>
      </c>
      <c r="E16" s="251">
        <f t="shared" si="0"/>
        <v>0</v>
      </c>
      <c r="F16" s="75"/>
      <c r="G16" s="103"/>
      <c r="H16" s="103"/>
      <c r="I16" s="103"/>
      <c r="J16" s="103" t="s">
        <v>1719</v>
      </c>
    </row>
    <row r="17" spans="1:10" s="9" customFormat="1" ht="84" x14ac:dyDescent="0.2">
      <c r="A17" s="89"/>
      <c r="B17" s="378" t="s">
        <v>3187</v>
      </c>
      <c r="C17" s="299" t="s">
        <v>1723</v>
      </c>
      <c r="D17" s="79" t="s">
        <v>1724</v>
      </c>
      <c r="E17" s="251">
        <f t="shared" si="0"/>
        <v>0</v>
      </c>
      <c r="F17" s="75"/>
      <c r="G17" s="103"/>
      <c r="H17" s="103"/>
      <c r="I17" s="103"/>
      <c r="J17" s="103" t="s">
        <v>1719</v>
      </c>
    </row>
    <row r="18" spans="1:10" s="9" customFormat="1" ht="63" x14ac:dyDescent="0.2">
      <c r="A18" s="89"/>
      <c r="B18" s="445" t="s">
        <v>1725</v>
      </c>
      <c r="C18" s="103" t="s">
        <v>1726</v>
      </c>
      <c r="D18" s="103" t="s">
        <v>1727</v>
      </c>
      <c r="E18" s="251">
        <f t="shared" si="0"/>
        <v>0</v>
      </c>
      <c r="F18" s="103"/>
      <c r="G18" s="103"/>
      <c r="H18" s="103"/>
      <c r="I18" s="103"/>
      <c r="J18" s="103" t="s">
        <v>1719</v>
      </c>
    </row>
    <row r="19" spans="1:10" s="9" customFormat="1" x14ac:dyDescent="0.2">
      <c r="A19" s="89">
        <v>92</v>
      </c>
      <c r="B19" s="94" t="s">
        <v>405</v>
      </c>
      <c r="C19" s="245"/>
      <c r="D19" s="245"/>
      <c r="E19" s="251">
        <f t="shared" si="0"/>
        <v>0</v>
      </c>
      <c r="F19" s="188"/>
      <c r="G19" s="188"/>
      <c r="H19" s="188"/>
      <c r="I19" s="188"/>
      <c r="J19" s="245"/>
    </row>
    <row r="20" spans="1:10" ht="42" x14ac:dyDescent="0.35">
      <c r="A20" s="89">
        <v>93</v>
      </c>
      <c r="B20" s="94" t="s">
        <v>406</v>
      </c>
      <c r="C20" s="299"/>
      <c r="D20" s="81"/>
      <c r="E20" s="251">
        <f t="shared" si="0"/>
        <v>0</v>
      </c>
      <c r="F20" s="75"/>
      <c r="G20" s="75"/>
      <c r="H20" s="75"/>
      <c r="I20" s="75"/>
      <c r="J20" s="81"/>
    </row>
    <row r="21" spans="1:10" ht="84" customHeight="1" x14ac:dyDescent="0.35">
      <c r="A21" s="101"/>
      <c r="B21" s="94" t="s">
        <v>3188</v>
      </c>
      <c r="C21" s="299" t="s">
        <v>1728</v>
      </c>
      <c r="D21" s="81" t="s">
        <v>746</v>
      </c>
      <c r="E21" s="251">
        <f t="shared" si="0"/>
        <v>0</v>
      </c>
      <c r="F21" s="75"/>
      <c r="G21" s="81"/>
      <c r="H21" s="81"/>
      <c r="I21" s="81"/>
      <c r="J21" s="81" t="s">
        <v>1719</v>
      </c>
    </row>
    <row r="22" spans="1:10" ht="63" x14ac:dyDescent="0.35">
      <c r="A22" s="101"/>
      <c r="B22" s="94" t="s">
        <v>1729</v>
      </c>
      <c r="C22" s="299" t="s">
        <v>1718</v>
      </c>
      <c r="D22" s="446">
        <v>22282</v>
      </c>
      <c r="E22" s="251">
        <f t="shared" si="0"/>
        <v>0</v>
      </c>
      <c r="F22" s="75"/>
      <c r="G22" s="81"/>
      <c r="H22" s="81"/>
      <c r="I22" s="81"/>
      <c r="J22" s="81" t="s">
        <v>1719</v>
      </c>
    </row>
    <row r="23" spans="1:10" ht="84" x14ac:dyDescent="0.35">
      <c r="A23" s="101"/>
      <c r="B23" s="94" t="s">
        <v>1730</v>
      </c>
      <c r="C23" s="299" t="s">
        <v>1731</v>
      </c>
      <c r="D23" s="81" t="s">
        <v>839</v>
      </c>
      <c r="E23" s="251">
        <f t="shared" si="0"/>
        <v>0</v>
      </c>
      <c r="F23" s="75"/>
      <c r="G23" s="81"/>
      <c r="H23" s="81"/>
      <c r="I23" s="81"/>
      <c r="J23" s="81" t="s">
        <v>1719</v>
      </c>
    </row>
    <row r="24" spans="1:10" ht="42" x14ac:dyDescent="0.35">
      <c r="A24" s="89"/>
      <c r="B24" s="94" t="s">
        <v>2416</v>
      </c>
      <c r="C24" s="371" t="s">
        <v>2367</v>
      </c>
      <c r="D24" s="3"/>
      <c r="E24" s="251">
        <f t="shared" si="0"/>
        <v>0</v>
      </c>
      <c r="F24" s="3"/>
      <c r="G24" s="3"/>
      <c r="H24" s="3"/>
      <c r="I24" s="3"/>
      <c r="J24" s="81" t="s">
        <v>2323</v>
      </c>
    </row>
    <row r="25" spans="1:10" ht="42" x14ac:dyDescent="0.35">
      <c r="A25" s="89"/>
      <c r="B25" s="94" t="s">
        <v>2417</v>
      </c>
      <c r="C25" s="371"/>
      <c r="D25" s="3"/>
      <c r="E25" s="251">
        <f t="shared" si="0"/>
        <v>0</v>
      </c>
      <c r="F25" s="3"/>
      <c r="G25" s="3"/>
      <c r="H25" s="3"/>
      <c r="I25" s="3"/>
      <c r="J25" s="81" t="s">
        <v>2323</v>
      </c>
    </row>
    <row r="26" spans="1:10" ht="42" x14ac:dyDescent="0.35">
      <c r="A26" s="89">
        <v>94</v>
      </c>
      <c r="B26" s="94" t="s">
        <v>407</v>
      </c>
      <c r="C26" s="299"/>
      <c r="D26" s="81"/>
      <c r="E26" s="251">
        <f t="shared" si="0"/>
        <v>0</v>
      </c>
      <c r="F26" s="75"/>
      <c r="G26" s="75"/>
      <c r="H26" s="75"/>
      <c r="I26" s="75"/>
      <c r="J26" s="81"/>
    </row>
    <row r="27" spans="1:10" x14ac:dyDescent="0.35">
      <c r="A27" s="111"/>
      <c r="B27" s="413"/>
      <c r="C27" s="431"/>
      <c r="D27" s="124"/>
      <c r="E27" s="432">
        <f t="shared" si="0"/>
        <v>0</v>
      </c>
      <c r="F27" s="247"/>
      <c r="G27" s="247"/>
      <c r="H27" s="247"/>
      <c r="I27" s="247"/>
      <c r="J27" s="124"/>
    </row>
    <row r="28" spans="1:10" x14ac:dyDescent="0.35">
      <c r="A28" s="31"/>
      <c r="B28" s="31"/>
      <c r="C28" s="248"/>
      <c r="D28" s="248"/>
      <c r="E28" s="211">
        <f>SUM(E14:E27)</f>
        <v>20000</v>
      </c>
      <c r="F28" s="211">
        <f>SUM(F14:F27)</f>
        <v>0</v>
      </c>
      <c r="G28" s="211">
        <f>SUM(G14:G27)</f>
        <v>20000</v>
      </c>
      <c r="H28" s="211">
        <f>SUM(H14:H27)</f>
        <v>0</v>
      </c>
      <c r="I28" s="211">
        <f>SUM(I14:I27)</f>
        <v>0</v>
      </c>
      <c r="J28" s="234">
        <f>F28+G28+H28+I28</f>
        <v>20000</v>
      </c>
    </row>
    <row r="29" spans="1:10" x14ac:dyDescent="0.35">
      <c r="B29" s="4"/>
    </row>
    <row r="31" spans="1:10" s="519" customFormat="1" x14ac:dyDescent="0.35">
      <c r="B31" s="519" t="s">
        <v>3213</v>
      </c>
    </row>
    <row r="32" spans="1:10" x14ac:dyDescent="0.35">
      <c r="B32" s="1" t="s">
        <v>3214</v>
      </c>
    </row>
  </sheetData>
  <mergeCells count="5">
    <mergeCell ref="A11:A12"/>
    <mergeCell ref="B11:B12"/>
    <mergeCell ref="E11:I11"/>
    <mergeCell ref="J11:J12"/>
    <mergeCell ref="A1:J1"/>
  </mergeCells>
  <pageMargins left="0.9055118110236221" right="0.51181102362204722" top="0.74803149606299213" bottom="0.55118110236220474" header="0.31496062992125984" footer="0.31496062992125984"/>
  <pageSetup paperSize="5" scale="85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32"/>
  <sheetViews>
    <sheetView zoomScale="90" zoomScaleNormal="90" workbookViewId="0">
      <selection sqref="A1:J27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7" width="19.570312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 x14ac:dyDescent="0.45">
      <c r="A1" s="1378" t="s">
        <v>2129</v>
      </c>
      <c r="B1" s="1378"/>
      <c r="C1" s="1378"/>
      <c r="D1" s="1378"/>
      <c r="E1" s="1378"/>
      <c r="F1" s="1378"/>
      <c r="G1" s="1378"/>
      <c r="H1" s="1378"/>
      <c r="I1" s="1378"/>
      <c r="J1" s="1378"/>
    </row>
    <row r="2" spans="1:18" ht="12.75" customHeight="1" x14ac:dyDescent="0.35">
      <c r="A2" s="282"/>
      <c r="B2" s="282"/>
      <c r="C2" s="282"/>
      <c r="D2" s="282"/>
      <c r="E2" s="282"/>
      <c r="F2" s="282"/>
      <c r="G2" s="282"/>
      <c r="H2" s="282"/>
      <c r="I2" s="282"/>
    </row>
    <row r="3" spans="1:18" ht="21" customHeight="1" x14ac:dyDescent="0.35">
      <c r="A3" s="32"/>
      <c r="B3" s="47" t="s">
        <v>28</v>
      </c>
      <c r="C3" s="39" t="s">
        <v>40</v>
      </c>
      <c r="D3" s="96" t="s">
        <v>2137</v>
      </c>
      <c r="E3" s="4"/>
      <c r="F3" s="48" t="s">
        <v>32</v>
      </c>
      <c r="G3" s="4"/>
      <c r="H3" s="48" t="s">
        <v>29</v>
      </c>
      <c r="I3" s="36"/>
    </row>
    <row r="4" spans="1:18" ht="21" customHeight="1" x14ac:dyDescent="0.35">
      <c r="A4" s="32"/>
      <c r="B4" s="47" t="s">
        <v>53</v>
      </c>
      <c r="C4" s="39" t="s">
        <v>273</v>
      </c>
      <c r="D4" s="30"/>
      <c r="F4" s="2"/>
      <c r="G4" s="2"/>
      <c r="H4" s="2"/>
    </row>
    <row r="5" spans="1:18" ht="21" customHeight="1" x14ac:dyDescent="0.35">
      <c r="A5" s="32"/>
      <c r="B5" s="47" t="s">
        <v>265</v>
      </c>
      <c r="C5" s="39" t="s">
        <v>280</v>
      </c>
      <c r="D5" s="30"/>
      <c r="E5" s="2"/>
      <c r="F5" s="2"/>
      <c r="G5" s="2"/>
    </row>
    <row r="6" spans="1:18" ht="21" customHeight="1" x14ac:dyDescent="0.35">
      <c r="A6" s="32"/>
      <c r="B6" s="47" t="s">
        <v>21</v>
      </c>
      <c r="C6" s="49" t="s">
        <v>30</v>
      </c>
      <c r="D6" s="50" t="s">
        <v>54</v>
      </c>
      <c r="E6" s="49"/>
      <c r="F6" s="49" t="s">
        <v>55</v>
      </c>
      <c r="G6" s="49" t="s">
        <v>56</v>
      </c>
      <c r="H6" s="49" t="s">
        <v>59</v>
      </c>
      <c r="I6" s="49" t="s">
        <v>2139</v>
      </c>
      <c r="J6" s="49" t="s">
        <v>58</v>
      </c>
      <c r="K6" s="35"/>
      <c r="O6" s="30"/>
    </row>
    <row r="7" spans="1:18" ht="21" customHeight="1" x14ac:dyDescent="0.35">
      <c r="A7" s="32"/>
      <c r="B7" s="37" t="s">
        <v>36</v>
      </c>
      <c r="D7" s="1" t="s">
        <v>413</v>
      </c>
      <c r="F7" s="30"/>
      <c r="H7" s="30"/>
      <c r="J7" s="30"/>
      <c r="K7" s="30"/>
      <c r="M7" s="30"/>
      <c r="O7" s="30"/>
      <c r="P7" s="30"/>
      <c r="R7" s="30"/>
    </row>
    <row r="8" spans="1:18" ht="21" customHeight="1" x14ac:dyDescent="0.35">
      <c r="A8" s="32"/>
      <c r="B8" s="37"/>
      <c r="F8" s="30"/>
      <c r="H8" s="30"/>
      <c r="K8" s="30"/>
      <c r="M8" s="30"/>
      <c r="O8" s="30"/>
      <c r="P8" s="30"/>
      <c r="R8" s="30"/>
    </row>
    <row r="9" spans="1:18" ht="21" customHeight="1" x14ac:dyDescent="0.35">
      <c r="A9" s="32"/>
      <c r="B9" s="37" t="s">
        <v>37</v>
      </c>
      <c r="D9" s="1" t="s">
        <v>414</v>
      </c>
      <c r="E9" s="30"/>
      <c r="F9" s="2"/>
      <c r="G9" s="2"/>
      <c r="H9" s="2"/>
    </row>
    <row r="10" spans="1:18" ht="21" customHeight="1" x14ac:dyDescent="0.35">
      <c r="A10" s="32"/>
      <c r="B10" s="37"/>
      <c r="D10" s="1" t="s">
        <v>415</v>
      </c>
      <c r="E10" s="30"/>
      <c r="F10" s="2"/>
      <c r="G10" s="2"/>
      <c r="H10" s="2"/>
    </row>
    <row r="11" spans="1:18" ht="21" customHeight="1" x14ac:dyDescent="0.35">
      <c r="A11" s="32"/>
      <c r="B11" s="37" t="s">
        <v>522</v>
      </c>
      <c r="D11" s="1" t="s">
        <v>416</v>
      </c>
      <c r="E11" s="30"/>
      <c r="F11" s="2"/>
      <c r="G11" s="2"/>
      <c r="H11" s="2"/>
    </row>
    <row r="12" spans="1:18" ht="21" customHeight="1" x14ac:dyDescent="0.35">
      <c r="A12" s="32"/>
      <c r="B12" s="37"/>
      <c r="D12" s="1" t="s">
        <v>417</v>
      </c>
      <c r="E12" s="2"/>
      <c r="F12" s="2"/>
      <c r="G12" s="2"/>
      <c r="H12" s="2"/>
    </row>
    <row r="13" spans="1:18" ht="21" customHeight="1" x14ac:dyDescent="0.35">
      <c r="A13" s="1390" t="s">
        <v>0</v>
      </c>
      <c r="B13" s="1390" t="s">
        <v>33</v>
      </c>
      <c r="C13" s="283" t="s">
        <v>23</v>
      </c>
      <c r="D13" s="287" t="s">
        <v>24</v>
      </c>
      <c r="E13" s="1392" t="s">
        <v>1</v>
      </c>
      <c r="F13" s="1393"/>
      <c r="G13" s="1393"/>
      <c r="H13" s="1393"/>
      <c r="I13" s="1394"/>
      <c r="J13" s="1395" t="s">
        <v>13</v>
      </c>
    </row>
    <row r="14" spans="1:18" x14ac:dyDescent="0.35">
      <c r="A14" s="1391"/>
      <c r="B14" s="1391"/>
      <c r="C14" s="284"/>
      <c r="D14" s="288" t="s">
        <v>25</v>
      </c>
      <c r="E14" s="33" t="s">
        <v>5</v>
      </c>
      <c r="F14" s="33" t="s">
        <v>6</v>
      </c>
      <c r="G14" s="33" t="s">
        <v>179</v>
      </c>
      <c r="H14" s="34" t="s">
        <v>26</v>
      </c>
      <c r="I14" s="34" t="s">
        <v>27</v>
      </c>
      <c r="J14" s="1396"/>
    </row>
    <row r="15" spans="1:18" s="9" customFormat="1" ht="63" x14ac:dyDescent="0.2">
      <c r="A15" s="576">
        <v>95</v>
      </c>
      <c r="B15" s="537" t="s">
        <v>409</v>
      </c>
      <c r="C15" s="550"/>
      <c r="D15" s="550"/>
      <c r="E15" s="550"/>
      <c r="F15" s="550"/>
      <c r="G15" s="550"/>
      <c r="H15" s="550"/>
      <c r="I15" s="550"/>
      <c r="J15" s="550"/>
    </row>
    <row r="16" spans="1:18" ht="42" x14ac:dyDescent="0.35">
      <c r="A16" s="91">
        <v>96</v>
      </c>
      <c r="B16" s="94" t="s">
        <v>410</v>
      </c>
      <c r="C16" s="299"/>
      <c r="D16" s="81"/>
      <c r="E16" s="251">
        <f t="shared" ref="E16:E26" si="0">F16+G16+H16+I16</f>
        <v>0</v>
      </c>
      <c r="F16" s="81"/>
      <c r="G16" s="81"/>
      <c r="H16" s="81"/>
      <c r="I16" s="81"/>
      <c r="J16" s="81"/>
    </row>
    <row r="17" spans="1:10" ht="42" x14ac:dyDescent="0.35">
      <c r="A17" s="91"/>
      <c r="B17" s="94" t="s">
        <v>2418</v>
      </c>
      <c r="C17" s="299" t="s">
        <v>2419</v>
      </c>
      <c r="D17" s="81" t="s">
        <v>1346</v>
      </c>
      <c r="E17" s="251">
        <f t="shared" si="0"/>
        <v>0</v>
      </c>
      <c r="F17" s="81"/>
      <c r="G17" s="81"/>
      <c r="H17" s="81"/>
      <c r="I17" s="81"/>
      <c r="J17" s="299" t="s">
        <v>2291</v>
      </c>
    </row>
    <row r="18" spans="1:10" ht="42" x14ac:dyDescent="0.35">
      <c r="A18" s="91">
        <v>97</v>
      </c>
      <c r="B18" s="94" t="s">
        <v>411</v>
      </c>
      <c r="C18" s="299"/>
      <c r="D18" s="81"/>
      <c r="E18" s="251">
        <f t="shared" si="0"/>
        <v>0</v>
      </c>
      <c r="F18" s="81"/>
      <c r="G18" s="81"/>
      <c r="H18" s="81"/>
      <c r="I18" s="81"/>
      <c r="J18" s="81"/>
    </row>
    <row r="19" spans="1:10" x14ac:dyDescent="0.35">
      <c r="A19" s="91">
        <v>98</v>
      </c>
      <c r="B19" s="94" t="s">
        <v>412</v>
      </c>
      <c r="C19" s="299"/>
      <c r="D19" s="81"/>
      <c r="E19" s="251">
        <f t="shared" si="0"/>
        <v>0</v>
      </c>
      <c r="F19" s="81"/>
      <c r="G19" s="81"/>
      <c r="H19" s="81"/>
      <c r="I19" s="81"/>
      <c r="J19" s="81"/>
    </row>
    <row r="20" spans="1:10" s="9" customFormat="1" ht="42" x14ac:dyDescent="0.2">
      <c r="A20" s="93"/>
      <c r="B20" s="602" t="s">
        <v>1968</v>
      </c>
      <c r="C20" s="103"/>
      <c r="D20" s="103"/>
      <c r="E20" s="251">
        <f t="shared" si="0"/>
        <v>0</v>
      </c>
      <c r="F20" s="103"/>
      <c r="G20" s="103"/>
      <c r="H20" s="103"/>
      <c r="I20" s="103"/>
      <c r="J20" s="103"/>
    </row>
    <row r="21" spans="1:10" s="9" customFormat="1" ht="63" x14ac:dyDescent="0.2">
      <c r="A21" s="104"/>
      <c r="B21" s="119" t="s">
        <v>1969</v>
      </c>
      <c r="C21" s="103" t="s">
        <v>1665</v>
      </c>
      <c r="D21" s="81" t="s">
        <v>1200</v>
      </c>
      <c r="E21" s="251">
        <f t="shared" si="0"/>
        <v>0</v>
      </c>
      <c r="F21" s="103">
        <v>0</v>
      </c>
      <c r="G21" s="103"/>
      <c r="H21" s="103"/>
      <c r="I21" s="103"/>
      <c r="J21" s="103" t="s">
        <v>1172</v>
      </c>
    </row>
    <row r="22" spans="1:10" s="9" customFormat="1" ht="42" x14ac:dyDescent="0.2">
      <c r="A22" s="89"/>
      <c r="B22" s="603" t="s">
        <v>1970</v>
      </c>
      <c r="C22" s="103" t="s">
        <v>1971</v>
      </c>
      <c r="D22" s="81" t="s">
        <v>1200</v>
      </c>
      <c r="E22" s="251">
        <f t="shared" si="0"/>
        <v>0</v>
      </c>
      <c r="F22" s="103">
        <v>0</v>
      </c>
      <c r="G22" s="103"/>
      <c r="H22" s="103"/>
      <c r="I22" s="103"/>
      <c r="J22" s="103" t="s">
        <v>1172</v>
      </c>
    </row>
    <row r="23" spans="1:10" ht="42" x14ac:dyDescent="0.35">
      <c r="A23" s="371"/>
      <c r="B23" s="371" t="s">
        <v>1972</v>
      </c>
      <c r="C23" s="299" t="s">
        <v>1973</v>
      </c>
      <c r="D23" s="81" t="s">
        <v>1200</v>
      </c>
      <c r="E23" s="251">
        <f t="shared" si="0"/>
        <v>0</v>
      </c>
      <c r="F23" s="81">
        <v>0</v>
      </c>
      <c r="G23" s="81"/>
      <c r="H23" s="81"/>
      <c r="I23" s="81"/>
      <c r="J23" s="81" t="s">
        <v>1172</v>
      </c>
    </row>
    <row r="24" spans="1:10" x14ac:dyDescent="0.35">
      <c r="A24" s="91"/>
      <c r="B24" s="371" t="s">
        <v>2388</v>
      </c>
      <c r="C24" s="299" t="s">
        <v>2291</v>
      </c>
      <c r="D24" s="81" t="s">
        <v>2269</v>
      </c>
      <c r="E24" s="251">
        <f t="shared" si="0"/>
        <v>0</v>
      </c>
      <c r="F24" s="81"/>
      <c r="G24" s="81"/>
      <c r="H24" s="81"/>
      <c r="I24" s="81"/>
      <c r="J24" s="299" t="s">
        <v>2291</v>
      </c>
    </row>
    <row r="25" spans="1:10" ht="24.75" customHeight="1" x14ac:dyDescent="0.35">
      <c r="A25" s="101"/>
      <c r="B25" s="604" t="s">
        <v>2420</v>
      </c>
      <c r="C25" s="299" t="s">
        <v>2386</v>
      </c>
      <c r="D25" s="81" t="s">
        <v>2269</v>
      </c>
      <c r="E25" s="251">
        <f t="shared" si="0"/>
        <v>0</v>
      </c>
      <c r="F25" s="81"/>
      <c r="G25" s="81"/>
      <c r="H25" s="81"/>
      <c r="I25" s="81"/>
      <c r="J25" s="770" t="s">
        <v>2421</v>
      </c>
    </row>
    <row r="26" spans="1:10" x14ac:dyDescent="0.35">
      <c r="A26" s="84"/>
      <c r="B26" s="433" t="s">
        <v>2422</v>
      </c>
      <c r="C26" s="431" t="s">
        <v>2291</v>
      </c>
      <c r="D26" s="124" t="s">
        <v>2269</v>
      </c>
      <c r="E26" s="432">
        <f t="shared" si="0"/>
        <v>0</v>
      </c>
      <c r="F26" s="124"/>
      <c r="G26" s="124"/>
      <c r="H26" s="124"/>
      <c r="I26" s="124"/>
      <c r="J26" s="431" t="s">
        <v>2291</v>
      </c>
    </row>
    <row r="27" spans="1:10" x14ac:dyDescent="0.35">
      <c r="A27" s="31"/>
      <c r="B27" s="31"/>
      <c r="C27" s="248"/>
      <c r="D27" s="248"/>
      <c r="E27" s="211">
        <f>SUM(E16:E26)</f>
        <v>0</v>
      </c>
      <c r="F27" s="211">
        <f t="shared" ref="F27:I27" si="1">SUM(F16:F26)</f>
        <v>0</v>
      </c>
      <c r="G27" s="211">
        <f t="shared" si="1"/>
        <v>0</v>
      </c>
      <c r="H27" s="211">
        <f t="shared" si="1"/>
        <v>0</v>
      </c>
      <c r="I27" s="211">
        <f t="shared" si="1"/>
        <v>0</v>
      </c>
      <c r="J27" s="234">
        <f>F27+G27+H27+I27</f>
        <v>0</v>
      </c>
    </row>
    <row r="28" spans="1:10" x14ac:dyDescent="0.35">
      <c r="B28" s="4"/>
    </row>
    <row r="31" spans="1:10" s="519" customFormat="1" x14ac:dyDescent="0.35">
      <c r="B31" s="519" t="s">
        <v>3213</v>
      </c>
    </row>
    <row r="32" spans="1:10" x14ac:dyDescent="0.35">
      <c r="B32" s="1" t="s">
        <v>3214</v>
      </c>
    </row>
  </sheetData>
  <mergeCells count="5">
    <mergeCell ref="A13:A14"/>
    <mergeCell ref="B13:B14"/>
    <mergeCell ref="E13:I13"/>
    <mergeCell ref="J13:J14"/>
    <mergeCell ref="A1:J1"/>
  </mergeCells>
  <pageMargins left="0.9055118110236221" right="0.51181102362204722" top="0.74803149606299213" bottom="0.55118110236220474" header="0.31496062992125984" footer="0.31496062992125984"/>
  <pageSetup paperSize="5" scale="85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R88"/>
  <sheetViews>
    <sheetView topLeftCell="A48" workbookViewId="0">
      <selection activeCell="B53" sqref="B53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7" width="17.8554687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 x14ac:dyDescent="0.45">
      <c r="A1" s="1378" t="s">
        <v>2129</v>
      </c>
      <c r="B1" s="1378"/>
      <c r="C1" s="1378"/>
      <c r="D1" s="1378"/>
      <c r="E1" s="1378"/>
      <c r="F1" s="1378"/>
      <c r="G1" s="1378"/>
      <c r="H1" s="1378"/>
      <c r="I1" s="1378"/>
      <c r="J1" s="1378"/>
    </row>
    <row r="2" spans="1:18" ht="12.75" customHeight="1" x14ac:dyDescent="0.35">
      <c r="A2" s="282"/>
      <c r="B2" s="282"/>
      <c r="C2" s="282"/>
      <c r="D2" s="282"/>
      <c r="E2" s="282"/>
      <c r="F2" s="282"/>
      <c r="G2" s="282"/>
      <c r="H2" s="282"/>
      <c r="I2" s="282"/>
    </row>
    <row r="3" spans="1:18" ht="21" customHeight="1" x14ac:dyDescent="0.35">
      <c r="A3" s="32"/>
      <c r="B3" s="47" t="s">
        <v>28</v>
      </c>
      <c r="C3" s="39" t="s">
        <v>40</v>
      </c>
      <c r="D3" s="96" t="s">
        <v>31</v>
      </c>
      <c r="E3" s="4"/>
      <c r="F3" s="48" t="s">
        <v>2140</v>
      </c>
      <c r="G3" s="4"/>
      <c r="H3" s="48" t="s">
        <v>29</v>
      </c>
      <c r="I3" s="36"/>
    </row>
    <row r="4" spans="1:18" ht="21" customHeight="1" x14ac:dyDescent="0.35">
      <c r="A4" s="32"/>
      <c r="B4" s="47" t="s">
        <v>53</v>
      </c>
      <c r="C4" s="39" t="s">
        <v>274</v>
      </c>
      <c r="D4" s="30"/>
      <c r="F4" s="2"/>
      <c r="G4" s="2"/>
      <c r="H4" s="2"/>
    </row>
    <row r="5" spans="1:18" ht="21" customHeight="1" x14ac:dyDescent="0.35">
      <c r="A5" s="32"/>
      <c r="B5" s="47" t="s">
        <v>265</v>
      </c>
      <c r="C5" s="39" t="s">
        <v>245</v>
      </c>
      <c r="D5" s="30"/>
      <c r="E5" s="2"/>
      <c r="F5" s="2"/>
      <c r="G5" s="2"/>
    </row>
    <row r="6" spans="1:18" ht="21" customHeight="1" x14ac:dyDescent="0.35">
      <c r="A6" s="32"/>
      <c r="B6" s="47" t="s">
        <v>21</v>
      </c>
      <c r="C6" s="49" t="s">
        <v>2138</v>
      </c>
      <c r="D6" s="50" t="s">
        <v>54</v>
      </c>
      <c r="E6" s="49"/>
      <c r="F6" s="49" t="s">
        <v>55</v>
      </c>
      <c r="G6" s="49" t="s">
        <v>56</v>
      </c>
      <c r="H6" s="49" t="s">
        <v>59</v>
      </c>
      <c r="I6" s="49" t="s">
        <v>57</v>
      </c>
      <c r="J6" s="49" t="s">
        <v>58</v>
      </c>
      <c r="K6" s="35"/>
      <c r="O6" s="30"/>
    </row>
    <row r="7" spans="1:18" ht="21" customHeight="1" x14ac:dyDescent="0.35">
      <c r="A7" s="32"/>
      <c r="B7" s="37" t="s">
        <v>36</v>
      </c>
      <c r="D7" s="1" t="s">
        <v>424</v>
      </c>
      <c r="F7" s="30"/>
      <c r="H7" s="30"/>
      <c r="J7" s="30"/>
      <c r="K7" s="30"/>
      <c r="M7" s="30"/>
      <c r="O7" s="30"/>
      <c r="P7" s="30"/>
      <c r="R7" s="30"/>
    </row>
    <row r="8" spans="1:18" ht="21" customHeight="1" x14ac:dyDescent="0.35">
      <c r="A8" s="32"/>
      <c r="B8" s="37"/>
      <c r="D8" s="1" t="s">
        <v>425</v>
      </c>
      <c r="F8" s="30"/>
      <c r="H8" s="30"/>
      <c r="K8" s="30"/>
      <c r="M8" s="30"/>
      <c r="O8" s="30"/>
      <c r="P8" s="30"/>
      <c r="R8" s="30"/>
    </row>
    <row r="9" spans="1:18" ht="21" customHeight="1" x14ac:dyDescent="0.35">
      <c r="A9" s="32"/>
      <c r="B9" s="37" t="s">
        <v>37</v>
      </c>
      <c r="D9" s="1" t="s">
        <v>426</v>
      </c>
      <c r="E9" s="30"/>
      <c r="F9" s="2"/>
      <c r="G9" s="2"/>
      <c r="H9" s="2"/>
    </row>
    <row r="10" spans="1:18" ht="21" customHeight="1" x14ac:dyDescent="0.35">
      <c r="A10" s="32"/>
      <c r="B10" s="37" t="s">
        <v>523</v>
      </c>
      <c r="D10" s="1" t="s">
        <v>427</v>
      </c>
      <c r="E10" s="2"/>
      <c r="F10" s="2"/>
      <c r="G10" s="2"/>
      <c r="H10" s="2"/>
    </row>
    <row r="11" spans="1:18" ht="21" customHeight="1" x14ac:dyDescent="0.35">
      <c r="A11" s="1390" t="s">
        <v>0</v>
      </c>
      <c r="B11" s="1390" t="s">
        <v>33</v>
      </c>
      <c r="C11" s="283" t="s">
        <v>23</v>
      </c>
      <c r="D11" s="287" t="s">
        <v>24</v>
      </c>
      <c r="E11" s="1392" t="s">
        <v>1</v>
      </c>
      <c r="F11" s="1393"/>
      <c r="G11" s="1393"/>
      <c r="H11" s="1393"/>
      <c r="I11" s="1394"/>
      <c r="J11" s="1395" t="s">
        <v>13</v>
      </c>
    </row>
    <row r="12" spans="1:18" x14ac:dyDescent="0.35">
      <c r="A12" s="1391"/>
      <c r="B12" s="1391"/>
      <c r="C12" s="284"/>
      <c r="D12" s="288" t="s">
        <v>25</v>
      </c>
      <c r="E12" s="33" t="s">
        <v>5</v>
      </c>
      <c r="F12" s="33" t="s">
        <v>6</v>
      </c>
      <c r="G12" s="33" t="s">
        <v>179</v>
      </c>
      <c r="H12" s="34" t="s">
        <v>26</v>
      </c>
      <c r="I12" s="34" t="s">
        <v>27</v>
      </c>
      <c r="J12" s="1396"/>
    </row>
    <row r="13" spans="1:18" s="724" customFormat="1" ht="19.5" x14ac:dyDescent="0.2">
      <c r="A13" s="771">
        <v>99</v>
      </c>
      <c r="B13" s="567" t="s">
        <v>418</v>
      </c>
      <c r="C13" s="772"/>
      <c r="D13" s="772"/>
      <c r="E13" s="772"/>
      <c r="F13" s="772"/>
      <c r="G13" s="772"/>
      <c r="H13" s="772"/>
      <c r="I13" s="772"/>
      <c r="J13" s="772"/>
    </row>
    <row r="14" spans="1:18" s="739" customFormat="1" ht="39" x14ac:dyDescent="0.3">
      <c r="A14" s="773"/>
      <c r="B14" s="774" t="s">
        <v>1816</v>
      </c>
      <c r="C14" s="775"/>
      <c r="D14" s="776"/>
      <c r="E14" s="728">
        <f t="shared" ref="E14:E25" si="0">F14+G14+H14+I14</f>
        <v>0</v>
      </c>
      <c r="F14" s="777"/>
      <c r="G14" s="776"/>
      <c r="H14" s="776"/>
      <c r="I14" s="776"/>
      <c r="J14" s="776"/>
    </row>
    <row r="15" spans="1:18" s="739" customFormat="1" ht="19.5" x14ac:dyDescent="0.3">
      <c r="A15" s="773"/>
      <c r="B15" s="778" t="s">
        <v>1817</v>
      </c>
      <c r="C15" s="775" t="s">
        <v>1818</v>
      </c>
      <c r="D15" s="776" t="s">
        <v>836</v>
      </c>
      <c r="E15" s="728">
        <f t="shared" si="0"/>
        <v>240000</v>
      </c>
      <c r="F15" s="777"/>
      <c r="G15" s="777">
        <v>240000</v>
      </c>
      <c r="H15" s="776"/>
      <c r="I15" s="776"/>
      <c r="J15" s="776" t="s">
        <v>1819</v>
      </c>
    </row>
    <row r="16" spans="1:18" s="739" customFormat="1" ht="39" x14ac:dyDescent="0.3">
      <c r="A16" s="773"/>
      <c r="B16" s="778" t="s">
        <v>1820</v>
      </c>
      <c r="C16" s="775" t="s">
        <v>1387</v>
      </c>
      <c r="D16" s="776" t="s">
        <v>1821</v>
      </c>
      <c r="E16" s="728">
        <f t="shared" si="0"/>
        <v>42000</v>
      </c>
      <c r="F16" s="777"/>
      <c r="G16" s="777">
        <v>42000</v>
      </c>
      <c r="H16" s="776"/>
      <c r="I16" s="776"/>
      <c r="J16" s="776" t="s">
        <v>1819</v>
      </c>
    </row>
    <row r="17" spans="1:10" s="739" customFormat="1" ht="39" x14ac:dyDescent="0.3">
      <c r="A17" s="773"/>
      <c r="B17" s="778" t="s">
        <v>1822</v>
      </c>
      <c r="C17" s="775" t="s">
        <v>1387</v>
      </c>
      <c r="D17" s="776" t="s">
        <v>1821</v>
      </c>
      <c r="E17" s="728">
        <f t="shared" si="0"/>
        <v>42000</v>
      </c>
      <c r="F17" s="777"/>
      <c r="G17" s="777">
        <v>42000</v>
      </c>
      <c r="H17" s="776"/>
      <c r="I17" s="776"/>
      <c r="J17" s="776" t="s">
        <v>1819</v>
      </c>
    </row>
    <row r="18" spans="1:10" s="739" customFormat="1" ht="39" x14ac:dyDescent="0.3">
      <c r="A18" s="773"/>
      <c r="B18" s="778" t="s">
        <v>1823</v>
      </c>
      <c r="C18" s="775" t="s">
        <v>1387</v>
      </c>
      <c r="D18" s="776" t="s">
        <v>1821</v>
      </c>
      <c r="E18" s="728">
        <f t="shared" si="0"/>
        <v>42000</v>
      </c>
      <c r="F18" s="777"/>
      <c r="G18" s="777">
        <v>42000</v>
      </c>
      <c r="H18" s="776"/>
      <c r="I18" s="776"/>
      <c r="J18" s="776" t="s">
        <v>1819</v>
      </c>
    </row>
    <row r="19" spans="1:10" s="739" customFormat="1" ht="19.5" x14ac:dyDescent="0.3">
      <c r="A19" s="773"/>
      <c r="B19" s="778" t="s">
        <v>1824</v>
      </c>
      <c r="C19" s="775" t="s">
        <v>1387</v>
      </c>
      <c r="D19" s="776" t="s">
        <v>1821</v>
      </c>
      <c r="E19" s="728">
        <f t="shared" si="0"/>
        <v>79200</v>
      </c>
      <c r="F19" s="777"/>
      <c r="G19" s="777">
        <v>79200</v>
      </c>
      <c r="H19" s="776"/>
      <c r="I19" s="776"/>
      <c r="J19" s="776" t="s">
        <v>1819</v>
      </c>
    </row>
    <row r="20" spans="1:10" s="739" customFormat="1" ht="39" x14ac:dyDescent="0.3">
      <c r="A20" s="773"/>
      <c r="B20" s="778" t="s">
        <v>1825</v>
      </c>
      <c r="C20" s="775" t="s">
        <v>1387</v>
      </c>
      <c r="D20" s="776" t="s">
        <v>1821</v>
      </c>
      <c r="E20" s="728">
        <f t="shared" si="0"/>
        <v>72090</v>
      </c>
      <c r="F20" s="777"/>
      <c r="G20" s="777">
        <v>72090</v>
      </c>
      <c r="H20" s="776"/>
      <c r="I20" s="776"/>
      <c r="J20" s="776" t="s">
        <v>1819</v>
      </c>
    </row>
    <row r="21" spans="1:10" s="739" customFormat="1" ht="39" x14ac:dyDescent="0.3">
      <c r="A21" s="773"/>
      <c r="B21" s="778" t="s">
        <v>1826</v>
      </c>
      <c r="C21" s="775" t="s">
        <v>1512</v>
      </c>
      <c r="D21" s="776" t="s">
        <v>746</v>
      </c>
      <c r="E21" s="728">
        <f t="shared" si="0"/>
        <v>133200</v>
      </c>
      <c r="F21" s="777"/>
      <c r="G21" s="777">
        <v>133200</v>
      </c>
      <c r="H21" s="776"/>
      <c r="I21" s="776"/>
      <c r="J21" s="776" t="s">
        <v>1819</v>
      </c>
    </row>
    <row r="22" spans="1:10" s="739" customFormat="1" ht="19.5" x14ac:dyDescent="0.3">
      <c r="A22" s="773"/>
      <c r="B22" s="778" t="s">
        <v>1827</v>
      </c>
      <c r="C22" s="775" t="s">
        <v>1387</v>
      </c>
      <c r="D22" s="776" t="s">
        <v>746</v>
      </c>
      <c r="E22" s="728">
        <f t="shared" si="0"/>
        <v>66600</v>
      </c>
      <c r="F22" s="777"/>
      <c r="G22" s="777">
        <v>66600</v>
      </c>
      <c r="H22" s="776"/>
      <c r="I22" s="776"/>
      <c r="J22" s="776" t="s">
        <v>1819</v>
      </c>
    </row>
    <row r="23" spans="1:10" s="739" customFormat="1" ht="45.75" customHeight="1" x14ac:dyDescent="0.3">
      <c r="A23" s="773"/>
      <c r="B23" s="778" t="s">
        <v>1828</v>
      </c>
      <c r="C23" s="775" t="s">
        <v>1387</v>
      </c>
      <c r="D23" s="776" t="s">
        <v>746</v>
      </c>
      <c r="E23" s="728">
        <f t="shared" si="0"/>
        <v>66600</v>
      </c>
      <c r="F23" s="777"/>
      <c r="G23" s="777">
        <v>66600</v>
      </c>
      <c r="H23" s="776"/>
      <c r="I23" s="776"/>
      <c r="J23" s="776" t="s">
        <v>1819</v>
      </c>
    </row>
    <row r="24" spans="1:10" s="724" customFormat="1" ht="39" x14ac:dyDescent="0.2">
      <c r="A24" s="779"/>
      <c r="B24" s="568" t="s">
        <v>1666</v>
      </c>
      <c r="C24" s="727" t="s">
        <v>1387</v>
      </c>
      <c r="D24" s="727"/>
      <c r="E24" s="728">
        <f>F24+G24+H24+I24</f>
        <v>52416</v>
      </c>
      <c r="F24" s="728"/>
      <c r="G24" s="728">
        <v>52416</v>
      </c>
      <c r="H24" s="727"/>
      <c r="I24" s="727"/>
      <c r="J24" s="727" t="s">
        <v>3439</v>
      </c>
    </row>
    <row r="25" spans="1:10" s="724" customFormat="1" ht="39" x14ac:dyDescent="0.2">
      <c r="A25" s="780">
        <v>100</v>
      </c>
      <c r="B25" s="568" t="s">
        <v>419</v>
      </c>
      <c r="C25" s="781"/>
      <c r="D25" s="781"/>
      <c r="E25" s="728">
        <f t="shared" si="0"/>
        <v>0</v>
      </c>
      <c r="F25" s="781"/>
      <c r="G25" s="1312"/>
      <c r="H25" s="781"/>
      <c r="I25" s="781"/>
      <c r="J25" s="781"/>
    </row>
    <row r="26" spans="1:10" s="739" customFormat="1" ht="39" x14ac:dyDescent="0.3">
      <c r="A26" s="780">
        <v>101</v>
      </c>
      <c r="B26" s="568" t="s">
        <v>420</v>
      </c>
      <c r="C26" s="782"/>
      <c r="D26" s="776"/>
      <c r="E26" s="728">
        <f t="shared" ref="E26:E58" si="1">F26+G26+H26+I26</f>
        <v>0</v>
      </c>
      <c r="F26" s="776"/>
      <c r="G26" s="776"/>
      <c r="H26" s="776"/>
      <c r="I26" s="776"/>
      <c r="J26" s="776"/>
    </row>
    <row r="27" spans="1:10" s="739" customFormat="1" ht="78" x14ac:dyDescent="0.3">
      <c r="A27" s="780"/>
      <c r="B27" s="568" t="s">
        <v>1829</v>
      </c>
      <c r="C27" s="782">
        <v>3</v>
      </c>
      <c r="D27" s="783">
        <v>22190</v>
      </c>
      <c r="E27" s="728">
        <f t="shared" si="1"/>
        <v>90000</v>
      </c>
      <c r="F27" s="784"/>
      <c r="G27" s="1310">
        <v>90000</v>
      </c>
      <c r="H27" s="777"/>
      <c r="I27" s="776"/>
      <c r="J27" s="776" t="s">
        <v>1819</v>
      </c>
    </row>
    <row r="28" spans="1:10" s="739" customFormat="1" ht="39" x14ac:dyDescent="0.3">
      <c r="A28" s="780">
        <v>102</v>
      </c>
      <c r="B28" s="568" t="s">
        <v>421</v>
      </c>
      <c r="C28" s="782"/>
      <c r="D28" s="776"/>
      <c r="E28" s="728">
        <f t="shared" si="1"/>
        <v>0</v>
      </c>
      <c r="F28" s="776"/>
      <c r="G28" s="776"/>
      <c r="H28" s="776"/>
      <c r="I28" s="776"/>
      <c r="J28" s="776"/>
    </row>
    <row r="29" spans="1:10" s="739" customFormat="1" ht="39" x14ac:dyDescent="0.3">
      <c r="A29" s="773"/>
      <c r="B29" s="774" t="s">
        <v>1830</v>
      </c>
      <c r="C29" s="782"/>
      <c r="D29" s="776"/>
      <c r="E29" s="728">
        <f t="shared" si="1"/>
        <v>0</v>
      </c>
      <c r="F29" s="777"/>
      <c r="G29" s="777"/>
      <c r="H29" s="776"/>
      <c r="I29" s="776"/>
      <c r="J29" s="776" t="s">
        <v>1819</v>
      </c>
    </row>
    <row r="30" spans="1:10" s="739" customFormat="1" ht="21" customHeight="1" x14ac:dyDescent="0.3">
      <c r="A30" s="773"/>
      <c r="B30" s="778" t="s">
        <v>1831</v>
      </c>
      <c r="C30" s="775" t="s">
        <v>1512</v>
      </c>
      <c r="D30" s="776" t="s">
        <v>839</v>
      </c>
      <c r="E30" s="728">
        <f t="shared" si="1"/>
        <v>5000</v>
      </c>
      <c r="F30" s="785"/>
      <c r="G30" s="785">
        <v>5000</v>
      </c>
      <c r="H30" s="776"/>
      <c r="I30" s="776"/>
      <c r="J30" s="776" t="s">
        <v>1819</v>
      </c>
    </row>
    <row r="31" spans="1:10" s="739" customFormat="1" ht="39" x14ac:dyDescent="0.3">
      <c r="A31" s="773"/>
      <c r="B31" s="778" t="s">
        <v>1832</v>
      </c>
      <c r="C31" s="775" t="s">
        <v>1387</v>
      </c>
      <c r="D31" s="776" t="s">
        <v>839</v>
      </c>
      <c r="E31" s="728">
        <f t="shared" si="1"/>
        <v>2500</v>
      </c>
      <c r="F31" s="785"/>
      <c r="G31" s="785">
        <v>2500</v>
      </c>
      <c r="H31" s="776"/>
      <c r="I31" s="776"/>
      <c r="J31" s="776" t="s">
        <v>1819</v>
      </c>
    </row>
    <row r="32" spans="1:10" s="739" customFormat="1" ht="39" x14ac:dyDescent="0.3">
      <c r="A32" s="773"/>
      <c r="B32" s="778" t="s">
        <v>1833</v>
      </c>
      <c r="C32" s="775" t="s">
        <v>1387</v>
      </c>
      <c r="D32" s="776" t="s">
        <v>839</v>
      </c>
      <c r="E32" s="728">
        <f t="shared" si="1"/>
        <v>2500</v>
      </c>
      <c r="F32" s="785"/>
      <c r="G32" s="785">
        <v>2500</v>
      </c>
      <c r="H32" s="776"/>
      <c r="I32" s="776"/>
      <c r="J32" s="776" t="s">
        <v>1819</v>
      </c>
    </row>
    <row r="33" spans="1:10" s="739" customFormat="1" ht="39" x14ac:dyDescent="0.3">
      <c r="A33" s="773"/>
      <c r="B33" s="778" t="s">
        <v>1834</v>
      </c>
      <c r="C33" s="775" t="s">
        <v>1387</v>
      </c>
      <c r="D33" s="776" t="s">
        <v>839</v>
      </c>
      <c r="E33" s="728">
        <f t="shared" si="1"/>
        <v>2500</v>
      </c>
      <c r="F33" s="785"/>
      <c r="G33" s="785">
        <v>2500</v>
      </c>
      <c r="H33" s="776"/>
      <c r="I33" s="776"/>
      <c r="J33" s="776" t="s">
        <v>1819</v>
      </c>
    </row>
    <row r="34" spans="1:10" s="739" customFormat="1" ht="39" x14ac:dyDescent="0.3">
      <c r="A34" s="773"/>
      <c r="B34" s="778" t="s">
        <v>1835</v>
      </c>
      <c r="C34" s="775" t="s">
        <v>1512</v>
      </c>
      <c r="D34" s="776" t="s">
        <v>839</v>
      </c>
      <c r="E34" s="728">
        <f t="shared" si="1"/>
        <v>5000</v>
      </c>
      <c r="F34" s="785"/>
      <c r="G34" s="785">
        <v>5000</v>
      </c>
      <c r="H34" s="776"/>
      <c r="I34" s="776"/>
      <c r="J34" s="776" t="s">
        <v>1819</v>
      </c>
    </row>
    <row r="35" spans="1:10" s="739" customFormat="1" ht="19.5" x14ac:dyDescent="0.3">
      <c r="A35" s="773"/>
      <c r="B35" s="778" t="s">
        <v>1836</v>
      </c>
      <c r="C35" s="775" t="s">
        <v>1512</v>
      </c>
      <c r="D35" s="776" t="s">
        <v>839</v>
      </c>
      <c r="E35" s="728">
        <f t="shared" si="1"/>
        <v>0</v>
      </c>
      <c r="F35" s="785"/>
      <c r="G35" s="785"/>
      <c r="H35" s="776"/>
      <c r="I35" s="776"/>
      <c r="J35" s="776" t="s">
        <v>1819</v>
      </c>
    </row>
    <row r="36" spans="1:10" s="739" customFormat="1" ht="39" x14ac:dyDescent="0.3">
      <c r="A36" s="773"/>
      <c r="B36" s="778" t="s">
        <v>1837</v>
      </c>
      <c r="C36" s="775" t="s">
        <v>1387</v>
      </c>
      <c r="D36" s="776" t="s">
        <v>839</v>
      </c>
      <c r="E36" s="728">
        <f t="shared" si="1"/>
        <v>2500</v>
      </c>
      <c r="F36" s="785"/>
      <c r="G36" s="785">
        <v>2500</v>
      </c>
      <c r="H36" s="776"/>
      <c r="I36" s="776"/>
      <c r="J36" s="776" t="s">
        <v>1819</v>
      </c>
    </row>
    <row r="37" spans="1:10" s="739" customFormat="1" ht="39" x14ac:dyDescent="0.3">
      <c r="A37" s="773"/>
      <c r="B37" s="778" t="s">
        <v>1838</v>
      </c>
      <c r="C37" s="775" t="s">
        <v>1387</v>
      </c>
      <c r="D37" s="776" t="s">
        <v>839</v>
      </c>
      <c r="E37" s="728">
        <f t="shared" si="1"/>
        <v>2500</v>
      </c>
      <c r="F37" s="785"/>
      <c r="G37" s="785">
        <v>2500</v>
      </c>
      <c r="H37" s="776"/>
      <c r="I37" s="776"/>
      <c r="J37" s="776" t="s">
        <v>1819</v>
      </c>
    </row>
    <row r="38" spans="1:10" s="739" customFormat="1" ht="39" x14ac:dyDescent="0.3">
      <c r="A38" s="780">
        <v>103</v>
      </c>
      <c r="B38" s="568" t="s">
        <v>422</v>
      </c>
      <c r="C38" s="782"/>
      <c r="D38" s="776"/>
      <c r="E38" s="728">
        <f t="shared" si="1"/>
        <v>0</v>
      </c>
      <c r="F38" s="776"/>
      <c r="G38" s="777"/>
      <c r="H38" s="776"/>
      <c r="I38" s="776"/>
      <c r="J38" s="776"/>
    </row>
    <row r="39" spans="1:10" s="739" customFormat="1" ht="39" x14ac:dyDescent="0.3">
      <c r="A39" s="780">
        <v>104</v>
      </c>
      <c r="B39" s="568" t="s">
        <v>423</v>
      </c>
      <c r="C39" s="782"/>
      <c r="D39" s="776"/>
      <c r="E39" s="728">
        <f t="shared" si="1"/>
        <v>0</v>
      </c>
      <c r="F39" s="776"/>
      <c r="G39" s="776"/>
      <c r="H39" s="776"/>
      <c r="I39" s="776"/>
      <c r="J39" s="776"/>
    </row>
    <row r="40" spans="1:10" s="724" customFormat="1" ht="42" customHeight="1" x14ac:dyDescent="0.2">
      <c r="A40" s="786"/>
      <c r="B40" s="787" t="s">
        <v>1839</v>
      </c>
      <c r="C40" s="727"/>
      <c r="D40" s="727"/>
      <c r="E40" s="728">
        <f t="shared" si="1"/>
        <v>0</v>
      </c>
      <c r="F40" s="727"/>
      <c r="G40" s="727"/>
      <c r="H40" s="727"/>
      <c r="I40" s="727"/>
      <c r="J40" s="727" t="s">
        <v>1819</v>
      </c>
    </row>
    <row r="41" spans="1:10" s="739" customFormat="1" ht="42" customHeight="1" x14ac:dyDescent="0.3">
      <c r="A41" s="773"/>
      <c r="B41" s="778" t="s">
        <v>1840</v>
      </c>
      <c r="C41" s="775" t="s">
        <v>1841</v>
      </c>
      <c r="D41" s="776" t="s">
        <v>1842</v>
      </c>
      <c r="E41" s="728">
        <f t="shared" si="1"/>
        <v>0</v>
      </c>
      <c r="F41" s="777"/>
      <c r="G41" s="777"/>
      <c r="H41" s="776"/>
      <c r="I41" s="776"/>
      <c r="J41" s="727" t="s">
        <v>1819</v>
      </c>
    </row>
    <row r="42" spans="1:10" s="739" customFormat="1" ht="84" customHeight="1" x14ac:dyDescent="0.3">
      <c r="A42" s="773"/>
      <c r="B42" s="778" t="s">
        <v>1843</v>
      </c>
      <c r="C42" s="775" t="s">
        <v>1565</v>
      </c>
      <c r="D42" s="776" t="s">
        <v>1844</v>
      </c>
      <c r="E42" s="728">
        <f t="shared" si="1"/>
        <v>0</v>
      </c>
      <c r="F42" s="777"/>
      <c r="G42" s="777"/>
      <c r="H42" s="776"/>
      <c r="I42" s="776"/>
      <c r="J42" s="727" t="s">
        <v>1819</v>
      </c>
    </row>
    <row r="43" spans="1:10" s="739" customFormat="1" ht="105" customHeight="1" x14ac:dyDescent="0.3">
      <c r="A43" s="773"/>
      <c r="B43" s="778" t="s">
        <v>1845</v>
      </c>
      <c r="C43" s="775" t="s">
        <v>1565</v>
      </c>
      <c r="D43" s="776" t="s">
        <v>1844</v>
      </c>
      <c r="E43" s="728">
        <f t="shared" si="1"/>
        <v>0</v>
      </c>
      <c r="F43" s="777"/>
      <c r="G43" s="777"/>
      <c r="H43" s="776"/>
      <c r="I43" s="776"/>
      <c r="J43" s="727" t="s">
        <v>1819</v>
      </c>
    </row>
    <row r="44" spans="1:10" s="739" customFormat="1" ht="42" customHeight="1" x14ac:dyDescent="0.3">
      <c r="A44" s="773"/>
      <c r="B44" s="778" t="s">
        <v>1846</v>
      </c>
      <c r="C44" s="775" t="s">
        <v>1565</v>
      </c>
      <c r="D44" s="776" t="s">
        <v>1847</v>
      </c>
      <c r="E44" s="728">
        <f t="shared" si="1"/>
        <v>0</v>
      </c>
      <c r="F44" s="777"/>
      <c r="G44" s="777"/>
      <c r="H44" s="776"/>
      <c r="I44" s="776"/>
      <c r="J44" s="727" t="s">
        <v>1819</v>
      </c>
    </row>
    <row r="45" spans="1:10" s="739" customFormat="1" ht="26.25" customHeight="1" x14ac:dyDescent="0.3">
      <c r="A45" s="773"/>
      <c r="B45" s="778" t="s">
        <v>1848</v>
      </c>
      <c r="C45" s="775" t="s">
        <v>1692</v>
      </c>
      <c r="D45" s="788">
        <v>22341</v>
      </c>
      <c r="E45" s="728">
        <f t="shared" si="1"/>
        <v>0</v>
      </c>
      <c r="F45" s="777"/>
      <c r="G45" s="777"/>
      <c r="H45" s="776"/>
      <c r="I45" s="776"/>
      <c r="J45" s="727" t="s">
        <v>1819</v>
      </c>
    </row>
    <row r="46" spans="1:10" s="739" customFormat="1" ht="42" customHeight="1" x14ac:dyDescent="0.3">
      <c r="A46" s="773"/>
      <c r="B46" s="778" t="s">
        <v>1849</v>
      </c>
      <c r="C46" s="775" t="s">
        <v>1718</v>
      </c>
      <c r="D46" s="788">
        <v>22190</v>
      </c>
      <c r="E46" s="728">
        <f t="shared" si="1"/>
        <v>0</v>
      </c>
      <c r="F46" s="777"/>
      <c r="G46" s="777"/>
      <c r="H46" s="776"/>
      <c r="I46" s="776"/>
      <c r="J46" s="727" t="s">
        <v>1819</v>
      </c>
    </row>
    <row r="47" spans="1:10" s="739" customFormat="1" ht="63" customHeight="1" x14ac:dyDescent="0.3">
      <c r="A47" s="773"/>
      <c r="B47" s="789" t="s">
        <v>1850</v>
      </c>
      <c r="C47" s="775" t="s">
        <v>1718</v>
      </c>
      <c r="D47" s="788">
        <v>22190</v>
      </c>
      <c r="E47" s="728">
        <f t="shared" si="1"/>
        <v>0</v>
      </c>
      <c r="F47" s="777"/>
      <c r="G47" s="777"/>
      <c r="H47" s="776"/>
      <c r="I47" s="776"/>
      <c r="J47" s="727" t="s">
        <v>1819</v>
      </c>
    </row>
    <row r="48" spans="1:10" s="739" customFormat="1" ht="42" customHeight="1" x14ac:dyDescent="0.3">
      <c r="A48" s="773"/>
      <c r="B48" s="778" t="s">
        <v>1851</v>
      </c>
      <c r="C48" s="775" t="s">
        <v>658</v>
      </c>
      <c r="D48" s="773" t="s">
        <v>1852</v>
      </c>
      <c r="E48" s="728">
        <f t="shared" si="1"/>
        <v>0</v>
      </c>
      <c r="F48" s="777"/>
      <c r="G48" s="777"/>
      <c r="H48" s="776"/>
      <c r="I48" s="776"/>
      <c r="J48" s="727" t="s">
        <v>1819</v>
      </c>
    </row>
    <row r="49" spans="1:11" s="739" customFormat="1" ht="63" customHeight="1" x14ac:dyDescent="0.3">
      <c r="A49" s="773"/>
      <c r="B49" s="778" t="s">
        <v>1853</v>
      </c>
      <c r="C49" s="775" t="s">
        <v>1854</v>
      </c>
      <c r="D49" s="776" t="s">
        <v>1842</v>
      </c>
      <c r="E49" s="728">
        <f t="shared" si="1"/>
        <v>0</v>
      </c>
      <c r="F49" s="777"/>
      <c r="G49" s="777"/>
      <c r="H49" s="776"/>
      <c r="I49" s="776"/>
      <c r="J49" s="727" t="s">
        <v>1819</v>
      </c>
    </row>
    <row r="50" spans="1:11" s="739" customFormat="1" ht="84" customHeight="1" x14ac:dyDescent="0.3">
      <c r="A50" s="773"/>
      <c r="B50" s="778" t="s">
        <v>1855</v>
      </c>
      <c r="C50" s="775" t="s">
        <v>1718</v>
      </c>
      <c r="D50" s="788">
        <v>22525</v>
      </c>
      <c r="E50" s="728">
        <f t="shared" si="1"/>
        <v>0</v>
      </c>
      <c r="F50" s="777"/>
      <c r="G50" s="777"/>
      <c r="H50" s="776"/>
      <c r="I50" s="776"/>
      <c r="J50" s="727" t="s">
        <v>1819</v>
      </c>
    </row>
    <row r="51" spans="1:11" s="739" customFormat="1" ht="63" customHeight="1" x14ac:dyDescent="0.3">
      <c r="A51" s="773"/>
      <c r="B51" s="778" t="s">
        <v>1856</v>
      </c>
      <c r="C51" s="775" t="s">
        <v>1857</v>
      </c>
      <c r="D51" s="776" t="s">
        <v>1842</v>
      </c>
      <c r="E51" s="728">
        <f t="shared" si="1"/>
        <v>0</v>
      </c>
      <c r="F51" s="777"/>
      <c r="G51" s="777"/>
      <c r="H51" s="776"/>
      <c r="I51" s="776"/>
      <c r="J51" s="727" t="s">
        <v>1819</v>
      </c>
    </row>
    <row r="52" spans="1:11" s="739" customFormat="1" ht="42" customHeight="1" x14ac:dyDescent="0.3">
      <c r="A52" s="773"/>
      <c r="B52" s="778" t="s">
        <v>1858</v>
      </c>
      <c r="C52" s="775" t="s">
        <v>1859</v>
      </c>
      <c r="D52" s="776" t="s">
        <v>1364</v>
      </c>
      <c r="E52" s="728">
        <f t="shared" si="1"/>
        <v>0</v>
      </c>
      <c r="F52" s="777"/>
      <c r="G52" s="777"/>
      <c r="H52" s="776"/>
      <c r="I52" s="776"/>
      <c r="J52" s="727" t="s">
        <v>1819</v>
      </c>
    </row>
    <row r="53" spans="1:11" s="739" customFormat="1" ht="42" customHeight="1" x14ac:dyDescent="0.3">
      <c r="A53" s="773"/>
      <c r="B53" s="778" t="s">
        <v>1860</v>
      </c>
      <c r="C53" s="775" t="s">
        <v>1387</v>
      </c>
      <c r="D53" s="788">
        <v>22402</v>
      </c>
      <c r="E53" s="728">
        <f t="shared" si="1"/>
        <v>50000</v>
      </c>
      <c r="F53" s="777"/>
      <c r="G53" s="777">
        <v>50000</v>
      </c>
      <c r="H53" s="776"/>
      <c r="I53" s="776"/>
      <c r="J53" s="727" t="s">
        <v>1819</v>
      </c>
    </row>
    <row r="54" spans="1:11" s="739" customFormat="1" ht="46.5" customHeight="1" x14ac:dyDescent="0.3">
      <c r="A54" s="790"/>
      <c r="B54" s="791" t="s">
        <v>2153</v>
      </c>
      <c r="C54" s="568"/>
      <c r="D54" s="776"/>
      <c r="E54" s="728">
        <f t="shared" si="1"/>
        <v>0</v>
      </c>
      <c r="F54" s="792"/>
      <c r="G54" s="790"/>
      <c r="H54" s="793"/>
      <c r="I54" s="793"/>
      <c r="J54" s="793"/>
    </row>
    <row r="55" spans="1:11" s="739" customFormat="1" ht="39" x14ac:dyDescent="0.3">
      <c r="A55" s="790"/>
      <c r="B55" s="791" t="s">
        <v>2171</v>
      </c>
      <c r="C55" s="568"/>
      <c r="D55" s="776" t="s">
        <v>2154</v>
      </c>
      <c r="E55" s="728">
        <f t="shared" si="1"/>
        <v>33000</v>
      </c>
      <c r="F55" s="730"/>
      <c r="G55" s="727">
        <v>33000</v>
      </c>
      <c r="H55" s="793"/>
      <c r="I55" s="793"/>
      <c r="J55" s="793" t="s">
        <v>2151</v>
      </c>
      <c r="K55" s="1311">
        <v>31850</v>
      </c>
    </row>
    <row r="56" spans="1:11" s="739" customFormat="1" ht="23.25" customHeight="1" x14ac:dyDescent="0.3">
      <c r="A56" s="793"/>
      <c r="B56" s="791" t="s">
        <v>2152</v>
      </c>
      <c r="C56" s="730"/>
      <c r="D56" s="794" t="s">
        <v>1560</v>
      </c>
      <c r="E56" s="728">
        <f t="shared" si="1"/>
        <v>0</v>
      </c>
      <c r="F56" s="792"/>
      <c r="G56" s="790"/>
      <c r="H56" s="793"/>
      <c r="I56" s="793"/>
      <c r="J56" s="793" t="s">
        <v>2151</v>
      </c>
    </row>
    <row r="57" spans="1:11" s="739" customFormat="1" ht="19.5" x14ac:dyDescent="0.3">
      <c r="A57" s="793"/>
      <c r="B57" s="793" t="s">
        <v>2155</v>
      </c>
      <c r="C57" s="793"/>
      <c r="D57" s="776" t="s">
        <v>2020</v>
      </c>
      <c r="E57" s="728">
        <f t="shared" si="1"/>
        <v>0</v>
      </c>
      <c r="F57" s="793"/>
      <c r="G57" s="795"/>
      <c r="H57" s="793"/>
      <c r="I57" s="793"/>
      <c r="J57" s="793" t="s">
        <v>2151</v>
      </c>
    </row>
    <row r="58" spans="1:11" s="739" customFormat="1" ht="19.5" x14ac:dyDescent="0.3">
      <c r="A58" s="796"/>
      <c r="B58" s="797"/>
      <c r="C58" s="798"/>
      <c r="D58" s="799"/>
      <c r="E58" s="733">
        <f t="shared" si="1"/>
        <v>0</v>
      </c>
      <c r="F58" s="799"/>
      <c r="G58" s="799"/>
      <c r="H58" s="799"/>
      <c r="I58" s="799"/>
      <c r="J58" s="799"/>
    </row>
    <row r="59" spans="1:11" s="739" customFormat="1" ht="19.5" x14ac:dyDescent="0.3">
      <c r="A59" s="735"/>
      <c r="B59" s="735"/>
      <c r="C59" s="736"/>
      <c r="D59" s="736"/>
      <c r="E59" s="737">
        <f>SUM(E14:E58)</f>
        <v>1031606</v>
      </c>
      <c r="F59" s="737">
        <f t="shared" ref="F59:I59" si="2">SUM(F14:F58)</f>
        <v>0</v>
      </c>
      <c r="G59" s="737">
        <f t="shared" si="2"/>
        <v>1031606</v>
      </c>
      <c r="H59" s="737">
        <f t="shared" si="2"/>
        <v>0</v>
      </c>
      <c r="I59" s="737">
        <f t="shared" si="2"/>
        <v>0</v>
      </c>
      <c r="J59" s="738">
        <f>F59+G59+H59+I59</f>
        <v>1031606</v>
      </c>
    </row>
    <row r="60" spans="1:11" x14ac:dyDescent="0.35">
      <c r="B60" s="4"/>
    </row>
    <row r="62" spans="1:11" s="519" customFormat="1" x14ac:dyDescent="0.35">
      <c r="B62" s="519" t="s">
        <v>3213</v>
      </c>
    </row>
    <row r="63" spans="1:11" ht="21" customHeight="1" x14ac:dyDescent="0.35">
      <c r="A63" s="300"/>
      <c r="B63" s="378" t="s">
        <v>1831</v>
      </c>
      <c r="C63" s="169" t="s">
        <v>1512</v>
      </c>
      <c r="D63" s="81" t="s">
        <v>839</v>
      </c>
      <c r="E63" s="254">
        <v>5000</v>
      </c>
      <c r="F63" s="489"/>
      <c r="G63" s="489">
        <v>5000</v>
      </c>
      <c r="H63" s="81"/>
      <c r="I63" s="81"/>
      <c r="J63" s="81" t="s">
        <v>1819</v>
      </c>
    </row>
    <row r="64" spans="1:11" ht="42" x14ac:dyDescent="0.35">
      <c r="A64" s="300"/>
      <c r="B64" s="378" t="s">
        <v>1832</v>
      </c>
      <c r="C64" s="169" t="s">
        <v>1387</v>
      </c>
      <c r="D64" s="81" t="s">
        <v>839</v>
      </c>
      <c r="E64" s="254">
        <v>2500</v>
      </c>
      <c r="F64" s="489"/>
      <c r="G64" s="489">
        <v>2500</v>
      </c>
      <c r="H64" s="81"/>
      <c r="I64" s="81"/>
      <c r="J64" s="81" t="s">
        <v>1819</v>
      </c>
    </row>
    <row r="65" spans="1:10" ht="42" x14ac:dyDescent="0.35">
      <c r="A65" s="300"/>
      <c r="B65" s="378" t="s">
        <v>1833</v>
      </c>
      <c r="C65" s="169" t="s">
        <v>1387</v>
      </c>
      <c r="D65" s="81" t="s">
        <v>839</v>
      </c>
      <c r="E65" s="254">
        <v>2500</v>
      </c>
      <c r="F65" s="489"/>
      <c r="G65" s="489">
        <v>2500</v>
      </c>
      <c r="H65" s="81"/>
      <c r="I65" s="81"/>
      <c r="J65" s="81" t="s">
        <v>1819</v>
      </c>
    </row>
    <row r="66" spans="1:10" ht="42" x14ac:dyDescent="0.35">
      <c r="A66" s="300"/>
      <c r="B66" s="378" t="s">
        <v>1834</v>
      </c>
      <c r="C66" s="169" t="s">
        <v>1387</v>
      </c>
      <c r="D66" s="81" t="s">
        <v>839</v>
      </c>
      <c r="E66" s="254">
        <v>2500</v>
      </c>
      <c r="F66" s="489"/>
      <c r="G66" s="489">
        <v>2500</v>
      </c>
      <c r="H66" s="81"/>
      <c r="I66" s="81"/>
      <c r="J66" s="81" t="s">
        <v>1819</v>
      </c>
    </row>
    <row r="67" spans="1:10" ht="42" x14ac:dyDescent="0.35">
      <c r="A67" s="300"/>
      <c r="B67" s="378" t="s">
        <v>1835</v>
      </c>
      <c r="C67" s="169" t="s">
        <v>1512</v>
      </c>
      <c r="D67" s="81" t="s">
        <v>839</v>
      </c>
      <c r="E67" s="254">
        <v>5000</v>
      </c>
      <c r="F67" s="489"/>
      <c r="G67" s="489">
        <v>5000</v>
      </c>
      <c r="H67" s="81"/>
      <c r="I67" s="81"/>
      <c r="J67" s="81" t="s">
        <v>1819</v>
      </c>
    </row>
    <row r="68" spans="1:10" x14ac:dyDescent="0.35">
      <c r="A68" s="300"/>
      <c r="B68" s="378" t="s">
        <v>1836</v>
      </c>
      <c r="C68" s="169" t="s">
        <v>1512</v>
      </c>
      <c r="D68" s="81" t="s">
        <v>839</v>
      </c>
      <c r="E68" s="254">
        <v>0</v>
      </c>
      <c r="F68" s="489"/>
      <c r="G68" s="489"/>
      <c r="H68" s="81"/>
      <c r="I68" s="81"/>
      <c r="J68" s="81" t="s">
        <v>1819</v>
      </c>
    </row>
    <row r="69" spans="1:10" ht="42" x14ac:dyDescent="0.35">
      <c r="A69" s="300"/>
      <c r="B69" s="378" t="s">
        <v>1837</v>
      </c>
      <c r="C69" s="169" t="s">
        <v>1387</v>
      </c>
      <c r="D69" s="81" t="s">
        <v>839</v>
      </c>
      <c r="E69" s="254">
        <v>2500</v>
      </c>
      <c r="F69" s="489"/>
      <c r="G69" s="489">
        <v>2500</v>
      </c>
      <c r="H69" s="81"/>
      <c r="I69" s="81"/>
      <c r="J69" s="81" t="s">
        <v>1819</v>
      </c>
    </row>
    <row r="70" spans="1:10" ht="42" x14ac:dyDescent="0.35">
      <c r="A70" s="300"/>
      <c r="B70" s="378" t="s">
        <v>1838</v>
      </c>
      <c r="C70" s="169" t="s">
        <v>1387</v>
      </c>
      <c r="D70" s="81" t="s">
        <v>839</v>
      </c>
      <c r="E70" s="254">
        <v>2500</v>
      </c>
      <c r="F70" s="489"/>
      <c r="G70" s="489">
        <v>2500</v>
      </c>
      <c r="H70" s="81"/>
      <c r="I70" s="81"/>
      <c r="J70" s="81" t="s">
        <v>1819</v>
      </c>
    </row>
    <row r="71" spans="1:10" ht="42" customHeight="1" x14ac:dyDescent="0.35">
      <c r="A71" s="300"/>
      <c r="B71" s="378" t="s">
        <v>1860</v>
      </c>
      <c r="C71" s="169" t="s">
        <v>1387</v>
      </c>
      <c r="D71" s="446">
        <v>22402</v>
      </c>
      <c r="E71" s="254">
        <v>50000</v>
      </c>
      <c r="F71" s="75"/>
      <c r="G71" s="75">
        <v>50000</v>
      </c>
      <c r="H71" s="81"/>
      <c r="I71" s="81"/>
      <c r="J71" s="103" t="s">
        <v>1819</v>
      </c>
    </row>
    <row r="72" spans="1:10" ht="42" x14ac:dyDescent="0.35">
      <c r="A72" s="263"/>
      <c r="B72" s="268" t="s">
        <v>2171</v>
      </c>
      <c r="C72" s="269"/>
      <c r="D72" s="248" t="s">
        <v>2154</v>
      </c>
      <c r="E72" s="254">
        <v>33000</v>
      </c>
      <c r="F72" s="277"/>
      <c r="G72" s="273">
        <v>33000</v>
      </c>
      <c r="H72" s="31"/>
      <c r="I72" s="31"/>
      <c r="J72" s="31" t="s">
        <v>2151</v>
      </c>
    </row>
    <row r="73" spans="1:10" x14ac:dyDescent="0.35">
      <c r="E73" s="518">
        <f>SUM(E63:E72)</f>
        <v>105500</v>
      </c>
    </row>
    <row r="74" spans="1:10" s="185" customFormat="1" x14ac:dyDescent="0.35">
      <c r="B74" s="185" t="s">
        <v>3216</v>
      </c>
    </row>
    <row r="75" spans="1:10" ht="42" x14ac:dyDescent="0.35">
      <c r="A75" s="300"/>
      <c r="B75" s="378" t="s">
        <v>1817</v>
      </c>
      <c r="C75" s="169" t="s">
        <v>1818</v>
      </c>
      <c r="D75" s="81" t="s">
        <v>836</v>
      </c>
      <c r="E75" s="254">
        <f t="shared" ref="E75:E83" si="3">F75+G75+H75+I75</f>
        <v>240000</v>
      </c>
      <c r="F75" s="75"/>
      <c r="G75" s="75">
        <v>240000</v>
      </c>
      <c r="H75" s="81"/>
      <c r="I75" s="81"/>
      <c r="J75" s="81" t="s">
        <v>1819</v>
      </c>
    </row>
    <row r="76" spans="1:10" ht="42" x14ac:dyDescent="0.35">
      <c r="A76" s="300"/>
      <c r="B76" s="378" t="s">
        <v>1820</v>
      </c>
      <c r="C76" s="169" t="s">
        <v>1387</v>
      </c>
      <c r="D76" s="81" t="s">
        <v>1821</v>
      </c>
      <c r="E76" s="254">
        <f t="shared" si="3"/>
        <v>42000</v>
      </c>
      <c r="F76" s="75"/>
      <c r="G76" s="75">
        <v>42000</v>
      </c>
      <c r="H76" s="81"/>
      <c r="I76" s="81"/>
      <c r="J76" s="81" t="s">
        <v>1819</v>
      </c>
    </row>
    <row r="77" spans="1:10" ht="42" x14ac:dyDescent="0.35">
      <c r="A77" s="300"/>
      <c r="B77" s="378" t="s">
        <v>1822</v>
      </c>
      <c r="C77" s="169" t="s">
        <v>1387</v>
      </c>
      <c r="D77" s="81" t="s">
        <v>1821</v>
      </c>
      <c r="E77" s="254">
        <f t="shared" si="3"/>
        <v>42000</v>
      </c>
      <c r="F77" s="75"/>
      <c r="G77" s="75">
        <v>42000</v>
      </c>
      <c r="H77" s="81"/>
      <c r="I77" s="81"/>
      <c r="J77" s="81" t="s">
        <v>1819</v>
      </c>
    </row>
    <row r="78" spans="1:10" ht="42" x14ac:dyDescent="0.35">
      <c r="A78" s="300"/>
      <c r="B78" s="378" t="s">
        <v>1823</v>
      </c>
      <c r="C78" s="169" t="s">
        <v>1387</v>
      </c>
      <c r="D78" s="81" t="s">
        <v>1821</v>
      </c>
      <c r="E78" s="254">
        <f t="shared" si="3"/>
        <v>42000</v>
      </c>
      <c r="F78" s="75"/>
      <c r="G78" s="75">
        <v>42000</v>
      </c>
      <c r="H78" s="81"/>
      <c r="I78" s="81"/>
      <c r="J78" s="81" t="s">
        <v>1819</v>
      </c>
    </row>
    <row r="79" spans="1:10" ht="42" x14ac:dyDescent="0.35">
      <c r="A79" s="300"/>
      <c r="B79" s="378" t="s">
        <v>1824</v>
      </c>
      <c r="C79" s="169" t="s">
        <v>1387</v>
      </c>
      <c r="D79" s="81" t="s">
        <v>1821</v>
      </c>
      <c r="E79" s="254">
        <f t="shared" si="3"/>
        <v>79200</v>
      </c>
      <c r="F79" s="75"/>
      <c r="G79" s="75">
        <v>79200</v>
      </c>
      <c r="H79" s="81"/>
      <c r="I79" s="81"/>
      <c r="J79" s="81" t="s">
        <v>1819</v>
      </c>
    </row>
    <row r="80" spans="1:10" ht="42" x14ac:dyDescent="0.35">
      <c r="A80" s="300"/>
      <c r="B80" s="378" t="s">
        <v>1825</v>
      </c>
      <c r="C80" s="169" t="s">
        <v>1387</v>
      </c>
      <c r="D80" s="81" t="s">
        <v>1821</v>
      </c>
      <c r="E80" s="254">
        <f t="shared" si="3"/>
        <v>72090</v>
      </c>
      <c r="F80" s="75"/>
      <c r="G80" s="75">
        <v>72090</v>
      </c>
      <c r="H80" s="81"/>
      <c r="I80" s="81"/>
      <c r="J80" s="81" t="s">
        <v>1819</v>
      </c>
    </row>
    <row r="81" spans="1:10" ht="42" x14ac:dyDescent="0.35">
      <c r="A81" s="300"/>
      <c r="B81" s="378" t="s">
        <v>1826</v>
      </c>
      <c r="C81" s="169" t="s">
        <v>1512</v>
      </c>
      <c r="D81" s="81" t="s">
        <v>746</v>
      </c>
      <c r="E81" s="254">
        <f t="shared" si="3"/>
        <v>133200</v>
      </c>
      <c r="F81" s="75"/>
      <c r="G81" s="75">
        <v>133200</v>
      </c>
      <c r="H81" s="81"/>
      <c r="I81" s="81"/>
      <c r="J81" s="81" t="s">
        <v>1819</v>
      </c>
    </row>
    <row r="82" spans="1:10" ht="42" x14ac:dyDescent="0.35">
      <c r="A82" s="300"/>
      <c r="B82" s="378" t="s">
        <v>1827</v>
      </c>
      <c r="C82" s="169" t="s">
        <v>1387</v>
      </c>
      <c r="D82" s="81" t="s">
        <v>746</v>
      </c>
      <c r="E82" s="254">
        <f t="shared" si="3"/>
        <v>66600</v>
      </c>
      <c r="F82" s="75"/>
      <c r="G82" s="75">
        <v>66600</v>
      </c>
      <c r="H82" s="81"/>
      <c r="I82" s="81"/>
      <c r="J82" s="81" t="s">
        <v>1819</v>
      </c>
    </row>
    <row r="83" spans="1:10" ht="45.75" customHeight="1" x14ac:dyDescent="0.35">
      <c r="A83" s="300"/>
      <c r="B83" s="378" t="s">
        <v>1828</v>
      </c>
      <c r="C83" s="169" t="s">
        <v>1387</v>
      </c>
      <c r="D83" s="81" t="s">
        <v>746</v>
      </c>
      <c r="E83" s="254">
        <f t="shared" si="3"/>
        <v>66600</v>
      </c>
      <c r="F83" s="75"/>
      <c r="G83" s="75">
        <v>66600</v>
      </c>
      <c r="H83" s="81"/>
      <c r="I83" s="81"/>
      <c r="J83" s="81" t="s">
        <v>1819</v>
      </c>
    </row>
    <row r="84" spans="1:10" s="9" customFormat="1" ht="42" x14ac:dyDescent="0.2">
      <c r="A84" s="88"/>
      <c r="B84" s="87" t="s">
        <v>1666</v>
      </c>
      <c r="C84" s="103" t="s">
        <v>1387</v>
      </c>
      <c r="D84" s="103"/>
      <c r="E84" s="254">
        <f>F84+G84+H84+I84</f>
        <v>52416</v>
      </c>
      <c r="F84" s="251"/>
      <c r="G84" s="251">
        <v>52416</v>
      </c>
      <c r="H84" s="103"/>
      <c r="I84" s="103"/>
      <c r="J84" s="103" t="s">
        <v>1394</v>
      </c>
    </row>
    <row r="85" spans="1:10" s="9" customFormat="1" ht="42" x14ac:dyDescent="0.2">
      <c r="A85" s="95">
        <v>100</v>
      </c>
      <c r="B85" s="82" t="s">
        <v>419</v>
      </c>
      <c r="C85" s="245"/>
      <c r="D85" s="245"/>
      <c r="E85" s="254">
        <f t="shared" ref="E85:E87" si="4">F85+G85+H85+I85</f>
        <v>0</v>
      </c>
      <c r="F85" s="245"/>
      <c r="G85" s="245"/>
      <c r="H85" s="245"/>
      <c r="I85" s="245"/>
      <c r="J85" s="245"/>
    </row>
    <row r="86" spans="1:10" ht="42" x14ac:dyDescent="0.35">
      <c r="A86" s="95">
        <v>101</v>
      </c>
      <c r="B86" s="82" t="s">
        <v>420</v>
      </c>
      <c r="C86" s="299"/>
      <c r="D86" s="81"/>
      <c r="E86" s="254">
        <f t="shared" si="4"/>
        <v>0</v>
      </c>
      <c r="F86" s="81"/>
      <c r="G86" s="81"/>
      <c r="H86" s="81"/>
      <c r="I86" s="81"/>
      <c r="J86" s="81"/>
    </row>
    <row r="87" spans="1:10" ht="105" x14ac:dyDescent="0.35">
      <c r="A87" s="95"/>
      <c r="B87" s="82" t="s">
        <v>1829</v>
      </c>
      <c r="C87" s="299">
        <v>3</v>
      </c>
      <c r="D87" s="471">
        <v>22190</v>
      </c>
      <c r="E87" s="254">
        <f t="shared" si="4"/>
        <v>90000</v>
      </c>
      <c r="F87" s="488"/>
      <c r="G87" s="488">
        <v>90000</v>
      </c>
      <c r="H87" s="75"/>
      <c r="I87" s="81"/>
      <c r="J87" s="81" t="s">
        <v>1819</v>
      </c>
    </row>
    <row r="88" spans="1:10" x14ac:dyDescent="0.35">
      <c r="E88" s="518">
        <f>SUM(E75:E87)</f>
        <v>926106</v>
      </c>
    </row>
  </sheetData>
  <mergeCells count="5">
    <mergeCell ref="A11:A12"/>
    <mergeCell ref="B11:B12"/>
    <mergeCell ref="E11:I11"/>
    <mergeCell ref="J11:J12"/>
    <mergeCell ref="A1:J1"/>
  </mergeCells>
  <pageMargins left="0.9055118110236221" right="0.51181102362204722" top="0.74803149606299213" bottom="0.55118110236220474" header="0.31496062992125984" footer="0.31496062992125984"/>
  <pageSetup paperSize="5" scale="85" orientation="landscape" r:id="rId1"/>
  <drawing r:id="rId2"/>
  <legacyDrawing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28"/>
  <sheetViews>
    <sheetView zoomScale="80" zoomScaleNormal="80" workbookViewId="0">
      <selection sqref="A1:J23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7" width="18.570312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x14ac:dyDescent="0.35">
      <c r="A1" s="1410" t="s">
        <v>2129</v>
      </c>
      <c r="B1" s="1410"/>
      <c r="C1" s="1410"/>
      <c r="D1" s="1410"/>
      <c r="E1" s="1410"/>
      <c r="F1" s="1410"/>
      <c r="G1" s="1410"/>
      <c r="H1" s="1410"/>
      <c r="I1" s="1410"/>
      <c r="J1" s="1410"/>
    </row>
    <row r="2" spans="1:18" ht="21" customHeight="1" x14ac:dyDescent="0.35">
      <c r="A2" s="32"/>
      <c r="B2" s="751" t="s">
        <v>28</v>
      </c>
      <c r="C2" s="224" t="s">
        <v>40</v>
      </c>
      <c r="D2" s="225" t="s">
        <v>31</v>
      </c>
      <c r="E2" s="226"/>
      <c r="F2" s="227" t="s">
        <v>2140</v>
      </c>
      <c r="G2" s="226"/>
      <c r="H2" s="227" t="s">
        <v>29</v>
      </c>
      <c r="I2" s="228"/>
      <c r="J2" s="9"/>
    </row>
    <row r="3" spans="1:18" ht="21" customHeight="1" x14ac:dyDescent="0.35">
      <c r="A3" s="32"/>
      <c r="B3" s="751" t="s">
        <v>53</v>
      </c>
      <c r="C3" s="224" t="s">
        <v>274</v>
      </c>
      <c r="D3" s="229"/>
      <c r="E3" s="9"/>
      <c r="F3" s="183"/>
      <c r="G3" s="183"/>
      <c r="H3" s="183"/>
      <c r="I3" s="9"/>
      <c r="J3" s="9"/>
    </row>
    <row r="4" spans="1:18" ht="21" customHeight="1" x14ac:dyDescent="0.35">
      <c r="A4" s="32"/>
      <c r="B4" s="751" t="s">
        <v>265</v>
      </c>
      <c r="C4" s="224" t="s">
        <v>246</v>
      </c>
      <c r="D4" s="229"/>
      <c r="E4" s="183"/>
      <c r="F4" s="183"/>
      <c r="G4" s="183"/>
      <c r="H4" s="9"/>
      <c r="I4" s="9"/>
      <c r="J4" s="9"/>
    </row>
    <row r="5" spans="1:18" ht="21" customHeight="1" x14ac:dyDescent="0.35">
      <c r="A5" s="32"/>
      <c r="B5" s="751" t="s">
        <v>21</v>
      </c>
      <c r="C5" s="224" t="s">
        <v>2138</v>
      </c>
      <c r="D5" s="227" t="s">
        <v>54</v>
      </c>
      <c r="E5" s="224"/>
      <c r="F5" s="224" t="s">
        <v>55</v>
      </c>
      <c r="G5" s="224" t="s">
        <v>56</v>
      </c>
      <c r="H5" s="224" t="s">
        <v>59</v>
      </c>
      <c r="I5" s="224" t="s">
        <v>57</v>
      </c>
      <c r="J5" s="230" t="s">
        <v>58</v>
      </c>
      <c r="K5" s="30"/>
      <c r="O5" s="30"/>
    </row>
    <row r="6" spans="1:18" ht="21" customHeight="1" x14ac:dyDescent="0.35">
      <c r="A6" s="32"/>
      <c r="B6" s="226" t="s">
        <v>36</v>
      </c>
      <c r="C6" s="9"/>
      <c r="D6" s="9" t="s">
        <v>433</v>
      </c>
      <c r="E6" s="9"/>
      <c r="F6" s="229"/>
      <c r="G6" s="9"/>
      <c r="H6" s="229"/>
      <c r="I6" s="9"/>
      <c r="J6" s="229"/>
      <c r="K6" s="30"/>
      <c r="M6" s="30"/>
      <c r="O6" s="30"/>
      <c r="P6" s="30"/>
      <c r="R6" s="30"/>
    </row>
    <row r="7" spans="1:18" ht="21" customHeight="1" x14ac:dyDescent="0.35">
      <c r="A7" s="32"/>
      <c r="B7" s="226"/>
      <c r="C7" s="9"/>
      <c r="D7" s="9" t="s">
        <v>434</v>
      </c>
      <c r="E7" s="9"/>
      <c r="F7" s="229"/>
      <c r="G7" s="9"/>
      <c r="H7" s="229"/>
      <c r="I7" s="9"/>
      <c r="J7" s="9"/>
      <c r="K7" s="30"/>
      <c r="M7" s="30"/>
      <c r="O7" s="30"/>
      <c r="P7" s="30"/>
      <c r="R7" s="30"/>
    </row>
    <row r="8" spans="1:18" ht="21" customHeight="1" x14ac:dyDescent="0.35">
      <c r="A8" s="32"/>
      <c r="B8" s="226" t="s">
        <v>37</v>
      </c>
      <c r="C8" s="9"/>
      <c r="D8" s="821" t="s">
        <v>3189</v>
      </c>
      <c r="E8" s="229"/>
      <c r="F8" s="183"/>
      <c r="G8" s="183"/>
      <c r="H8" s="183"/>
      <c r="I8" s="9"/>
      <c r="J8" s="9"/>
    </row>
    <row r="9" spans="1:18" ht="21" customHeight="1" x14ac:dyDescent="0.35">
      <c r="A9" s="32"/>
      <c r="B9" s="226" t="s">
        <v>524</v>
      </c>
      <c r="C9" s="9"/>
      <c r="D9" s="9" t="s">
        <v>435</v>
      </c>
      <c r="E9" s="183"/>
      <c r="F9" s="183"/>
      <c r="G9" s="183"/>
      <c r="H9" s="183"/>
      <c r="I9" s="9"/>
      <c r="J9" s="9"/>
    </row>
    <row r="10" spans="1:18" ht="21" customHeight="1" x14ac:dyDescent="0.35">
      <c r="A10" s="32"/>
      <c r="B10" s="226"/>
      <c r="C10" s="9"/>
      <c r="D10" s="9" t="s">
        <v>436</v>
      </c>
      <c r="E10" s="183"/>
      <c r="F10" s="183"/>
      <c r="G10" s="183"/>
      <c r="H10" s="183"/>
      <c r="I10" s="9"/>
      <c r="J10" s="9"/>
    </row>
    <row r="11" spans="1:18" ht="21" customHeight="1" x14ac:dyDescent="0.35">
      <c r="A11" s="1397" t="s">
        <v>0</v>
      </c>
      <c r="B11" s="1397" t="s">
        <v>33</v>
      </c>
      <c r="C11" s="672" t="s">
        <v>23</v>
      </c>
      <c r="D11" s="672" t="s">
        <v>24</v>
      </c>
      <c r="E11" s="1399" t="s">
        <v>1</v>
      </c>
      <c r="F11" s="1400"/>
      <c r="G11" s="1400"/>
      <c r="H11" s="1400"/>
      <c r="I11" s="1401"/>
      <c r="J11" s="1402" t="s">
        <v>13</v>
      </c>
    </row>
    <row r="12" spans="1:18" x14ac:dyDescent="0.35">
      <c r="A12" s="1398"/>
      <c r="B12" s="1398"/>
      <c r="C12" s="673"/>
      <c r="D12" s="673" t="s">
        <v>25</v>
      </c>
      <c r="E12" s="33" t="s">
        <v>5</v>
      </c>
      <c r="F12" s="33" t="s">
        <v>6</v>
      </c>
      <c r="G12" s="33" t="s">
        <v>179</v>
      </c>
      <c r="H12" s="34" t="s">
        <v>26</v>
      </c>
      <c r="I12" s="34" t="s">
        <v>27</v>
      </c>
      <c r="J12" s="1403"/>
    </row>
    <row r="13" spans="1:18" s="9" customFormat="1" ht="20.25" customHeight="1" x14ac:dyDescent="0.2">
      <c r="A13" s="800">
        <v>105</v>
      </c>
      <c r="B13" s="801" t="s">
        <v>428</v>
      </c>
      <c r="C13" s="762"/>
      <c r="D13" s="762"/>
      <c r="E13" s="762"/>
      <c r="F13" s="762"/>
      <c r="G13" s="762"/>
      <c r="H13" s="762"/>
      <c r="I13" s="762"/>
      <c r="J13" s="762"/>
    </row>
    <row r="14" spans="1:18" s="9" customFormat="1" ht="56.25" x14ac:dyDescent="0.2">
      <c r="A14" s="802"/>
      <c r="B14" s="803" t="s">
        <v>1861</v>
      </c>
      <c r="C14" s="128" t="s">
        <v>1862</v>
      </c>
      <c r="D14" s="804">
        <v>22433</v>
      </c>
      <c r="E14" s="805">
        <f t="shared" ref="E14:E22" si="0">F14+G14+H14+I14</f>
        <v>0</v>
      </c>
      <c r="F14" s="128"/>
      <c r="G14" s="128"/>
      <c r="H14" s="128"/>
      <c r="I14" s="128"/>
      <c r="J14" s="128" t="s">
        <v>524</v>
      </c>
    </row>
    <row r="15" spans="1:18" x14ac:dyDescent="0.35">
      <c r="A15" s="806">
        <v>106</v>
      </c>
      <c r="B15" s="807" t="s">
        <v>429</v>
      </c>
      <c r="C15" s="808"/>
      <c r="D15" s="305"/>
      <c r="E15" s="805">
        <f t="shared" si="0"/>
        <v>0</v>
      </c>
      <c r="F15" s="129"/>
      <c r="G15" s="129"/>
      <c r="H15" s="809"/>
      <c r="I15" s="129"/>
      <c r="J15" s="129"/>
    </row>
    <row r="16" spans="1:18" ht="37.5" x14ac:dyDescent="0.35">
      <c r="A16" s="810"/>
      <c r="B16" s="810" t="s">
        <v>1863</v>
      </c>
      <c r="C16" s="808" t="s">
        <v>1718</v>
      </c>
      <c r="D16" s="811">
        <v>22463</v>
      </c>
      <c r="E16" s="805">
        <f t="shared" si="0"/>
        <v>0</v>
      </c>
      <c r="F16" s="129"/>
      <c r="G16" s="129"/>
      <c r="H16" s="129"/>
      <c r="I16" s="129"/>
      <c r="J16" s="128" t="s">
        <v>524</v>
      </c>
    </row>
    <row r="17" spans="1:10" ht="37.5" x14ac:dyDescent="0.35">
      <c r="A17" s="806">
        <v>107</v>
      </c>
      <c r="B17" s="807" t="s">
        <v>430</v>
      </c>
      <c r="C17" s="808"/>
      <c r="D17" s="129"/>
      <c r="E17" s="805">
        <f t="shared" si="0"/>
        <v>0</v>
      </c>
      <c r="F17" s="129"/>
      <c r="G17" s="129"/>
      <c r="H17" s="129"/>
      <c r="I17" s="129"/>
      <c r="J17" s="129"/>
    </row>
    <row r="18" spans="1:10" ht="56.25" customHeight="1" x14ac:dyDescent="0.35">
      <c r="A18" s="822"/>
      <c r="B18" s="810" t="s">
        <v>1864</v>
      </c>
      <c r="C18" s="808" t="s">
        <v>1718</v>
      </c>
      <c r="D18" s="811">
        <v>22494</v>
      </c>
      <c r="E18" s="805">
        <f t="shared" si="0"/>
        <v>0</v>
      </c>
      <c r="F18" s="129"/>
      <c r="G18" s="129"/>
      <c r="H18" s="129"/>
      <c r="I18" s="129"/>
      <c r="J18" s="128" t="s">
        <v>524</v>
      </c>
    </row>
    <row r="19" spans="1:10" x14ac:dyDescent="0.35">
      <c r="A19" s="806">
        <v>108</v>
      </c>
      <c r="B19" s="807" t="s">
        <v>431</v>
      </c>
      <c r="C19" s="808"/>
      <c r="D19" s="129"/>
      <c r="E19" s="805">
        <f t="shared" si="0"/>
        <v>0</v>
      </c>
      <c r="F19" s="129"/>
      <c r="G19" s="129"/>
      <c r="H19" s="129"/>
      <c r="I19" s="129"/>
      <c r="J19" s="129"/>
    </row>
    <row r="20" spans="1:10" ht="56.25" x14ac:dyDescent="0.35">
      <c r="A20" s="806"/>
      <c r="B20" s="304" t="s">
        <v>1865</v>
      </c>
      <c r="C20" s="808" t="s">
        <v>1718</v>
      </c>
      <c r="D20" s="811">
        <v>22341</v>
      </c>
      <c r="E20" s="805">
        <f t="shared" si="0"/>
        <v>0</v>
      </c>
      <c r="F20" s="129"/>
      <c r="G20" s="129"/>
      <c r="H20" s="129"/>
      <c r="I20" s="129"/>
      <c r="J20" s="128" t="s">
        <v>524</v>
      </c>
    </row>
    <row r="21" spans="1:10" x14ac:dyDescent="0.35">
      <c r="A21" s="806">
        <v>109</v>
      </c>
      <c r="B21" s="304" t="s">
        <v>432</v>
      </c>
      <c r="C21" s="808"/>
      <c r="D21" s="129"/>
      <c r="E21" s="805">
        <f t="shared" si="0"/>
        <v>0</v>
      </c>
      <c r="F21" s="129"/>
      <c r="G21" s="129"/>
      <c r="H21" s="129"/>
      <c r="I21" s="129"/>
      <c r="J21" s="129"/>
    </row>
    <row r="22" spans="1:10" x14ac:dyDescent="0.35">
      <c r="A22" s="812"/>
      <c r="B22" s="820" t="s">
        <v>1866</v>
      </c>
      <c r="C22" s="813" t="s">
        <v>1718</v>
      </c>
      <c r="D22" s="814">
        <v>22525</v>
      </c>
      <c r="E22" s="815">
        <f t="shared" si="0"/>
        <v>0</v>
      </c>
      <c r="F22" s="764"/>
      <c r="G22" s="764"/>
      <c r="H22" s="764"/>
      <c r="I22" s="764"/>
      <c r="J22" s="291" t="s">
        <v>524</v>
      </c>
    </row>
    <row r="23" spans="1:10" x14ac:dyDescent="0.35">
      <c r="A23" s="823"/>
      <c r="B23" s="823"/>
      <c r="C23" s="817"/>
      <c r="D23" s="817"/>
      <c r="E23" s="818">
        <f>SUM(E14:E22)</f>
        <v>0</v>
      </c>
      <c r="F23" s="818">
        <f t="shared" ref="F23:I23" si="1">SUM(F14:F22)</f>
        <v>0</v>
      </c>
      <c r="G23" s="818">
        <f t="shared" si="1"/>
        <v>0</v>
      </c>
      <c r="H23" s="818">
        <f t="shared" si="1"/>
        <v>0</v>
      </c>
      <c r="I23" s="818">
        <f t="shared" si="1"/>
        <v>0</v>
      </c>
      <c r="J23" s="819">
        <f>F23+G23+H23+I23</f>
        <v>0</v>
      </c>
    </row>
    <row r="24" spans="1:10" x14ac:dyDescent="0.35">
      <c r="B24" s="4"/>
    </row>
    <row r="27" spans="1:10" s="519" customFormat="1" x14ac:dyDescent="0.35">
      <c r="B27" s="519" t="s">
        <v>3213</v>
      </c>
    </row>
    <row r="28" spans="1:10" x14ac:dyDescent="0.35">
      <c r="B28" s="1" t="s">
        <v>3214</v>
      </c>
    </row>
  </sheetData>
  <mergeCells count="5">
    <mergeCell ref="A11:A12"/>
    <mergeCell ref="B11:B12"/>
    <mergeCell ref="E11:I11"/>
    <mergeCell ref="J11:J12"/>
    <mergeCell ref="A1:J1"/>
  </mergeCells>
  <pageMargins left="0.9055118110236221" right="0.51181102362204722" top="0.74803149606299213" bottom="0.55118110236220474" header="0.31496062992125984" footer="0.31496062992125984"/>
  <pageSetup paperSize="5" scale="85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26"/>
  <sheetViews>
    <sheetView topLeftCell="A2" zoomScale="80" zoomScaleNormal="80" workbookViewId="0">
      <selection sqref="A1:J22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7" width="18.14062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 x14ac:dyDescent="0.45">
      <c r="A1" s="1378" t="s">
        <v>2129</v>
      </c>
      <c r="B1" s="1378"/>
      <c r="C1" s="1378"/>
      <c r="D1" s="1378"/>
      <c r="E1" s="1378"/>
      <c r="F1" s="1378"/>
      <c r="G1" s="1378"/>
      <c r="H1" s="1378"/>
      <c r="I1" s="1378"/>
      <c r="J1" s="1378"/>
    </row>
    <row r="2" spans="1:18" s="337" customFormat="1" ht="21" customHeight="1" x14ac:dyDescent="0.3">
      <c r="A2" s="753"/>
      <c r="B2" s="754" t="s">
        <v>28</v>
      </c>
      <c r="C2" s="356" t="s">
        <v>40</v>
      </c>
      <c r="D2" s="824" t="s">
        <v>31</v>
      </c>
      <c r="E2" s="767"/>
      <c r="F2" s="825" t="s">
        <v>2140</v>
      </c>
      <c r="G2" s="767"/>
      <c r="H2" s="825" t="s">
        <v>29</v>
      </c>
      <c r="I2" s="677"/>
    </row>
    <row r="3" spans="1:18" s="337" customFormat="1" ht="21" customHeight="1" x14ac:dyDescent="0.3">
      <c r="A3" s="753"/>
      <c r="B3" s="754" t="s">
        <v>53</v>
      </c>
      <c r="C3" s="356" t="s">
        <v>274</v>
      </c>
      <c r="D3" s="35"/>
      <c r="F3" s="367"/>
      <c r="G3" s="367"/>
      <c r="H3" s="367"/>
    </row>
    <row r="4" spans="1:18" s="337" customFormat="1" ht="21" customHeight="1" x14ac:dyDescent="0.3">
      <c r="A4" s="753"/>
      <c r="B4" s="754" t="s">
        <v>265</v>
      </c>
      <c r="C4" s="356" t="s">
        <v>247</v>
      </c>
      <c r="D4" s="35"/>
      <c r="E4" s="367"/>
      <c r="F4" s="367"/>
      <c r="G4" s="367"/>
    </row>
    <row r="5" spans="1:18" s="337" customFormat="1" ht="21" customHeight="1" x14ac:dyDescent="0.3">
      <c r="A5" s="753"/>
      <c r="B5" s="754" t="s">
        <v>21</v>
      </c>
      <c r="C5" s="356" t="s">
        <v>30</v>
      </c>
      <c r="D5" s="825" t="s">
        <v>2134</v>
      </c>
      <c r="E5" s="356"/>
      <c r="F5" s="356" t="s">
        <v>55</v>
      </c>
      <c r="G5" s="356" t="s">
        <v>56</v>
      </c>
      <c r="H5" s="356" t="s">
        <v>59</v>
      </c>
      <c r="I5" s="356" t="s">
        <v>57</v>
      </c>
      <c r="J5" s="49" t="s">
        <v>58</v>
      </c>
      <c r="K5" s="35"/>
      <c r="O5" s="35"/>
    </row>
    <row r="6" spans="1:18" s="337" customFormat="1" ht="21" customHeight="1" x14ac:dyDescent="0.3">
      <c r="A6" s="753"/>
      <c r="B6" s="767" t="s">
        <v>36</v>
      </c>
      <c r="D6" s="337" t="s">
        <v>441</v>
      </c>
      <c r="F6" s="35"/>
      <c r="H6" s="35"/>
      <c r="J6" s="35"/>
      <c r="K6" s="35"/>
      <c r="M6" s="35"/>
      <c r="O6" s="35"/>
      <c r="P6" s="35"/>
      <c r="R6" s="35"/>
    </row>
    <row r="7" spans="1:18" s="337" customFormat="1" ht="21" customHeight="1" x14ac:dyDescent="0.3">
      <c r="A7" s="753"/>
      <c r="B7" s="767" t="s">
        <v>37</v>
      </c>
      <c r="D7" s="337" t="s">
        <v>248</v>
      </c>
      <c r="E7" s="35"/>
      <c r="F7" s="367"/>
      <c r="G7" s="367"/>
      <c r="H7" s="367"/>
    </row>
    <row r="8" spans="1:18" s="337" customFormat="1" ht="21" customHeight="1" x14ac:dyDescent="0.3">
      <c r="A8" s="753"/>
      <c r="B8" s="767" t="s">
        <v>502</v>
      </c>
      <c r="E8" s="367"/>
      <c r="F8" s="367"/>
      <c r="G8" s="367"/>
      <c r="H8" s="367"/>
    </row>
    <row r="9" spans="1:18" s="337" customFormat="1" ht="21" customHeight="1" x14ac:dyDescent="0.3">
      <c r="A9" s="1412" t="s">
        <v>0</v>
      </c>
      <c r="B9" s="1412" t="s">
        <v>33</v>
      </c>
      <c r="C9" s="826" t="s">
        <v>23</v>
      </c>
      <c r="D9" s="330" t="s">
        <v>24</v>
      </c>
      <c r="E9" s="1414" t="s">
        <v>1</v>
      </c>
      <c r="F9" s="1415"/>
      <c r="G9" s="1415"/>
      <c r="H9" s="1415"/>
      <c r="I9" s="1416"/>
      <c r="J9" s="1395" t="s">
        <v>13</v>
      </c>
    </row>
    <row r="10" spans="1:18" s="337" customFormat="1" ht="18.75" x14ac:dyDescent="0.3">
      <c r="A10" s="1413"/>
      <c r="B10" s="1413"/>
      <c r="C10" s="827"/>
      <c r="D10" s="334" t="s">
        <v>25</v>
      </c>
      <c r="E10" s="828" t="s">
        <v>5</v>
      </c>
      <c r="F10" s="828" t="s">
        <v>6</v>
      </c>
      <c r="G10" s="828" t="s">
        <v>179</v>
      </c>
      <c r="H10" s="829" t="s">
        <v>26</v>
      </c>
      <c r="I10" s="829" t="s">
        <v>27</v>
      </c>
      <c r="J10" s="1396"/>
    </row>
    <row r="11" spans="1:18" s="821" customFormat="1" ht="37.5" x14ac:dyDescent="0.2">
      <c r="A11" s="830">
        <v>110</v>
      </c>
      <c r="B11" s="801" t="s">
        <v>437</v>
      </c>
      <c r="C11" s="127"/>
      <c r="D11" s="127"/>
      <c r="E11" s="127"/>
      <c r="F11" s="127"/>
      <c r="G11" s="127"/>
      <c r="H11" s="127"/>
      <c r="I11" s="127"/>
      <c r="J11" s="127"/>
    </row>
    <row r="12" spans="1:18" s="821" customFormat="1" ht="18.75" x14ac:dyDescent="0.2">
      <c r="A12" s="802"/>
      <c r="B12" s="807" t="s">
        <v>734</v>
      </c>
      <c r="C12" s="128"/>
      <c r="D12" s="128"/>
      <c r="E12" s="805">
        <f t="shared" ref="E12:E21" si="0">F12+G12+H12+I12</f>
        <v>0</v>
      </c>
      <c r="F12" s="128"/>
      <c r="G12" s="128"/>
      <c r="H12" s="128"/>
      <c r="I12" s="128"/>
      <c r="J12" s="128" t="s">
        <v>803</v>
      </c>
    </row>
    <row r="13" spans="1:18" s="821" customFormat="1" ht="37.5" x14ac:dyDescent="0.2">
      <c r="A13" s="802"/>
      <c r="B13" s="807" t="s">
        <v>735</v>
      </c>
      <c r="C13" s="128" t="s">
        <v>712</v>
      </c>
      <c r="D13" s="128" t="s">
        <v>736</v>
      </c>
      <c r="E13" s="805">
        <f t="shared" si="0"/>
        <v>0</v>
      </c>
      <c r="F13" s="128"/>
      <c r="G13" s="128"/>
      <c r="H13" s="831"/>
      <c r="I13" s="128"/>
      <c r="J13" s="128" t="s">
        <v>803</v>
      </c>
    </row>
    <row r="14" spans="1:18" s="337" customFormat="1" ht="18.75" x14ac:dyDescent="0.3">
      <c r="A14" s="832">
        <v>111</v>
      </c>
      <c r="B14" s="807" t="s">
        <v>438</v>
      </c>
      <c r="C14" s="808"/>
      <c r="D14" s="129"/>
      <c r="E14" s="805">
        <f t="shared" si="0"/>
        <v>0</v>
      </c>
      <c r="F14" s="129"/>
      <c r="G14" s="129"/>
      <c r="H14" s="129"/>
      <c r="I14" s="129"/>
      <c r="J14" s="129"/>
    </row>
    <row r="15" spans="1:18" s="337" customFormat="1" ht="37.5" x14ac:dyDescent="0.3">
      <c r="A15" s="341"/>
      <c r="B15" s="810" t="s">
        <v>737</v>
      </c>
      <c r="C15" s="808"/>
      <c r="D15" s="305" t="s">
        <v>713</v>
      </c>
      <c r="E15" s="805">
        <f t="shared" si="0"/>
        <v>0</v>
      </c>
      <c r="F15" s="129"/>
      <c r="G15" s="129"/>
      <c r="H15" s="809"/>
      <c r="I15" s="129"/>
      <c r="J15" s="128" t="s">
        <v>803</v>
      </c>
    </row>
    <row r="16" spans="1:18" s="337" customFormat="1" ht="56.25" x14ac:dyDescent="0.3">
      <c r="A16" s="832">
        <v>112</v>
      </c>
      <c r="B16" s="807" t="s">
        <v>439</v>
      </c>
      <c r="C16" s="808"/>
      <c r="D16" s="129"/>
      <c r="E16" s="805">
        <f t="shared" si="0"/>
        <v>0</v>
      </c>
      <c r="F16" s="129"/>
      <c r="G16" s="129"/>
      <c r="H16" s="129"/>
      <c r="I16" s="129"/>
      <c r="J16" s="129"/>
    </row>
    <row r="17" spans="1:10" s="337" customFormat="1" ht="37.5" x14ac:dyDescent="0.3">
      <c r="A17" s="832"/>
      <c r="B17" s="807" t="s">
        <v>738</v>
      </c>
      <c r="C17" s="808"/>
      <c r="D17" s="129"/>
      <c r="E17" s="805">
        <f t="shared" si="0"/>
        <v>0</v>
      </c>
      <c r="F17" s="129"/>
      <c r="G17" s="129"/>
      <c r="H17" s="129"/>
      <c r="I17" s="129"/>
      <c r="J17" s="128" t="s">
        <v>803</v>
      </c>
    </row>
    <row r="18" spans="1:10" s="337" customFormat="1" ht="18.75" x14ac:dyDescent="0.3">
      <c r="A18" s="832"/>
      <c r="B18" s="807" t="s">
        <v>2423</v>
      </c>
      <c r="C18" s="768" t="s">
        <v>2424</v>
      </c>
      <c r="D18" s="129" t="s">
        <v>2300</v>
      </c>
      <c r="E18" s="805">
        <f t="shared" si="0"/>
        <v>0</v>
      </c>
      <c r="F18" s="129"/>
      <c r="G18" s="129"/>
      <c r="H18" s="129"/>
      <c r="I18" s="129"/>
      <c r="J18" s="768" t="s">
        <v>2291</v>
      </c>
    </row>
    <row r="19" spans="1:10" s="337" customFormat="1" ht="18.75" x14ac:dyDescent="0.3">
      <c r="A19" s="832">
        <v>113</v>
      </c>
      <c r="B19" s="304" t="s">
        <v>440</v>
      </c>
      <c r="C19" s="808"/>
      <c r="D19" s="129"/>
      <c r="E19" s="805">
        <f t="shared" si="0"/>
        <v>0</v>
      </c>
      <c r="F19" s="129"/>
      <c r="G19" s="129"/>
      <c r="H19" s="129"/>
      <c r="I19" s="129"/>
      <c r="J19" s="129"/>
    </row>
    <row r="20" spans="1:10" s="337" customFormat="1" ht="37.5" x14ac:dyDescent="0.3">
      <c r="A20" s="341"/>
      <c r="B20" s="810" t="s">
        <v>739</v>
      </c>
      <c r="C20" s="808"/>
      <c r="D20" s="129" t="s">
        <v>740</v>
      </c>
      <c r="E20" s="805">
        <f t="shared" si="0"/>
        <v>0</v>
      </c>
      <c r="F20" s="129"/>
      <c r="G20" s="129"/>
      <c r="H20" s="129"/>
      <c r="I20" s="129"/>
      <c r="J20" s="128" t="s">
        <v>803</v>
      </c>
    </row>
    <row r="21" spans="1:10" s="337" customFormat="1" ht="18.75" x14ac:dyDescent="0.3">
      <c r="A21" s="833"/>
      <c r="B21" s="834" t="s">
        <v>741</v>
      </c>
      <c r="C21" s="813"/>
      <c r="D21" s="764" t="s">
        <v>740</v>
      </c>
      <c r="E21" s="815">
        <f t="shared" si="0"/>
        <v>0</v>
      </c>
      <c r="F21" s="764"/>
      <c r="G21" s="764"/>
      <c r="H21" s="764"/>
      <c r="I21" s="764"/>
      <c r="J21" s="291" t="s">
        <v>803</v>
      </c>
    </row>
    <row r="22" spans="1:10" s="337" customFormat="1" ht="18.75" x14ac:dyDescent="0.3">
      <c r="B22" s="767"/>
      <c r="C22" s="835"/>
      <c r="D22" s="835"/>
      <c r="E22" s="836">
        <f>SUM(E12:E21)</f>
        <v>0</v>
      </c>
      <c r="F22" s="836">
        <f t="shared" ref="F22:I22" si="1">SUM(F12:F21)</f>
        <v>0</v>
      </c>
      <c r="G22" s="836">
        <f t="shared" si="1"/>
        <v>0</v>
      </c>
      <c r="H22" s="836">
        <f t="shared" si="1"/>
        <v>0</v>
      </c>
      <c r="I22" s="836">
        <f t="shared" si="1"/>
        <v>0</v>
      </c>
      <c r="J22" s="718">
        <f>F22+G22+H22+I22</f>
        <v>0</v>
      </c>
    </row>
    <row r="25" spans="1:10" s="519" customFormat="1" x14ac:dyDescent="0.35">
      <c r="B25" s="519" t="s">
        <v>3213</v>
      </c>
    </row>
    <row r="26" spans="1:10" x14ac:dyDescent="0.35">
      <c r="B26" s="1" t="s">
        <v>3214</v>
      </c>
    </row>
  </sheetData>
  <mergeCells count="5">
    <mergeCell ref="A9:A10"/>
    <mergeCell ref="B9:B10"/>
    <mergeCell ref="E9:I9"/>
    <mergeCell ref="J9:J10"/>
    <mergeCell ref="A1:J1"/>
  </mergeCells>
  <pageMargins left="0.9055118110236221" right="0.51181102362204722" top="0.74803149606299213" bottom="0.55118110236220474" header="0.31496062992125984" footer="0.31496062992125984"/>
  <pageSetup paperSize="5" scale="85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7"/>
  <sheetViews>
    <sheetView topLeftCell="A7" zoomScale="90" zoomScaleNormal="90" workbookViewId="0">
      <selection sqref="A1:J43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6" width="23.140625" style="1" customWidth="1"/>
    <col min="7" max="7" width="22.8554687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 x14ac:dyDescent="0.45">
      <c r="A1" s="1378" t="s">
        <v>2129</v>
      </c>
      <c r="B1" s="1378"/>
      <c r="C1" s="1378"/>
      <c r="D1" s="1378"/>
      <c r="E1" s="1378"/>
      <c r="F1" s="1378"/>
      <c r="G1" s="1378"/>
      <c r="H1" s="1378"/>
      <c r="I1" s="1378"/>
      <c r="J1" s="1378"/>
    </row>
    <row r="2" spans="1:18" ht="21" customHeight="1" x14ac:dyDescent="0.35">
      <c r="A2" s="32"/>
      <c r="B2" s="47" t="s">
        <v>28</v>
      </c>
      <c r="C2" s="39" t="s">
        <v>40</v>
      </c>
      <c r="D2" s="96" t="s">
        <v>31</v>
      </c>
      <c r="E2" s="4"/>
      <c r="F2" s="48" t="s">
        <v>32</v>
      </c>
      <c r="G2" s="4"/>
      <c r="H2" s="48" t="s">
        <v>2141</v>
      </c>
      <c r="I2" s="36"/>
    </row>
    <row r="3" spans="1:18" ht="21" customHeight="1" x14ac:dyDescent="0.35">
      <c r="A3" s="32"/>
      <c r="B3" s="47" t="s">
        <v>53</v>
      </c>
      <c r="C3" s="39" t="s">
        <v>275</v>
      </c>
      <c r="D3" s="30"/>
      <c r="F3" s="2"/>
      <c r="G3" s="2"/>
      <c r="H3" s="2"/>
    </row>
    <row r="4" spans="1:18" ht="21" customHeight="1" x14ac:dyDescent="0.35">
      <c r="A4" s="32"/>
      <c r="B4" s="47" t="s">
        <v>265</v>
      </c>
      <c r="C4" s="39" t="s">
        <v>249</v>
      </c>
      <c r="D4" s="30"/>
      <c r="E4" s="2"/>
      <c r="F4" s="2"/>
      <c r="G4" s="2"/>
    </row>
    <row r="5" spans="1:18" ht="21" customHeight="1" x14ac:dyDescent="0.35">
      <c r="A5" s="32"/>
      <c r="B5" s="47" t="s">
        <v>21</v>
      </c>
      <c r="C5" s="49" t="s">
        <v>2142</v>
      </c>
      <c r="D5" s="50" t="s">
        <v>54</v>
      </c>
      <c r="E5" s="49"/>
      <c r="F5" s="49" t="s">
        <v>55</v>
      </c>
      <c r="G5" s="49" t="s">
        <v>56</v>
      </c>
      <c r="H5" s="49" t="s">
        <v>59</v>
      </c>
      <c r="I5" s="49" t="s">
        <v>57</v>
      </c>
      <c r="J5" s="49" t="s">
        <v>58</v>
      </c>
      <c r="K5" s="35"/>
      <c r="O5" s="30"/>
    </row>
    <row r="6" spans="1:18" ht="21" customHeight="1" x14ac:dyDescent="0.35">
      <c r="A6" s="32"/>
      <c r="B6" s="37" t="s">
        <v>36</v>
      </c>
      <c r="D6" s="1" t="s">
        <v>446</v>
      </c>
      <c r="F6" s="30"/>
      <c r="H6" s="30"/>
      <c r="J6" s="30"/>
      <c r="K6" s="30"/>
      <c r="M6" s="30"/>
      <c r="O6" s="30"/>
      <c r="P6" s="30"/>
      <c r="R6" s="30"/>
    </row>
    <row r="7" spans="1:18" ht="21" customHeight="1" x14ac:dyDescent="0.35">
      <c r="A7" s="32"/>
      <c r="B7" s="37"/>
      <c r="D7" s="1" t="s">
        <v>447</v>
      </c>
      <c r="F7" s="30"/>
      <c r="H7" s="30"/>
      <c r="K7" s="30"/>
      <c r="M7" s="30"/>
      <c r="O7" s="30"/>
      <c r="P7" s="30"/>
      <c r="R7" s="30"/>
    </row>
    <row r="8" spans="1:18" ht="21" customHeight="1" x14ac:dyDescent="0.35">
      <c r="A8" s="32"/>
      <c r="B8" s="37"/>
      <c r="D8" s="1" t="s">
        <v>448</v>
      </c>
      <c r="F8" s="30"/>
      <c r="H8" s="30"/>
      <c r="K8" s="30"/>
      <c r="M8" s="30"/>
      <c r="O8" s="30"/>
      <c r="P8" s="30"/>
      <c r="R8" s="30"/>
    </row>
    <row r="9" spans="1:18" ht="21" customHeight="1" x14ac:dyDescent="0.35">
      <c r="A9" s="32"/>
      <c r="B9" s="37" t="s">
        <v>37</v>
      </c>
      <c r="D9" s="1" t="s">
        <v>250</v>
      </c>
      <c r="E9" s="30"/>
      <c r="F9" s="2"/>
      <c r="G9" s="2"/>
      <c r="H9" s="2"/>
    </row>
    <row r="10" spans="1:18" ht="21" customHeight="1" x14ac:dyDescent="0.35">
      <c r="A10" s="32"/>
      <c r="B10" s="37" t="s">
        <v>524</v>
      </c>
      <c r="D10" s="1" t="s">
        <v>449</v>
      </c>
      <c r="E10" s="2"/>
      <c r="F10" s="2"/>
      <c r="G10" s="2"/>
      <c r="H10" s="2"/>
    </row>
    <row r="11" spans="1:18" ht="21" customHeight="1" x14ac:dyDescent="0.35">
      <c r="A11" s="32"/>
      <c r="B11" s="37"/>
      <c r="D11" s="1" t="s">
        <v>450</v>
      </c>
      <c r="E11" s="2"/>
      <c r="F11" s="2"/>
      <c r="G11" s="2"/>
      <c r="H11" s="2"/>
    </row>
    <row r="12" spans="1:18" ht="21" customHeight="1" x14ac:dyDescent="0.35">
      <c r="A12" s="1390" t="s">
        <v>0</v>
      </c>
      <c r="B12" s="1390" t="s">
        <v>33</v>
      </c>
      <c r="C12" s="283" t="s">
        <v>23</v>
      </c>
      <c r="D12" s="287" t="s">
        <v>24</v>
      </c>
      <c r="E12" s="1392" t="s">
        <v>1</v>
      </c>
      <c r="F12" s="1393"/>
      <c r="G12" s="1393"/>
      <c r="H12" s="1393"/>
      <c r="I12" s="1394"/>
      <c r="J12" s="1395" t="s">
        <v>13</v>
      </c>
    </row>
    <row r="13" spans="1:18" x14ac:dyDescent="0.35">
      <c r="A13" s="1391"/>
      <c r="B13" s="1391"/>
      <c r="C13" s="284"/>
      <c r="D13" s="288" t="s">
        <v>25</v>
      </c>
      <c r="E13" s="33" t="s">
        <v>5</v>
      </c>
      <c r="F13" s="33" t="s">
        <v>6</v>
      </c>
      <c r="G13" s="33" t="s">
        <v>179</v>
      </c>
      <c r="H13" s="34" t="s">
        <v>26</v>
      </c>
      <c r="I13" s="34" t="s">
        <v>27</v>
      </c>
      <c r="J13" s="1396"/>
    </row>
    <row r="14" spans="1:18" s="821" customFormat="1" ht="37.5" x14ac:dyDescent="0.2">
      <c r="A14" s="830">
        <v>114</v>
      </c>
      <c r="B14" s="801" t="s">
        <v>442</v>
      </c>
      <c r="C14" s="762"/>
      <c r="D14" s="762"/>
      <c r="E14" s="762"/>
      <c r="F14" s="762"/>
      <c r="G14" s="762"/>
      <c r="H14" s="762"/>
      <c r="I14" s="762"/>
      <c r="J14" s="762"/>
    </row>
    <row r="15" spans="1:18" s="821" customFormat="1" ht="37.5" x14ac:dyDescent="0.2">
      <c r="A15" s="832"/>
      <c r="B15" s="807" t="s">
        <v>1867</v>
      </c>
      <c r="C15" s="128"/>
      <c r="D15" s="128"/>
      <c r="E15" s="805">
        <f t="shared" ref="E15:E42" si="0">F15+G15+H15+I15</f>
        <v>0</v>
      </c>
      <c r="F15" s="128"/>
      <c r="G15" s="128"/>
      <c r="H15" s="128"/>
      <c r="I15" s="128"/>
      <c r="J15" s="128" t="s">
        <v>524</v>
      </c>
    </row>
    <row r="16" spans="1:18" s="821" customFormat="1" ht="18.75" x14ac:dyDescent="0.2">
      <c r="A16" s="832"/>
      <c r="B16" s="807" t="s">
        <v>1868</v>
      </c>
      <c r="C16" s="128" t="s">
        <v>1565</v>
      </c>
      <c r="D16" s="128" t="s">
        <v>1869</v>
      </c>
      <c r="E16" s="805">
        <f t="shared" si="0"/>
        <v>0</v>
      </c>
      <c r="F16" s="128"/>
      <c r="G16" s="128"/>
      <c r="H16" s="128"/>
      <c r="I16" s="128"/>
      <c r="J16" s="128" t="s">
        <v>524</v>
      </c>
    </row>
    <row r="17" spans="1:10" s="821" customFormat="1" ht="93.75" x14ac:dyDescent="0.2">
      <c r="A17" s="832"/>
      <c r="B17" s="807" t="s">
        <v>1870</v>
      </c>
      <c r="C17" s="128" t="s">
        <v>1871</v>
      </c>
      <c r="D17" s="128" t="s">
        <v>1872</v>
      </c>
      <c r="E17" s="805">
        <f t="shared" si="0"/>
        <v>0</v>
      </c>
      <c r="F17" s="128"/>
      <c r="G17" s="128"/>
      <c r="H17" s="128"/>
      <c r="I17" s="128"/>
      <c r="J17" s="128" t="s">
        <v>524</v>
      </c>
    </row>
    <row r="18" spans="1:10" s="821" customFormat="1" ht="49.5" customHeight="1" x14ac:dyDescent="0.2">
      <c r="A18" s="832"/>
      <c r="B18" s="807" t="s">
        <v>1873</v>
      </c>
      <c r="C18" s="128" t="s">
        <v>1862</v>
      </c>
      <c r="D18" s="128" t="s">
        <v>1874</v>
      </c>
      <c r="E18" s="805">
        <f t="shared" si="0"/>
        <v>0</v>
      </c>
      <c r="F18" s="128"/>
      <c r="G18" s="128"/>
      <c r="H18" s="128"/>
      <c r="I18" s="128"/>
      <c r="J18" s="128" t="s">
        <v>524</v>
      </c>
    </row>
    <row r="19" spans="1:10" s="821" customFormat="1" ht="37.5" x14ac:dyDescent="0.2">
      <c r="A19" s="832"/>
      <c r="B19" s="807" t="s">
        <v>1875</v>
      </c>
      <c r="C19" s="128" t="s">
        <v>1876</v>
      </c>
      <c r="D19" s="128" t="s">
        <v>1877</v>
      </c>
      <c r="E19" s="805">
        <f t="shared" si="0"/>
        <v>1000</v>
      </c>
      <c r="F19" s="128"/>
      <c r="G19" s="805">
        <v>1000</v>
      </c>
      <c r="H19" s="128"/>
      <c r="I19" s="128"/>
      <c r="J19" s="128" t="s">
        <v>524</v>
      </c>
    </row>
    <row r="20" spans="1:10" s="821" customFormat="1" ht="37.5" x14ac:dyDescent="0.2">
      <c r="A20" s="832"/>
      <c r="B20" s="807" t="s">
        <v>1878</v>
      </c>
      <c r="C20" s="128" t="s">
        <v>1862</v>
      </c>
      <c r="D20" s="804">
        <v>22251</v>
      </c>
      <c r="E20" s="805">
        <f t="shared" si="0"/>
        <v>0</v>
      </c>
      <c r="F20" s="128"/>
      <c r="G20" s="805"/>
      <c r="H20" s="128"/>
      <c r="I20" s="128"/>
      <c r="J20" s="128" t="s">
        <v>524</v>
      </c>
    </row>
    <row r="21" spans="1:10" s="821" customFormat="1" ht="37.5" x14ac:dyDescent="0.2">
      <c r="A21" s="466"/>
      <c r="B21" s="466" t="s">
        <v>1879</v>
      </c>
      <c r="C21" s="128" t="s">
        <v>1862</v>
      </c>
      <c r="D21" s="804">
        <v>22525</v>
      </c>
      <c r="E21" s="805">
        <f t="shared" si="0"/>
        <v>0</v>
      </c>
      <c r="F21" s="128"/>
      <c r="G21" s="805"/>
      <c r="H21" s="128"/>
      <c r="I21" s="128"/>
      <c r="J21" s="128" t="s">
        <v>524</v>
      </c>
    </row>
    <row r="22" spans="1:10" s="821" customFormat="1" ht="18.75" x14ac:dyDescent="0.2">
      <c r="A22" s="832">
        <v>115</v>
      </c>
      <c r="B22" s="837" t="s">
        <v>443</v>
      </c>
      <c r="C22" s="715"/>
      <c r="D22" s="715"/>
      <c r="E22" s="805">
        <f t="shared" si="0"/>
        <v>0</v>
      </c>
      <c r="F22" s="715"/>
      <c r="G22" s="838"/>
      <c r="H22" s="715"/>
      <c r="I22" s="715"/>
      <c r="J22" s="715"/>
    </row>
    <row r="23" spans="1:10" s="821" customFormat="1" ht="37.5" x14ac:dyDescent="0.2">
      <c r="A23" s="832"/>
      <c r="B23" s="807" t="s">
        <v>1974</v>
      </c>
      <c r="C23" s="128"/>
      <c r="D23" s="128"/>
      <c r="E23" s="805">
        <f t="shared" si="0"/>
        <v>0</v>
      </c>
      <c r="F23" s="128"/>
      <c r="G23" s="805"/>
      <c r="H23" s="128"/>
      <c r="I23" s="128"/>
      <c r="J23" s="128"/>
    </row>
    <row r="24" spans="1:10" s="821" customFormat="1" ht="21.75" customHeight="1" x14ac:dyDescent="0.2">
      <c r="A24" s="466"/>
      <c r="B24" s="466" t="s">
        <v>1975</v>
      </c>
      <c r="C24" s="128" t="s">
        <v>676</v>
      </c>
      <c r="D24" s="839" t="s">
        <v>1976</v>
      </c>
      <c r="E24" s="805">
        <f t="shared" si="0"/>
        <v>0</v>
      </c>
      <c r="F24" s="805"/>
      <c r="G24" s="805">
        <v>0</v>
      </c>
      <c r="H24" s="128"/>
      <c r="I24" s="128"/>
      <c r="J24" s="128" t="s">
        <v>1172</v>
      </c>
    </row>
    <row r="25" spans="1:10" s="821" customFormat="1" ht="37.5" x14ac:dyDescent="0.2">
      <c r="A25" s="466"/>
      <c r="B25" s="466" t="s">
        <v>1977</v>
      </c>
      <c r="C25" s="128" t="s">
        <v>676</v>
      </c>
      <c r="D25" s="839" t="s">
        <v>1976</v>
      </c>
      <c r="E25" s="805">
        <f t="shared" si="0"/>
        <v>0</v>
      </c>
      <c r="F25" s="805"/>
      <c r="G25" s="805">
        <v>0</v>
      </c>
      <c r="H25" s="128"/>
      <c r="I25" s="128"/>
      <c r="J25" s="128" t="s">
        <v>1172</v>
      </c>
    </row>
    <row r="26" spans="1:10" s="337" customFormat="1" ht="37.5" x14ac:dyDescent="0.3">
      <c r="A26" s="832"/>
      <c r="B26" s="807" t="s">
        <v>1978</v>
      </c>
      <c r="C26" s="808"/>
      <c r="D26" s="305"/>
      <c r="E26" s="805">
        <f t="shared" si="0"/>
        <v>0</v>
      </c>
      <c r="F26" s="809"/>
      <c r="G26" s="809"/>
      <c r="H26" s="809"/>
      <c r="I26" s="129"/>
      <c r="J26" s="129"/>
    </row>
    <row r="27" spans="1:10" s="337" customFormat="1" ht="20.25" customHeight="1" x14ac:dyDescent="0.3">
      <c r="A27" s="305"/>
      <c r="B27" s="304" t="s">
        <v>1979</v>
      </c>
      <c r="C27" s="808" t="s">
        <v>1980</v>
      </c>
      <c r="D27" s="128" t="s">
        <v>1200</v>
      </c>
      <c r="E27" s="805">
        <f t="shared" si="0"/>
        <v>0</v>
      </c>
      <c r="F27" s="809"/>
      <c r="G27" s="809">
        <v>0</v>
      </c>
      <c r="H27" s="809"/>
      <c r="I27" s="129"/>
      <c r="J27" s="129" t="s">
        <v>1981</v>
      </c>
    </row>
    <row r="28" spans="1:10" s="337" customFormat="1" ht="24.75" customHeight="1" x14ac:dyDescent="0.3">
      <c r="A28" s="305"/>
      <c r="B28" s="304" t="s">
        <v>1982</v>
      </c>
      <c r="C28" s="808" t="s">
        <v>1980</v>
      </c>
      <c r="D28" s="128" t="s">
        <v>1200</v>
      </c>
      <c r="E28" s="805">
        <f t="shared" si="0"/>
        <v>0</v>
      </c>
      <c r="F28" s="809"/>
      <c r="G28" s="809">
        <v>0</v>
      </c>
      <c r="H28" s="809"/>
      <c r="I28" s="129"/>
      <c r="J28" s="129" t="s">
        <v>1981</v>
      </c>
    </row>
    <row r="29" spans="1:10" s="337" customFormat="1" ht="23.25" customHeight="1" x14ac:dyDescent="0.3">
      <c r="A29" s="305"/>
      <c r="B29" s="304" t="s">
        <v>1983</v>
      </c>
      <c r="C29" s="808"/>
      <c r="D29" s="839" t="s">
        <v>1984</v>
      </c>
      <c r="E29" s="805">
        <f t="shared" si="0"/>
        <v>47500</v>
      </c>
      <c r="F29" s="809"/>
      <c r="G29" s="809">
        <v>47500</v>
      </c>
      <c r="H29" s="809"/>
      <c r="I29" s="129"/>
      <c r="J29" s="129"/>
    </row>
    <row r="30" spans="1:10" s="821" customFormat="1" ht="18.75" x14ac:dyDescent="0.2">
      <c r="A30" s="832"/>
      <c r="B30" s="837" t="s">
        <v>2425</v>
      </c>
      <c r="C30" s="128" t="s">
        <v>2291</v>
      </c>
      <c r="D30" s="128"/>
      <c r="E30" s="805">
        <f t="shared" si="0"/>
        <v>0</v>
      </c>
      <c r="F30" s="128"/>
      <c r="G30" s="128"/>
      <c r="H30" s="128"/>
      <c r="I30" s="128"/>
      <c r="J30" s="128" t="s">
        <v>2291</v>
      </c>
    </row>
    <row r="31" spans="1:10" s="821" customFormat="1" ht="18.75" x14ac:dyDescent="0.2">
      <c r="A31" s="832"/>
      <c r="B31" s="837" t="s">
        <v>2426</v>
      </c>
      <c r="C31" s="128" t="s">
        <v>2291</v>
      </c>
      <c r="D31" s="128"/>
      <c r="E31" s="805">
        <f t="shared" si="0"/>
        <v>0</v>
      </c>
      <c r="F31" s="128"/>
      <c r="G31" s="128"/>
      <c r="H31" s="128"/>
      <c r="I31" s="128"/>
      <c r="J31" s="128" t="s">
        <v>2291</v>
      </c>
    </row>
    <row r="32" spans="1:10" s="337" customFormat="1" ht="18.75" x14ac:dyDescent="0.3">
      <c r="A32" s="832">
        <v>116</v>
      </c>
      <c r="B32" s="837" t="s">
        <v>444</v>
      </c>
      <c r="C32" s="808"/>
      <c r="D32" s="305"/>
      <c r="E32" s="805">
        <f t="shared" si="0"/>
        <v>0</v>
      </c>
      <c r="F32" s="809"/>
      <c r="G32" s="809"/>
      <c r="H32" s="809"/>
      <c r="I32" s="129"/>
      <c r="J32" s="129"/>
    </row>
    <row r="33" spans="1:10" s="337" customFormat="1" ht="49.5" customHeight="1" x14ac:dyDescent="0.3">
      <c r="A33" s="305"/>
      <c r="B33" s="840" t="s">
        <v>1985</v>
      </c>
      <c r="C33" s="128"/>
      <c r="D33" s="128"/>
      <c r="E33" s="805">
        <f t="shared" si="0"/>
        <v>0</v>
      </c>
      <c r="F33" s="805"/>
      <c r="G33" s="805"/>
      <c r="H33" s="128"/>
      <c r="I33" s="128"/>
      <c r="J33" s="128"/>
    </row>
    <row r="34" spans="1:10" s="337" customFormat="1" ht="18.75" x14ac:dyDescent="0.3">
      <c r="A34" s="768"/>
      <c r="B34" s="840" t="s">
        <v>1986</v>
      </c>
      <c r="C34" s="128" t="s">
        <v>1987</v>
      </c>
      <c r="D34" s="128" t="s">
        <v>1200</v>
      </c>
      <c r="E34" s="805">
        <f t="shared" si="0"/>
        <v>9080641</v>
      </c>
      <c r="F34" s="805"/>
      <c r="G34" s="805">
        <v>9080641</v>
      </c>
      <c r="H34" s="128"/>
      <c r="I34" s="128"/>
      <c r="J34" s="128" t="s">
        <v>1981</v>
      </c>
    </row>
    <row r="35" spans="1:10" s="337" customFormat="1" ht="37.5" x14ac:dyDescent="0.3">
      <c r="A35" s="810"/>
      <c r="B35" s="810" t="s">
        <v>1988</v>
      </c>
      <c r="C35" s="808" t="s">
        <v>1989</v>
      </c>
      <c r="D35" s="129" t="s">
        <v>1200</v>
      </c>
      <c r="E35" s="805">
        <f t="shared" si="0"/>
        <v>226337</v>
      </c>
      <c r="F35" s="809"/>
      <c r="G35" s="809">
        <v>226337</v>
      </c>
      <c r="H35" s="129"/>
      <c r="I35" s="129"/>
      <c r="J35" s="129" t="s">
        <v>1172</v>
      </c>
    </row>
    <row r="36" spans="1:10" s="337" customFormat="1" ht="18.75" x14ac:dyDescent="0.3">
      <c r="A36" s="341"/>
      <c r="B36" s="840" t="s">
        <v>1990</v>
      </c>
      <c r="C36" s="128" t="s">
        <v>1665</v>
      </c>
      <c r="D36" s="128" t="s">
        <v>1200</v>
      </c>
      <c r="E36" s="805">
        <f t="shared" si="0"/>
        <v>30775</v>
      </c>
      <c r="F36" s="805"/>
      <c r="G36" s="805">
        <v>30775</v>
      </c>
      <c r="H36" s="128"/>
      <c r="I36" s="128"/>
      <c r="J36" s="128" t="s">
        <v>1991</v>
      </c>
    </row>
    <row r="37" spans="1:10" s="337" customFormat="1" ht="18.75" x14ac:dyDescent="0.3">
      <c r="A37" s="341"/>
      <c r="B37" s="840" t="s">
        <v>1992</v>
      </c>
      <c r="C37" s="128" t="s">
        <v>1993</v>
      </c>
      <c r="D37" s="128" t="s">
        <v>1200</v>
      </c>
      <c r="E37" s="805">
        <f t="shared" si="0"/>
        <v>2798252</v>
      </c>
      <c r="F37" s="805"/>
      <c r="G37" s="805">
        <v>2798252</v>
      </c>
      <c r="H37" s="128"/>
      <c r="I37" s="128"/>
      <c r="J37" s="128" t="s">
        <v>1981</v>
      </c>
    </row>
    <row r="38" spans="1:10" s="337" customFormat="1" ht="18.75" x14ac:dyDescent="0.3">
      <c r="A38" s="341"/>
      <c r="B38" s="840" t="s">
        <v>1994</v>
      </c>
      <c r="C38" s="128" t="s">
        <v>1995</v>
      </c>
      <c r="D38" s="128" t="s">
        <v>1200</v>
      </c>
      <c r="E38" s="805">
        <f t="shared" si="0"/>
        <v>5461942</v>
      </c>
      <c r="F38" s="805"/>
      <c r="G38" s="805">
        <v>5461942</v>
      </c>
      <c r="H38" s="128"/>
      <c r="I38" s="128"/>
      <c r="J38" s="128" t="s">
        <v>1996</v>
      </c>
    </row>
    <row r="39" spans="1:10" s="337" customFormat="1" ht="18.75" x14ac:dyDescent="0.3">
      <c r="A39" s="341"/>
      <c r="B39" s="840" t="s">
        <v>1997</v>
      </c>
      <c r="C39" s="128" t="s">
        <v>1998</v>
      </c>
      <c r="D39" s="128" t="s">
        <v>1200</v>
      </c>
      <c r="E39" s="805">
        <f t="shared" si="0"/>
        <v>980721</v>
      </c>
      <c r="F39" s="805"/>
      <c r="G39" s="805">
        <v>980721</v>
      </c>
      <c r="H39" s="128"/>
      <c r="I39" s="128"/>
      <c r="J39" s="128" t="s">
        <v>1991</v>
      </c>
    </row>
    <row r="40" spans="1:10" s="337" customFormat="1" ht="56.25" x14ac:dyDescent="0.3">
      <c r="A40" s="832">
        <v>117</v>
      </c>
      <c r="B40" s="807" t="s">
        <v>445</v>
      </c>
      <c r="C40" s="808"/>
      <c r="D40" s="129"/>
      <c r="E40" s="805">
        <f t="shared" si="0"/>
        <v>0</v>
      </c>
      <c r="F40" s="129"/>
      <c r="G40" s="809"/>
      <c r="H40" s="129"/>
      <c r="I40" s="129"/>
      <c r="J40" s="129"/>
    </row>
    <row r="41" spans="1:10" s="337" customFormat="1" ht="75" x14ac:dyDescent="0.3">
      <c r="A41" s="341"/>
      <c r="B41" s="807" t="s">
        <v>1880</v>
      </c>
      <c r="C41" s="808" t="s">
        <v>658</v>
      </c>
      <c r="D41" s="129" t="s">
        <v>1881</v>
      </c>
      <c r="E41" s="805">
        <f t="shared" si="0"/>
        <v>0</v>
      </c>
      <c r="F41" s="129"/>
      <c r="G41" s="809"/>
      <c r="H41" s="129"/>
      <c r="I41" s="129"/>
      <c r="J41" s="128" t="s">
        <v>524</v>
      </c>
    </row>
    <row r="42" spans="1:10" s="337" customFormat="1" ht="18.75" x14ac:dyDescent="0.3">
      <c r="A42" s="833"/>
      <c r="B42" s="841"/>
      <c r="C42" s="813"/>
      <c r="D42" s="764"/>
      <c r="E42" s="815">
        <f t="shared" si="0"/>
        <v>0</v>
      </c>
      <c r="F42" s="764"/>
      <c r="G42" s="764"/>
      <c r="H42" s="764"/>
      <c r="I42" s="764"/>
      <c r="J42" s="764"/>
    </row>
    <row r="43" spans="1:10" s="337" customFormat="1" ht="18.75" x14ac:dyDescent="0.3">
      <c r="A43" s="816"/>
      <c r="B43" s="816"/>
      <c r="C43" s="817"/>
      <c r="D43" s="817"/>
      <c r="E43" s="818">
        <f>SUM(E15:E42)</f>
        <v>18627168</v>
      </c>
      <c r="F43" s="818">
        <f>SUM(F15:F42)</f>
        <v>0</v>
      </c>
      <c r="G43" s="818">
        <f>SUM(G15:G42)</f>
        <v>18627168</v>
      </c>
      <c r="H43" s="818">
        <f>SUM(H15:H42)</f>
        <v>0</v>
      </c>
      <c r="I43" s="818">
        <f>SUM(I15:I42)</f>
        <v>0</v>
      </c>
      <c r="J43" s="819">
        <f>F43+G43+H43+I43</f>
        <v>18627168</v>
      </c>
    </row>
    <row r="44" spans="1:10" x14ac:dyDescent="0.35">
      <c r="B44" s="4"/>
    </row>
    <row r="47" spans="1:10" s="519" customFormat="1" x14ac:dyDescent="0.35">
      <c r="B47" s="519" t="s">
        <v>3213</v>
      </c>
    </row>
    <row r="48" spans="1:10" x14ac:dyDescent="0.35">
      <c r="B48" s="1" t="s">
        <v>3214</v>
      </c>
    </row>
    <row r="50" spans="1:10" s="519" customFormat="1" x14ac:dyDescent="0.35">
      <c r="B50" s="519" t="s">
        <v>3217</v>
      </c>
    </row>
    <row r="51" spans="1:10" x14ac:dyDescent="0.35">
      <c r="A51" s="177"/>
      <c r="B51" s="492" t="s">
        <v>1986</v>
      </c>
      <c r="C51" s="493" t="s">
        <v>1987</v>
      </c>
      <c r="D51" s="103" t="s">
        <v>1200</v>
      </c>
      <c r="E51" s="254">
        <f t="shared" ref="E51:E56" si="1">F51+G51+H51+I51</f>
        <v>9080641</v>
      </c>
      <c r="F51" s="251"/>
      <c r="G51" s="251">
        <v>9080641</v>
      </c>
      <c r="H51" s="103"/>
      <c r="I51" s="103"/>
      <c r="J51" s="103" t="s">
        <v>1981</v>
      </c>
    </row>
    <row r="52" spans="1:10" ht="42" x14ac:dyDescent="0.35">
      <c r="A52" s="371"/>
      <c r="B52" s="371" t="s">
        <v>1988</v>
      </c>
      <c r="C52" s="299" t="s">
        <v>1989</v>
      </c>
      <c r="D52" s="81" t="s">
        <v>1200</v>
      </c>
      <c r="E52" s="254">
        <f t="shared" si="1"/>
        <v>226337</v>
      </c>
      <c r="F52" s="75"/>
      <c r="G52" s="75">
        <v>226337</v>
      </c>
      <c r="H52" s="81"/>
      <c r="I52" s="81"/>
      <c r="J52" s="81" t="s">
        <v>1172</v>
      </c>
    </row>
    <row r="53" spans="1:10" x14ac:dyDescent="0.35">
      <c r="A53" s="30"/>
      <c r="B53" s="492" t="s">
        <v>1990</v>
      </c>
      <c r="C53" s="493" t="s">
        <v>1665</v>
      </c>
      <c r="D53" s="103" t="s">
        <v>1200</v>
      </c>
      <c r="E53" s="254">
        <f t="shared" si="1"/>
        <v>30775</v>
      </c>
      <c r="F53" s="251"/>
      <c r="G53" s="251">
        <v>30775</v>
      </c>
      <c r="H53" s="103"/>
      <c r="I53" s="103"/>
      <c r="J53" s="103" t="s">
        <v>1991</v>
      </c>
    </row>
    <row r="54" spans="1:10" x14ac:dyDescent="0.35">
      <c r="A54" s="30"/>
      <c r="B54" s="492" t="s">
        <v>1992</v>
      </c>
      <c r="C54" s="103" t="s">
        <v>1993</v>
      </c>
      <c r="D54" s="103" t="s">
        <v>1200</v>
      </c>
      <c r="E54" s="254">
        <f t="shared" si="1"/>
        <v>2798252</v>
      </c>
      <c r="F54" s="251"/>
      <c r="G54" s="251">
        <v>2798252</v>
      </c>
      <c r="H54" s="103"/>
      <c r="I54" s="103"/>
      <c r="J54" s="103" t="s">
        <v>1981</v>
      </c>
    </row>
    <row r="55" spans="1:10" x14ac:dyDescent="0.35">
      <c r="B55" s="492" t="s">
        <v>1994</v>
      </c>
      <c r="C55" s="103" t="s">
        <v>1995</v>
      </c>
      <c r="D55" s="103" t="s">
        <v>1200</v>
      </c>
      <c r="E55" s="254">
        <f t="shared" si="1"/>
        <v>5461942</v>
      </c>
      <c r="F55" s="251"/>
      <c r="G55" s="251">
        <v>5461942</v>
      </c>
      <c r="H55" s="103"/>
      <c r="I55" s="103"/>
      <c r="J55" s="103" t="s">
        <v>1996</v>
      </c>
    </row>
    <row r="56" spans="1:10" x14ac:dyDescent="0.35">
      <c r="B56" s="492" t="s">
        <v>1997</v>
      </c>
      <c r="C56" s="103" t="s">
        <v>1998</v>
      </c>
      <c r="D56" s="103" t="s">
        <v>1200</v>
      </c>
      <c r="E56" s="254">
        <f t="shared" si="1"/>
        <v>980721</v>
      </c>
      <c r="F56" s="251"/>
      <c r="G56" s="251">
        <v>980721</v>
      </c>
      <c r="H56" s="103"/>
      <c r="I56" s="103"/>
      <c r="J56" s="103" t="s">
        <v>1991</v>
      </c>
    </row>
    <row r="57" spans="1:10" x14ac:dyDescent="0.35">
      <c r="E57" s="518">
        <f>SUM(E51:E56)</f>
        <v>18578668</v>
      </c>
    </row>
  </sheetData>
  <mergeCells count="5">
    <mergeCell ref="A12:A13"/>
    <mergeCell ref="B12:B13"/>
    <mergeCell ref="E12:I12"/>
    <mergeCell ref="J12:J13"/>
    <mergeCell ref="A1:J1"/>
  </mergeCells>
  <pageMargins left="0.9055118110236221" right="0.51181102362204722" top="0.74803149606299213" bottom="0.55118110236220474" header="0.31496062992125984" footer="0.31496062992125984"/>
  <pageSetup paperSize="5" scale="80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R87"/>
  <sheetViews>
    <sheetView topLeftCell="A61" zoomScale="80" zoomScaleNormal="80" workbookViewId="0">
      <selection activeCell="B70" sqref="B70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6" width="23.140625" style="1" customWidth="1"/>
    <col min="7" max="7" width="22.8554687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 x14ac:dyDescent="0.45">
      <c r="A1" s="1378" t="s">
        <v>2129</v>
      </c>
      <c r="B1" s="1378"/>
      <c r="C1" s="1378"/>
      <c r="D1" s="1378"/>
      <c r="E1" s="1378"/>
      <c r="F1" s="1378"/>
      <c r="G1" s="1378"/>
      <c r="H1" s="1378"/>
      <c r="I1" s="1378"/>
      <c r="J1" s="1378"/>
    </row>
    <row r="2" spans="1:18" ht="12.75" customHeight="1" x14ac:dyDescent="0.35">
      <c r="A2" s="282"/>
      <c r="B2" s="282"/>
      <c r="C2" s="282"/>
      <c r="D2" s="282"/>
      <c r="E2" s="282"/>
      <c r="F2" s="282"/>
      <c r="G2" s="282"/>
      <c r="H2" s="282"/>
      <c r="I2" s="282"/>
    </row>
    <row r="3" spans="1:18" ht="21" customHeight="1" x14ac:dyDescent="0.35">
      <c r="A3" s="32"/>
      <c r="B3" s="47" t="s">
        <v>28</v>
      </c>
      <c r="C3" s="39" t="s">
        <v>40</v>
      </c>
      <c r="D3" s="96" t="s">
        <v>31</v>
      </c>
      <c r="E3" s="4"/>
      <c r="F3" s="48" t="s">
        <v>32</v>
      </c>
      <c r="G3" s="4"/>
      <c r="H3" s="48" t="s">
        <v>2141</v>
      </c>
      <c r="I3" s="36"/>
    </row>
    <row r="4" spans="1:18" ht="21" customHeight="1" x14ac:dyDescent="0.35">
      <c r="A4" s="32"/>
      <c r="B4" s="47" t="s">
        <v>53</v>
      </c>
      <c r="C4" s="39" t="s">
        <v>275</v>
      </c>
      <c r="D4" s="30"/>
      <c r="F4" s="2"/>
      <c r="G4" s="2"/>
      <c r="H4" s="2"/>
    </row>
    <row r="5" spans="1:18" ht="21" customHeight="1" x14ac:dyDescent="0.35">
      <c r="A5" s="32"/>
      <c r="B5" s="47" t="s">
        <v>265</v>
      </c>
      <c r="C5" s="39" t="s">
        <v>251</v>
      </c>
      <c r="D5" s="30"/>
      <c r="E5" s="2"/>
      <c r="F5" s="2"/>
      <c r="G5" s="2"/>
    </row>
    <row r="6" spans="1:18" ht="21" customHeight="1" x14ac:dyDescent="0.35">
      <c r="A6" s="32"/>
      <c r="B6" s="47" t="s">
        <v>21</v>
      </c>
      <c r="C6" s="49" t="s">
        <v>30</v>
      </c>
      <c r="D6" s="50" t="s">
        <v>2143</v>
      </c>
      <c r="E6" s="49"/>
      <c r="F6" s="49" t="s">
        <v>55</v>
      </c>
      <c r="G6" s="49" t="s">
        <v>56</v>
      </c>
      <c r="H6" s="49" t="s">
        <v>59</v>
      </c>
      <c r="I6" s="49" t="s">
        <v>57</v>
      </c>
      <c r="J6" s="49" t="s">
        <v>58</v>
      </c>
      <c r="K6" s="35"/>
      <c r="O6" s="30"/>
    </row>
    <row r="7" spans="1:18" ht="21" customHeight="1" x14ac:dyDescent="0.35">
      <c r="A7" s="32"/>
      <c r="B7" s="37" t="s">
        <v>36</v>
      </c>
      <c r="D7" s="1" t="s">
        <v>452</v>
      </c>
      <c r="F7" s="30"/>
      <c r="H7" s="30"/>
      <c r="J7" s="30"/>
      <c r="K7" s="30"/>
      <c r="M7" s="30"/>
      <c r="O7" s="30"/>
      <c r="P7" s="30"/>
      <c r="R7" s="30"/>
    </row>
    <row r="8" spans="1:18" ht="21" customHeight="1" x14ac:dyDescent="0.35">
      <c r="A8" s="32"/>
      <c r="B8" s="37"/>
      <c r="D8" s="1" t="s">
        <v>453</v>
      </c>
      <c r="F8" s="30"/>
      <c r="H8" s="30"/>
      <c r="K8" s="30"/>
      <c r="M8" s="30"/>
      <c r="O8" s="30"/>
      <c r="P8" s="30"/>
      <c r="R8" s="30"/>
    </row>
    <row r="9" spans="1:18" ht="21" customHeight="1" x14ac:dyDescent="0.35">
      <c r="A9" s="32"/>
      <c r="B9" s="37" t="s">
        <v>37</v>
      </c>
      <c r="D9" s="1" t="s">
        <v>454</v>
      </c>
      <c r="E9" s="30"/>
      <c r="F9" s="2"/>
      <c r="G9" s="2"/>
      <c r="H9" s="2"/>
    </row>
    <row r="10" spans="1:18" ht="21" customHeight="1" x14ac:dyDescent="0.35">
      <c r="A10" s="32"/>
      <c r="B10" s="37" t="s">
        <v>525</v>
      </c>
      <c r="D10" s="1" t="s">
        <v>455</v>
      </c>
      <c r="E10" s="2"/>
      <c r="F10" s="2"/>
      <c r="G10" s="2"/>
      <c r="H10" s="2"/>
    </row>
    <row r="11" spans="1:18" ht="21" customHeight="1" x14ac:dyDescent="0.35">
      <c r="A11" s="32"/>
      <c r="B11" s="37"/>
      <c r="D11" s="1" t="s">
        <v>456</v>
      </c>
      <c r="E11" s="2"/>
      <c r="F11" s="2"/>
      <c r="G11" s="2"/>
      <c r="H11" s="2"/>
    </row>
    <row r="12" spans="1:18" ht="21" customHeight="1" x14ac:dyDescent="0.35">
      <c r="A12" s="1390" t="s">
        <v>0</v>
      </c>
      <c r="B12" s="1390" t="s">
        <v>33</v>
      </c>
      <c r="C12" s="283" t="s">
        <v>23</v>
      </c>
      <c r="D12" s="287" t="s">
        <v>24</v>
      </c>
      <c r="E12" s="1392" t="s">
        <v>1</v>
      </c>
      <c r="F12" s="1393"/>
      <c r="G12" s="1393"/>
      <c r="H12" s="1393"/>
      <c r="I12" s="1394"/>
      <c r="J12" s="1395" t="s">
        <v>13</v>
      </c>
    </row>
    <row r="13" spans="1:18" x14ac:dyDescent="0.35">
      <c r="A13" s="1391"/>
      <c r="B13" s="1391"/>
      <c r="C13" s="284"/>
      <c r="D13" s="288" t="s">
        <v>25</v>
      </c>
      <c r="E13" s="33" t="s">
        <v>5</v>
      </c>
      <c r="F13" s="33" t="s">
        <v>6</v>
      </c>
      <c r="G13" s="33" t="s">
        <v>179</v>
      </c>
      <c r="H13" s="34" t="s">
        <v>26</v>
      </c>
      <c r="I13" s="34" t="s">
        <v>27</v>
      </c>
      <c r="J13" s="1396"/>
    </row>
    <row r="14" spans="1:18" s="9" customFormat="1" ht="63" x14ac:dyDescent="0.2">
      <c r="A14" s="606">
        <v>118</v>
      </c>
      <c r="B14" s="537" t="s">
        <v>451</v>
      </c>
      <c r="C14" s="550"/>
      <c r="D14" s="550"/>
      <c r="E14" s="550"/>
      <c r="F14" s="550"/>
      <c r="G14" s="550"/>
      <c r="H14" s="550"/>
      <c r="I14" s="550"/>
      <c r="J14" s="550"/>
    </row>
    <row r="15" spans="1:18" s="9" customFormat="1" ht="126" x14ac:dyDescent="0.2">
      <c r="A15" s="103"/>
      <c r="B15" s="119" t="s">
        <v>2172</v>
      </c>
      <c r="C15" s="103" t="s">
        <v>1645</v>
      </c>
      <c r="D15" s="103" t="s">
        <v>1646</v>
      </c>
      <c r="E15" s="251">
        <f t="shared" ref="E15:E33" si="0">F15+G15+H15+I15</f>
        <v>0</v>
      </c>
      <c r="F15" s="103"/>
      <c r="G15" s="103"/>
      <c r="H15" s="103"/>
      <c r="I15" s="103"/>
      <c r="J15" s="103" t="s">
        <v>1647</v>
      </c>
    </row>
    <row r="16" spans="1:18" s="9" customFormat="1" ht="63" x14ac:dyDescent="0.2">
      <c r="A16" s="88"/>
      <c r="B16" s="94" t="s">
        <v>1648</v>
      </c>
      <c r="C16" s="103" t="s">
        <v>1397</v>
      </c>
      <c r="D16" s="103" t="s">
        <v>1561</v>
      </c>
      <c r="E16" s="251">
        <f t="shared" si="0"/>
        <v>0</v>
      </c>
      <c r="F16" s="103"/>
      <c r="G16" s="103"/>
      <c r="H16" s="103"/>
      <c r="I16" s="103"/>
      <c r="J16" s="103" t="s">
        <v>1649</v>
      </c>
    </row>
    <row r="17" spans="1:10" s="9" customFormat="1" ht="42" x14ac:dyDescent="0.2">
      <c r="A17" s="88"/>
      <c r="B17" s="94" t="s">
        <v>1650</v>
      </c>
      <c r="C17" s="103" t="s">
        <v>1651</v>
      </c>
      <c r="D17" s="103" t="s">
        <v>1652</v>
      </c>
      <c r="E17" s="251">
        <f t="shared" si="0"/>
        <v>0</v>
      </c>
      <c r="F17" s="103"/>
      <c r="G17" s="103"/>
      <c r="H17" s="103"/>
      <c r="I17" s="103"/>
      <c r="J17" s="103" t="s">
        <v>1649</v>
      </c>
    </row>
    <row r="18" spans="1:10" s="9" customFormat="1" ht="63" x14ac:dyDescent="0.2">
      <c r="A18" s="88"/>
      <c r="B18" s="94" t="s">
        <v>1653</v>
      </c>
      <c r="C18" s="103" t="s">
        <v>1397</v>
      </c>
      <c r="D18" s="103" t="s">
        <v>567</v>
      </c>
      <c r="E18" s="251">
        <f t="shared" si="0"/>
        <v>0</v>
      </c>
      <c r="F18" s="103"/>
      <c r="G18" s="103"/>
      <c r="H18" s="103"/>
      <c r="I18" s="103"/>
      <c r="J18" s="103" t="s">
        <v>1649</v>
      </c>
    </row>
    <row r="19" spans="1:10" s="9" customFormat="1" ht="42" x14ac:dyDescent="0.2">
      <c r="A19" s="88"/>
      <c r="B19" s="94" t="s">
        <v>1654</v>
      </c>
      <c r="C19" s="103" t="s">
        <v>1397</v>
      </c>
      <c r="D19" s="103" t="s">
        <v>567</v>
      </c>
      <c r="E19" s="251">
        <f t="shared" si="0"/>
        <v>0</v>
      </c>
      <c r="F19" s="103"/>
      <c r="G19" s="103"/>
      <c r="H19" s="103"/>
      <c r="I19" s="103"/>
      <c r="J19" s="103" t="s">
        <v>1649</v>
      </c>
    </row>
    <row r="20" spans="1:10" s="9" customFormat="1" x14ac:dyDescent="0.2">
      <c r="A20" s="88"/>
      <c r="B20" s="94" t="s">
        <v>1655</v>
      </c>
      <c r="C20" s="103"/>
      <c r="D20" s="103"/>
      <c r="E20" s="251">
        <f t="shared" si="0"/>
        <v>0</v>
      </c>
      <c r="F20" s="103"/>
      <c r="G20" s="103"/>
      <c r="H20" s="103"/>
      <c r="I20" s="103"/>
      <c r="J20" s="103" t="s">
        <v>1649</v>
      </c>
    </row>
    <row r="21" spans="1:10" s="9" customFormat="1" x14ac:dyDescent="0.2">
      <c r="A21" s="88"/>
      <c r="B21" s="94" t="s">
        <v>1656</v>
      </c>
      <c r="C21" s="103"/>
      <c r="D21" s="103"/>
      <c r="E21" s="251">
        <f t="shared" si="0"/>
        <v>0</v>
      </c>
      <c r="F21" s="103"/>
      <c r="G21" s="103"/>
      <c r="H21" s="103"/>
      <c r="I21" s="103"/>
      <c r="J21" s="103" t="s">
        <v>1649</v>
      </c>
    </row>
    <row r="22" spans="1:10" s="9" customFormat="1" x14ac:dyDescent="0.2">
      <c r="A22" s="88"/>
      <c r="B22" s="94" t="s">
        <v>1657</v>
      </c>
      <c r="C22" s="103"/>
      <c r="D22" s="103"/>
      <c r="E22" s="251">
        <f t="shared" si="0"/>
        <v>0</v>
      </c>
      <c r="F22" s="103"/>
      <c r="G22" s="103"/>
      <c r="H22" s="103"/>
      <c r="I22" s="103"/>
      <c r="J22" s="103" t="s">
        <v>1649</v>
      </c>
    </row>
    <row r="23" spans="1:10" s="9" customFormat="1" ht="66.75" customHeight="1" x14ac:dyDescent="0.2">
      <c r="A23" s="1417"/>
      <c r="B23" s="1419" t="s">
        <v>2173</v>
      </c>
      <c r="C23" s="103" t="s">
        <v>1658</v>
      </c>
      <c r="D23" s="103" t="s">
        <v>691</v>
      </c>
      <c r="E23" s="251">
        <f t="shared" si="0"/>
        <v>0</v>
      </c>
      <c r="F23" s="103"/>
      <c r="G23" s="103"/>
      <c r="H23" s="103"/>
      <c r="I23" s="103"/>
      <c r="J23" s="103" t="s">
        <v>1394</v>
      </c>
    </row>
    <row r="24" spans="1:10" s="9" customFormat="1" ht="27.75" customHeight="1" x14ac:dyDescent="0.2">
      <c r="A24" s="1418"/>
      <c r="B24" s="1420"/>
      <c r="C24" s="103" t="s">
        <v>1659</v>
      </c>
      <c r="D24" s="103"/>
      <c r="E24" s="251">
        <f t="shared" si="0"/>
        <v>0</v>
      </c>
      <c r="F24" s="103"/>
      <c r="G24" s="103"/>
      <c r="H24" s="103"/>
      <c r="I24" s="103"/>
      <c r="J24" s="103"/>
    </row>
    <row r="25" spans="1:10" s="9" customFormat="1" ht="27.75" customHeight="1" x14ac:dyDescent="0.2">
      <c r="A25" s="607"/>
      <c r="B25" s="90" t="s">
        <v>2174</v>
      </c>
      <c r="C25" s="103" t="s">
        <v>1662</v>
      </c>
      <c r="D25" s="103"/>
      <c r="E25" s="251"/>
      <c r="F25" s="103"/>
      <c r="G25" s="103"/>
      <c r="H25" s="103"/>
      <c r="I25" s="103"/>
      <c r="J25" s="103"/>
    </row>
    <row r="26" spans="1:10" s="9" customFormat="1" ht="63" x14ac:dyDescent="0.2">
      <c r="A26" s="88"/>
      <c r="B26" s="94" t="s">
        <v>2175</v>
      </c>
      <c r="C26" s="103"/>
      <c r="D26" s="103" t="s">
        <v>567</v>
      </c>
      <c r="E26" s="251">
        <f t="shared" si="0"/>
        <v>0</v>
      </c>
      <c r="F26" s="103"/>
      <c r="G26" s="103"/>
      <c r="H26" s="103"/>
      <c r="I26" s="103"/>
      <c r="J26" s="103" t="s">
        <v>1394</v>
      </c>
    </row>
    <row r="27" spans="1:10" s="9" customFormat="1" ht="63" x14ac:dyDescent="0.2">
      <c r="A27" s="88"/>
      <c r="B27" s="94" t="s">
        <v>2176</v>
      </c>
      <c r="C27" s="103"/>
      <c r="D27" s="103" t="s">
        <v>567</v>
      </c>
      <c r="E27" s="251">
        <f t="shared" si="0"/>
        <v>0</v>
      </c>
      <c r="F27" s="103"/>
      <c r="G27" s="103"/>
      <c r="H27" s="103"/>
      <c r="I27" s="103"/>
      <c r="J27" s="103" t="s">
        <v>1394</v>
      </c>
    </row>
    <row r="28" spans="1:10" s="9" customFormat="1" ht="63" x14ac:dyDescent="0.2">
      <c r="A28" s="88"/>
      <c r="B28" s="94" t="s">
        <v>2177</v>
      </c>
      <c r="C28" s="103"/>
      <c r="D28" s="103" t="s">
        <v>567</v>
      </c>
      <c r="E28" s="251">
        <f t="shared" si="0"/>
        <v>0</v>
      </c>
      <c r="F28" s="103"/>
      <c r="G28" s="103"/>
      <c r="H28" s="103"/>
      <c r="I28" s="103"/>
      <c r="J28" s="103" t="s">
        <v>1394</v>
      </c>
    </row>
    <row r="29" spans="1:10" s="9" customFormat="1" ht="42" x14ac:dyDescent="0.2">
      <c r="A29" s="88"/>
      <c r="B29" s="94" t="s">
        <v>2178</v>
      </c>
      <c r="C29" s="103"/>
      <c r="D29" s="103" t="s">
        <v>567</v>
      </c>
      <c r="E29" s="251">
        <f t="shared" si="0"/>
        <v>0</v>
      </c>
      <c r="F29" s="103"/>
      <c r="G29" s="103"/>
      <c r="H29" s="103"/>
      <c r="I29" s="103"/>
      <c r="J29" s="103" t="s">
        <v>1394</v>
      </c>
    </row>
    <row r="30" spans="1:10" s="9" customFormat="1" ht="42" x14ac:dyDescent="0.2">
      <c r="A30" s="88"/>
      <c r="B30" s="94" t="s">
        <v>1660</v>
      </c>
      <c r="C30" s="103"/>
      <c r="D30" s="103" t="s">
        <v>567</v>
      </c>
      <c r="E30" s="251">
        <f t="shared" si="0"/>
        <v>0</v>
      </c>
      <c r="F30" s="103"/>
      <c r="G30" s="103"/>
      <c r="H30" s="103"/>
      <c r="I30" s="103"/>
      <c r="J30" s="103" t="s">
        <v>1394</v>
      </c>
    </row>
    <row r="31" spans="1:10" s="9" customFormat="1" ht="42" x14ac:dyDescent="0.2">
      <c r="A31" s="88"/>
      <c r="B31" s="94" t="s">
        <v>1661</v>
      </c>
      <c r="C31" s="103"/>
      <c r="D31" s="103" t="s">
        <v>567</v>
      </c>
      <c r="E31" s="251">
        <f t="shared" si="0"/>
        <v>0</v>
      </c>
      <c r="F31" s="103"/>
      <c r="G31" s="103"/>
      <c r="H31" s="103"/>
      <c r="I31" s="103"/>
      <c r="J31" s="103" t="s">
        <v>1394</v>
      </c>
    </row>
    <row r="32" spans="1:10" s="9" customFormat="1" ht="42" x14ac:dyDescent="0.2">
      <c r="A32" s="88"/>
      <c r="B32" s="94" t="s">
        <v>2179</v>
      </c>
      <c r="C32" s="103" t="s">
        <v>1662</v>
      </c>
      <c r="D32" s="103" t="s">
        <v>1331</v>
      </c>
      <c r="E32" s="251">
        <f t="shared" si="0"/>
        <v>0</v>
      </c>
      <c r="F32" s="103"/>
      <c r="G32" s="103"/>
      <c r="H32" s="103"/>
      <c r="I32" s="103"/>
      <c r="J32" s="103" t="s">
        <v>1394</v>
      </c>
    </row>
    <row r="33" spans="1:11" s="9" customFormat="1" ht="42" x14ac:dyDescent="0.2">
      <c r="A33" s="88"/>
      <c r="B33" s="94" t="s">
        <v>1663</v>
      </c>
      <c r="C33" s="103" t="s">
        <v>1664</v>
      </c>
      <c r="D33" s="103"/>
      <c r="E33" s="251">
        <f t="shared" si="0"/>
        <v>82780</v>
      </c>
      <c r="F33" s="103"/>
      <c r="G33" s="251">
        <v>82780</v>
      </c>
      <c r="H33" s="103"/>
      <c r="I33" s="103"/>
      <c r="J33" s="103" t="s">
        <v>1394</v>
      </c>
      <c r="K33" s="1313">
        <v>82780</v>
      </c>
    </row>
    <row r="34" spans="1:11" s="9" customFormat="1" ht="42" x14ac:dyDescent="0.2">
      <c r="A34" s="88"/>
      <c r="B34" s="94" t="s">
        <v>2180</v>
      </c>
      <c r="C34" s="103" t="s">
        <v>2181</v>
      </c>
      <c r="D34" s="103"/>
      <c r="E34" s="251">
        <f t="shared" ref="E34:E36" si="1">F34+G34+H34+I34</f>
        <v>28840</v>
      </c>
      <c r="F34" s="103"/>
      <c r="G34" s="251">
        <v>28840</v>
      </c>
      <c r="H34" s="103"/>
      <c r="I34" s="103"/>
      <c r="J34" s="103" t="s">
        <v>1394</v>
      </c>
      <c r="K34" s="1313">
        <v>28840</v>
      </c>
    </row>
    <row r="35" spans="1:11" s="9" customFormat="1" ht="63" x14ac:dyDescent="0.2">
      <c r="A35" s="131"/>
      <c r="B35" s="371" t="s">
        <v>2182</v>
      </c>
      <c r="C35" s="299" t="s">
        <v>2183</v>
      </c>
      <c r="D35" s="81"/>
      <c r="E35" s="251">
        <f t="shared" si="1"/>
        <v>0</v>
      </c>
      <c r="F35" s="81"/>
      <c r="G35" s="75"/>
      <c r="H35" s="81"/>
      <c r="I35" s="81"/>
      <c r="J35" s="81" t="s">
        <v>520</v>
      </c>
    </row>
    <row r="36" spans="1:11" s="9" customFormat="1" ht="42" x14ac:dyDescent="0.2">
      <c r="A36" s="131"/>
      <c r="B36" s="371" t="s">
        <v>1667</v>
      </c>
      <c r="C36" s="299" t="s">
        <v>1668</v>
      </c>
      <c r="D36" s="81" t="s">
        <v>1299</v>
      </c>
      <c r="E36" s="251">
        <f t="shared" si="1"/>
        <v>18000</v>
      </c>
      <c r="F36" s="75"/>
      <c r="G36" s="75">
        <v>18000</v>
      </c>
      <c r="H36" s="81"/>
      <c r="I36" s="81"/>
      <c r="J36" s="81" t="s">
        <v>520</v>
      </c>
      <c r="K36" s="1280">
        <v>19500</v>
      </c>
    </row>
    <row r="37" spans="1:11" s="9" customFormat="1" ht="66.75" customHeight="1" x14ac:dyDescent="0.2">
      <c r="A37" s="131"/>
      <c r="B37" s="371" t="s">
        <v>2184</v>
      </c>
      <c r="C37" s="299"/>
      <c r="D37" s="81"/>
      <c r="E37" s="251">
        <f t="shared" ref="E37:E46" si="2">F37+G37+H37+I37</f>
        <v>85300</v>
      </c>
      <c r="F37" s="81"/>
      <c r="G37" s="75">
        <v>85300</v>
      </c>
      <c r="H37" s="81"/>
      <c r="I37" s="81"/>
      <c r="J37" s="81" t="s">
        <v>520</v>
      </c>
      <c r="K37" s="1280">
        <v>83800</v>
      </c>
    </row>
    <row r="38" spans="1:11" s="9" customFormat="1" ht="63" x14ac:dyDescent="0.2">
      <c r="A38" s="131"/>
      <c r="B38" s="371" t="s">
        <v>1669</v>
      </c>
      <c r="C38" s="299"/>
      <c r="D38" s="81"/>
      <c r="E38" s="251">
        <f t="shared" si="2"/>
        <v>0</v>
      </c>
      <c r="F38" s="75"/>
      <c r="G38" s="75"/>
      <c r="H38" s="81"/>
      <c r="I38" s="81"/>
      <c r="J38" s="81" t="s">
        <v>520</v>
      </c>
      <c r="K38" s="1280"/>
    </row>
    <row r="39" spans="1:11" s="9" customFormat="1" ht="42" x14ac:dyDescent="0.2">
      <c r="A39" s="131"/>
      <c r="B39" s="371" t="s">
        <v>1670</v>
      </c>
      <c r="C39" s="299" t="s">
        <v>1671</v>
      </c>
      <c r="D39" s="81" t="s">
        <v>1672</v>
      </c>
      <c r="E39" s="251">
        <f t="shared" si="2"/>
        <v>16700</v>
      </c>
      <c r="F39" s="75"/>
      <c r="G39" s="75">
        <v>16700</v>
      </c>
      <c r="H39" s="81"/>
      <c r="I39" s="81"/>
      <c r="J39" s="81" t="s">
        <v>520</v>
      </c>
      <c r="K39" s="1188">
        <v>16700</v>
      </c>
    </row>
    <row r="40" spans="1:11" s="9" customFormat="1" ht="42" x14ac:dyDescent="0.2">
      <c r="A40" s="131"/>
      <c r="B40" s="371" t="s">
        <v>1673</v>
      </c>
      <c r="C40" s="299" t="s">
        <v>1674</v>
      </c>
      <c r="D40" s="81" t="s">
        <v>1672</v>
      </c>
      <c r="E40" s="251">
        <f t="shared" si="2"/>
        <v>6480</v>
      </c>
      <c r="F40" s="75"/>
      <c r="G40" s="75">
        <v>6480</v>
      </c>
      <c r="H40" s="81"/>
      <c r="I40" s="81"/>
      <c r="J40" s="81" t="s">
        <v>520</v>
      </c>
      <c r="K40" s="1188">
        <v>6480</v>
      </c>
    </row>
    <row r="41" spans="1:11" s="9" customFormat="1" ht="42" x14ac:dyDescent="0.2">
      <c r="A41" s="131"/>
      <c r="B41" s="371" t="s">
        <v>1675</v>
      </c>
      <c r="C41" s="299" t="s">
        <v>1676</v>
      </c>
      <c r="D41" s="81" t="s">
        <v>1672</v>
      </c>
      <c r="E41" s="251">
        <f t="shared" si="2"/>
        <v>0</v>
      </c>
      <c r="F41" s="75"/>
      <c r="G41" s="75">
        <v>0</v>
      </c>
      <c r="H41" s="81"/>
      <c r="I41" s="81"/>
      <c r="J41" s="81" t="s">
        <v>520</v>
      </c>
    </row>
    <row r="42" spans="1:11" s="9" customFormat="1" x14ac:dyDescent="0.2">
      <c r="A42" s="131"/>
      <c r="B42" s="371" t="s">
        <v>1677</v>
      </c>
      <c r="C42" s="299" t="s">
        <v>1676</v>
      </c>
      <c r="D42" s="81" t="s">
        <v>1672</v>
      </c>
      <c r="E42" s="251">
        <f t="shared" si="2"/>
        <v>0</v>
      </c>
      <c r="F42" s="75"/>
      <c r="G42" s="75">
        <v>0</v>
      </c>
      <c r="H42" s="81"/>
      <c r="I42" s="81"/>
      <c r="J42" s="81" t="s">
        <v>520</v>
      </c>
    </row>
    <row r="43" spans="1:11" s="9" customFormat="1" ht="42" x14ac:dyDescent="0.2">
      <c r="A43" s="131"/>
      <c r="B43" s="371" t="s">
        <v>1678</v>
      </c>
      <c r="C43" s="299" t="s">
        <v>1679</v>
      </c>
      <c r="D43" s="81" t="s">
        <v>1299</v>
      </c>
      <c r="E43" s="251">
        <f t="shared" si="2"/>
        <v>0</v>
      </c>
      <c r="F43" s="75"/>
      <c r="G43" s="75">
        <v>0</v>
      </c>
      <c r="H43" s="81"/>
      <c r="I43" s="81"/>
      <c r="J43" s="81" t="s">
        <v>520</v>
      </c>
    </row>
    <row r="44" spans="1:11" ht="42" x14ac:dyDescent="0.35">
      <c r="A44" s="3"/>
      <c r="B44" s="371" t="s">
        <v>2185</v>
      </c>
      <c r="C44" s="299" t="s">
        <v>2186</v>
      </c>
      <c r="D44" s="81" t="s">
        <v>1672</v>
      </c>
      <c r="E44" s="251">
        <f t="shared" si="2"/>
        <v>0</v>
      </c>
      <c r="F44" s="81"/>
      <c r="G44" s="75"/>
      <c r="H44" s="81"/>
      <c r="I44" s="81"/>
      <c r="J44" s="81" t="s">
        <v>518</v>
      </c>
    </row>
    <row r="45" spans="1:11" ht="63" x14ac:dyDescent="0.35">
      <c r="A45" s="3"/>
      <c r="B45" s="371" t="s">
        <v>2187</v>
      </c>
      <c r="C45" s="299"/>
      <c r="D45" s="81"/>
      <c r="E45" s="251">
        <f t="shared" si="2"/>
        <v>27200</v>
      </c>
      <c r="F45" s="75"/>
      <c r="G45" s="75">
        <v>27200</v>
      </c>
      <c r="H45" s="81"/>
      <c r="I45" s="81"/>
      <c r="J45" s="81" t="s">
        <v>518</v>
      </c>
      <c r="K45" s="1188">
        <v>27200</v>
      </c>
    </row>
    <row r="46" spans="1:11" ht="42" x14ac:dyDescent="0.35">
      <c r="A46" s="3"/>
      <c r="B46" s="371" t="s">
        <v>2188</v>
      </c>
      <c r="C46" s="299">
        <v>200</v>
      </c>
      <c r="D46" s="81" t="s">
        <v>1680</v>
      </c>
      <c r="E46" s="251">
        <f t="shared" si="2"/>
        <v>0</v>
      </c>
      <c r="F46" s="81"/>
      <c r="G46" s="75"/>
      <c r="H46" s="81"/>
      <c r="I46" s="81"/>
      <c r="J46" s="81" t="s">
        <v>518</v>
      </c>
      <c r="K46" s="1188"/>
    </row>
    <row r="47" spans="1:11" x14ac:dyDescent="0.35">
      <c r="A47" s="3"/>
      <c r="B47" s="371" t="s">
        <v>2189</v>
      </c>
      <c r="C47" s="299">
        <v>1</v>
      </c>
      <c r="D47" s="81" t="s">
        <v>1299</v>
      </c>
      <c r="E47" s="251">
        <f t="shared" ref="E47:E61" si="3">F47+G47+H47+I47</f>
        <v>0</v>
      </c>
      <c r="F47" s="81"/>
      <c r="G47" s="75"/>
      <c r="H47" s="81"/>
      <c r="I47" s="81"/>
      <c r="J47" s="81" t="s">
        <v>518</v>
      </c>
      <c r="K47" s="1188"/>
    </row>
    <row r="48" spans="1:11" x14ac:dyDescent="0.35">
      <c r="A48" s="3"/>
      <c r="B48" s="371" t="s">
        <v>1682</v>
      </c>
      <c r="C48" s="299"/>
      <c r="D48" s="81"/>
      <c r="E48" s="251">
        <f t="shared" si="3"/>
        <v>0</v>
      </c>
      <c r="F48" s="81"/>
      <c r="G48" s="75"/>
      <c r="H48" s="81"/>
      <c r="I48" s="81"/>
      <c r="J48" s="81" t="s">
        <v>518</v>
      </c>
      <c r="K48" s="1188"/>
    </row>
    <row r="49" spans="1:11" x14ac:dyDescent="0.35">
      <c r="A49" s="3"/>
      <c r="B49" s="371" t="s">
        <v>1683</v>
      </c>
      <c r="C49" s="299">
        <v>1</v>
      </c>
      <c r="D49" s="81"/>
      <c r="E49" s="251">
        <f t="shared" si="3"/>
        <v>2200</v>
      </c>
      <c r="F49" s="75"/>
      <c r="G49" s="75">
        <v>2200</v>
      </c>
      <c r="H49" s="81"/>
      <c r="I49" s="81"/>
      <c r="J49" s="81" t="s">
        <v>518</v>
      </c>
      <c r="K49" s="1188">
        <v>2200</v>
      </c>
    </row>
    <row r="50" spans="1:11" x14ac:dyDescent="0.35">
      <c r="A50" s="3"/>
      <c r="B50" s="371" t="s">
        <v>1684</v>
      </c>
      <c r="C50" s="299">
        <v>1</v>
      </c>
      <c r="D50" s="81"/>
      <c r="E50" s="251">
        <f t="shared" si="3"/>
        <v>2200</v>
      </c>
      <c r="F50" s="75"/>
      <c r="G50" s="75">
        <v>2200</v>
      </c>
      <c r="H50" s="81"/>
      <c r="I50" s="81"/>
      <c r="J50" s="81" t="s">
        <v>518</v>
      </c>
      <c r="K50" s="1188">
        <v>2200</v>
      </c>
    </row>
    <row r="51" spans="1:11" ht="63" x14ac:dyDescent="0.35">
      <c r="A51" s="3"/>
      <c r="B51" s="371" t="s">
        <v>2190</v>
      </c>
      <c r="C51" s="299"/>
      <c r="D51" s="81"/>
      <c r="E51" s="251">
        <f t="shared" si="3"/>
        <v>0</v>
      </c>
      <c r="F51" s="81"/>
      <c r="G51" s="75"/>
      <c r="H51" s="81"/>
      <c r="I51" s="81"/>
      <c r="J51" s="81" t="s">
        <v>598</v>
      </c>
      <c r="K51" s="1188"/>
    </row>
    <row r="52" spans="1:11" ht="42" x14ac:dyDescent="0.35">
      <c r="A52" s="3"/>
      <c r="B52" s="371" t="s">
        <v>2191</v>
      </c>
      <c r="C52" s="299"/>
      <c r="D52" s="81"/>
      <c r="E52" s="251">
        <f t="shared" si="3"/>
        <v>0</v>
      </c>
      <c r="F52" s="81"/>
      <c r="G52" s="75"/>
      <c r="H52" s="81"/>
      <c r="I52" s="81"/>
      <c r="J52" s="81" t="s">
        <v>598</v>
      </c>
      <c r="K52" s="1188"/>
    </row>
    <row r="53" spans="1:11" ht="42" x14ac:dyDescent="0.35">
      <c r="A53" s="3"/>
      <c r="B53" s="371" t="s">
        <v>2192</v>
      </c>
      <c r="C53" s="299"/>
      <c r="D53" s="81" t="s">
        <v>1681</v>
      </c>
      <c r="E53" s="251">
        <f t="shared" si="3"/>
        <v>0</v>
      </c>
      <c r="F53" s="81"/>
      <c r="G53" s="75"/>
      <c r="H53" s="81"/>
      <c r="I53" s="81"/>
      <c r="J53" s="81" t="s">
        <v>598</v>
      </c>
      <c r="K53" s="1188"/>
    </row>
    <row r="54" spans="1:11" ht="42" x14ac:dyDescent="0.35">
      <c r="A54" s="3"/>
      <c r="B54" s="371" t="s">
        <v>2193</v>
      </c>
      <c r="C54" s="299"/>
      <c r="D54" s="81" t="s">
        <v>1685</v>
      </c>
      <c r="E54" s="251">
        <f t="shared" si="3"/>
        <v>0</v>
      </c>
      <c r="F54" s="81"/>
      <c r="G54" s="75"/>
      <c r="H54" s="81"/>
      <c r="I54" s="81"/>
      <c r="J54" s="81" t="s">
        <v>598</v>
      </c>
      <c r="K54" s="1188"/>
    </row>
    <row r="55" spans="1:11" ht="42" x14ac:dyDescent="0.35">
      <c r="A55" s="3"/>
      <c r="B55" s="371" t="s">
        <v>1686</v>
      </c>
      <c r="C55" s="299"/>
      <c r="D55" s="81" t="s">
        <v>1306</v>
      </c>
      <c r="E55" s="251">
        <f t="shared" si="3"/>
        <v>0</v>
      </c>
      <c r="F55" s="81"/>
      <c r="G55" s="75"/>
      <c r="H55" s="81"/>
      <c r="I55" s="81"/>
      <c r="J55" s="81" t="s">
        <v>598</v>
      </c>
      <c r="K55" s="1188"/>
    </row>
    <row r="56" spans="1:11" ht="42" x14ac:dyDescent="0.35">
      <c r="A56" s="3"/>
      <c r="B56" s="371" t="s">
        <v>1687</v>
      </c>
      <c r="C56" s="299"/>
      <c r="D56" s="81" t="s">
        <v>1306</v>
      </c>
      <c r="E56" s="251">
        <f t="shared" si="3"/>
        <v>0</v>
      </c>
      <c r="F56" s="81"/>
      <c r="G56" s="75"/>
      <c r="H56" s="81"/>
      <c r="I56" s="81"/>
      <c r="J56" s="81" t="s">
        <v>598</v>
      </c>
      <c r="K56" s="1188"/>
    </row>
    <row r="57" spans="1:11" x14ac:dyDescent="0.35">
      <c r="A57" s="3"/>
      <c r="B57" s="371" t="s">
        <v>1688</v>
      </c>
      <c r="C57" s="299"/>
      <c r="D57" s="81" t="s">
        <v>1306</v>
      </c>
      <c r="E57" s="251">
        <f t="shared" si="3"/>
        <v>0</v>
      </c>
      <c r="F57" s="81"/>
      <c r="G57" s="75"/>
      <c r="H57" s="81"/>
      <c r="I57" s="81"/>
      <c r="J57" s="81" t="s">
        <v>598</v>
      </c>
      <c r="K57" s="1188"/>
    </row>
    <row r="58" spans="1:11" ht="42" x14ac:dyDescent="0.35">
      <c r="A58" s="3"/>
      <c r="B58" s="371" t="s">
        <v>1689</v>
      </c>
      <c r="C58" s="299"/>
      <c r="D58" s="81" t="s">
        <v>562</v>
      </c>
      <c r="E58" s="251">
        <f t="shared" si="3"/>
        <v>0</v>
      </c>
      <c r="F58" s="81"/>
      <c r="G58" s="75"/>
      <c r="H58" s="81"/>
      <c r="I58" s="81"/>
      <c r="J58" s="81" t="s">
        <v>598</v>
      </c>
      <c r="K58" s="1188"/>
    </row>
    <row r="59" spans="1:11" ht="42" x14ac:dyDescent="0.35">
      <c r="A59" s="3"/>
      <c r="B59" s="371" t="s">
        <v>1690</v>
      </c>
      <c r="C59" s="299"/>
      <c r="D59" s="81" t="s">
        <v>1306</v>
      </c>
      <c r="E59" s="251">
        <f t="shared" si="3"/>
        <v>0</v>
      </c>
      <c r="F59" s="81"/>
      <c r="G59" s="75"/>
      <c r="H59" s="81"/>
      <c r="I59" s="81"/>
      <c r="J59" s="81" t="s">
        <v>598</v>
      </c>
      <c r="K59" s="1188"/>
    </row>
    <row r="60" spans="1:11" ht="63" x14ac:dyDescent="0.35">
      <c r="A60" s="3"/>
      <c r="B60" s="371" t="s">
        <v>3190</v>
      </c>
      <c r="C60" s="299"/>
      <c r="D60" s="81"/>
      <c r="E60" s="251">
        <f t="shared" si="3"/>
        <v>0</v>
      </c>
      <c r="F60" s="81"/>
      <c r="G60" s="75"/>
      <c r="H60" s="81"/>
      <c r="I60" s="81"/>
      <c r="J60" s="81" t="s">
        <v>598</v>
      </c>
      <c r="K60" s="1188"/>
    </row>
    <row r="61" spans="1:11" ht="42" x14ac:dyDescent="0.35">
      <c r="A61" s="3"/>
      <c r="B61" s="371" t="s">
        <v>2194</v>
      </c>
      <c r="C61" s="299"/>
      <c r="D61" s="81"/>
      <c r="E61" s="251">
        <f t="shared" si="3"/>
        <v>67740</v>
      </c>
      <c r="F61" s="81"/>
      <c r="G61" s="75">
        <v>67740</v>
      </c>
      <c r="H61" s="81"/>
      <c r="I61" s="81"/>
      <c r="J61" s="81" t="s">
        <v>598</v>
      </c>
      <c r="K61" s="1188">
        <v>67740</v>
      </c>
    </row>
    <row r="62" spans="1:11" x14ac:dyDescent="0.35">
      <c r="A62" s="3"/>
      <c r="B62" s="371" t="s">
        <v>1693</v>
      </c>
      <c r="C62" s="299" t="s">
        <v>1387</v>
      </c>
      <c r="D62" s="81" t="s">
        <v>1694</v>
      </c>
      <c r="E62" s="251">
        <f t="shared" ref="E62:E64" si="4">F62+G62+H62+I62</f>
        <v>3700</v>
      </c>
      <c r="F62" s="81"/>
      <c r="G62" s="75">
        <v>3700</v>
      </c>
      <c r="H62" s="81"/>
      <c r="I62" s="81"/>
      <c r="J62" s="81" t="s">
        <v>598</v>
      </c>
      <c r="K62" s="1188">
        <v>3700</v>
      </c>
    </row>
    <row r="63" spans="1:11" ht="42" x14ac:dyDescent="0.35">
      <c r="A63" s="90"/>
      <c r="B63" s="371" t="s">
        <v>1695</v>
      </c>
      <c r="C63" s="299"/>
      <c r="D63" s="79"/>
      <c r="E63" s="251">
        <f t="shared" si="4"/>
        <v>0</v>
      </c>
      <c r="F63" s="79"/>
      <c r="G63" s="292"/>
      <c r="H63" s="79"/>
      <c r="I63" s="79"/>
      <c r="J63" s="79" t="s">
        <v>1332</v>
      </c>
      <c r="K63" s="1314"/>
    </row>
    <row r="64" spans="1:11" ht="48" customHeight="1" x14ac:dyDescent="0.35">
      <c r="A64" s="90"/>
      <c r="B64" s="371" t="s">
        <v>2196</v>
      </c>
      <c r="C64" s="299" t="s">
        <v>2198</v>
      </c>
      <c r="D64" s="79" t="s">
        <v>2195</v>
      </c>
      <c r="E64" s="251">
        <f t="shared" si="4"/>
        <v>80980</v>
      </c>
      <c r="F64" s="79"/>
      <c r="G64" s="292">
        <v>80980</v>
      </c>
      <c r="H64" s="79"/>
      <c r="I64" s="79"/>
      <c r="J64" s="79" t="s">
        <v>1332</v>
      </c>
      <c r="K64" s="1314">
        <v>80980</v>
      </c>
    </row>
    <row r="65" spans="1:11" ht="42" x14ac:dyDescent="0.35">
      <c r="A65" s="16"/>
      <c r="B65" s="371" t="s">
        <v>2197</v>
      </c>
      <c r="C65" s="299" t="s">
        <v>2198</v>
      </c>
      <c r="D65" s="79" t="s">
        <v>2195</v>
      </c>
      <c r="E65" s="251">
        <f t="shared" ref="E65" si="5">F65+G65+H65+I65</f>
        <v>272130</v>
      </c>
      <c r="F65" s="79"/>
      <c r="G65" s="292">
        <v>272130</v>
      </c>
      <c r="H65" s="79"/>
      <c r="I65" s="79"/>
      <c r="J65" s="79" t="s">
        <v>1459</v>
      </c>
      <c r="K65" s="1314">
        <v>272130</v>
      </c>
    </row>
    <row r="66" spans="1:11" s="9" customFormat="1" ht="63" x14ac:dyDescent="0.2">
      <c r="A66" s="119"/>
      <c r="B66" s="371" t="s">
        <v>2199</v>
      </c>
      <c r="C66" s="103" t="s">
        <v>1696</v>
      </c>
      <c r="D66" s="266" t="s">
        <v>571</v>
      </c>
      <c r="E66" s="251">
        <f t="shared" ref="E66:E68" si="6">F66+G66+H66+I66</f>
        <v>155820</v>
      </c>
      <c r="F66" s="103"/>
      <c r="G66" s="251">
        <v>155820</v>
      </c>
      <c r="H66" s="103"/>
      <c r="I66" s="103"/>
      <c r="J66" s="103" t="s">
        <v>1697</v>
      </c>
      <c r="K66" s="1313">
        <v>155820</v>
      </c>
    </row>
    <row r="67" spans="1:11" s="490" customFormat="1" ht="63" x14ac:dyDescent="0.2">
      <c r="A67" s="119"/>
      <c r="B67" s="119" t="s">
        <v>2201</v>
      </c>
      <c r="C67" s="103"/>
      <c r="D67" s="103"/>
      <c r="E67" s="251">
        <f>F67+G67+H67+I67</f>
        <v>67420</v>
      </c>
      <c r="F67" s="103"/>
      <c r="G67" s="251">
        <v>67420</v>
      </c>
      <c r="H67" s="103"/>
      <c r="I67" s="103"/>
      <c r="J67" s="103" t="s">
        <v>1340</v>
      </c>
      <c r="K67" s="1313">
        <v>67420</v>
      </c>
    </row>
    <row r="68" spans="1:11" s="9" customFormat="1" ht="66.75" customHeight="1" x14ac:dyDescent="0.2">
      <c r="A68" s="104"/>
      <c r="B68" s="119" t="s">
        <v>2200</v>
      </c>
      <c r="C68" s="103" t="s">
        <v>1698</v>
      </c>
      <c r="D68" s="79" t="s">
        <v>2195</v>
      </c>
      <c r="E68" s="251">
        <f t="shared" si="6"/>
        <v>187120</v>
      </c>
      <c r="F68" s="103"/>
      <c r="G68" s="251">
        <v>187120</v>
      </c>
      <c r="H68" s="103"/>
      <c r="I68" s="103"/>
      <c r="J68" s="79" t="s">
        <v>1698</v>
      </c>
      <c r="K68" s="1313">
        <v>187120</v>
      </c>
    </row>
    <row r="69" spans="1:11" s="9" customFormat="1" ht="42" x14ac:dyDescent="0.2">
      <c r="A69" s="119"/>
      <c r="B69" s="119" t="s">
        <v>2202</v>
      </c>
      <c r="C69" s="103" t="s">
        <v>2203</v>
      </c>
      <c r="D69" s="79" t="s">
        <v>2195</v>
      </c>
      <c r="E69" s="251">
        <f t="shared" ref="E69:E71" si="7">F69+G69+H69+I69</f>
        <v>1500</v>
      </c>
      <c r="F69" s="251"/>
      <c r="G69" s="251">
        <v>1500</v>
      </c>
      <c r="H69" s="119"/>
      <c r="I69" s="119"/>
      <c r="J69" s="103" t="s">
        <v>2149</v>
      </c>
      <c r="K69" s="1315">
        <f>SUM(K33:K68)</f>
        <v>1104610</v>
      </c>
    </row>
    <row r="70" spans="1:11" ht="42" x14ac:dyDescent="0.35">
      <c r="A70" s="371"/>
      <c r="B70" s="170" t="s">
        <v>2156</v>
      </c>
      <c r="C70" s="371"/>
      <c r="D70" s="81" t="s">
        <v>1815</v>
      </c>
      <c r="E70" s="251">
        <f t="shared" si="7"/>
        <v>28000</v>
      </c>
      <c r="F70" s="81"/>
      <c r="G70" s="75">
        <v>28000</v>
      </c>
      <c r="H70" s="3"/>
      <c r="I70" s="3"/>
      <c r="J70" s="81" t="s">
        <v>2204</v>
      </c>
    </row>
    <row r="71" spans="1:11" s="9" customFormat="1" x14ac:dyDescent="0.2">
      <c r="A71" s="119"/>
      <c r="B71" s="119" t="s">
        <v>2427</v>
      </c>
      <c r="C71" s="103" t="s">
        <v>2428</v>
      </c>
      <c r="D71" s="103" t="s">
        <v>2429</v>
      </c>
      <c r="E71" s="251">
        <f t="shared" si="7"/>
        <v>0</v>
      </c>
      <c r="F71" s="103"/>
      <c r="G71" s="103"/>
      <c r="H71" s="103"/>
      <c r="I71" s="103"/>
      <c r="J71" s="103" t="s">
        <v>2428</v>
      </c>
    </row>
    <row r="72" spans="1:11" x14ac:dyDescent="0.35">
      <c r="A72" s="84"/>
      <c r="B72" s="482"/>
      <c r="C72" s="431"/>
      <c r="D72" s="124"/>
      <c r="E72" s="432">
        <f t="shared" ref="E72" si="8">F72+G72+H72+I72</f>
        <v>0</v>
      </c>
      <c r="F72" s="124"/>
      <c r="G72" s="124"/>
      <c r="H72" s="124"/>
      <c r="I72" s="124"/>
      <c r="J72" s="124"/>
    </row>
    <row r="73" spans="1:11" x14ac:dyDescent="0.35">
      <c r="A73" s="31"/>
      <c r="B73" s="31"/>
      <c r="C73" s="248"/>
      <c r="D73" s="248"/>
      <c r="E73" s="211">
        <f>SUM(E15:E72)</f>
        <v>1134110</v>
      </c>
      <c r="F73" s="211">
        <f>SUM(F15:F72)</f>
        <v>0</v>
      </c>
      <c r="G73" s="211">
        <f>SUM(G15:G72)</f>
        <v>1134110</v>
      </c>
      <c r="H73" s="211">
        <f>SUM(H15:H72)</f>
        <v>0</v>
      </c>
      <c r="I73" s="211">
        <f>SUM(I15:I72)</f>
        <v>0</v>
      </c>
      <c r="J73" s="234">
        <f>F73+G73+H73+I73</f>
        <v>1134110</v>
      </c>
    </row>
    <row r="74" spans="1:11" x14ac:dyDescent="0.35">
      <c r="B74" s="4"/>
    </row>
    <row r="78" spans="1:11" s="519" customFormat="1" x14ac:dyDescent="0.35">
      <c r="B78" s="519" t="s">
        <v>3213</v>
      </c>
    </row>
    <row r="79" spans="1:11" s="9" customFormat="1" ht="42" x14ac:dyDescent="0.2">
      <c r="A79" s="88"/>
      <c r="B79" s="87" t="s">
        <v>2180</v>
      </c>
      <c r="C79" s="103" t="s">
        <v>2181</v>
      </c>
      <c r="D79" s="103"/>
      <c r="E79" s="254">
        <v>28840</v>
      </c>
      <c r="F79" s="103"/>
      <c r="G79" s="251">
        <v>28840</v>
      </c>
      <c r="H79" s="103"/>
      <c r="I79" s="103"/>
      <c r="J79" s="103" t="s">
        <v>1394</v>
      </c>
    </row>
    <row r="80" spans="1:11" s="9" customFormat="1" ht="42" x14ac:dyDescent="0.2">
      <c r="A80" s="131"/>
      <c r="B80" s="416" t="s">
        <v>1667</v>
      </c>
      <c r="C80" s="299" t="s">
        <v>1668</v>
      </c>
      <c r="D80" s="81" t="s">
        <v>1299</v>
      </c>
      <c r="E80" s="254">
        <v>18000</v>
      </c>
      <c r="F80" s="75"/>
      <c r="G80" s="75">
        <v>18000</v>
      </c>
      <c r="H80" s="81"/>
      <c r="I80" s="81"/>
      <c r="J80" s="81" t="s">
        <v>520</v>
      </c>
    </row>
    <row r="81" spans="1:10" s="9" customFormat="1" ht="42" x14ac:dyDescent="0.2">
      <c r="A81" s="131"/>
      <c r="B81" s="416" t="s">
        <v>1670</v>
      </c>
      <c r="C81" s="299" t="s">
        <v>1671</v>
      </c>
      <c r="D81" s="81" t="s">
        <v>1672</v>
      </c>
      <c r="E81" s="254">
        <v>16700</v>
      </c>
      <c r="F81" s="75"/>
      <c r="G81" s="75">
        <v>16700</v>
      </c>
      <c r="H81" s="81"/>
      <c r="I81" s="81"/>
      <c r="J81" s="81" t="s">
        <v>520</v>
      </c>
    </row>
    <row r="82" spans="1:10" s="9" customFormat="1" ht="42" x14ac:dyDescent="0.2">
      <c r="A82" s="131"/>
      <c r="B82" s="416" t="s">
        <v>1673</v>
      </c>
      <c r="C82" s="299" t="s">
        <v>1674</v>
      </c>
      <c r="D82" s="81" t="s">
        <v>1672</v>
      </c>
      <c r="E82" s="254">
        <v>6480</v>
      </c>
      <c r="F82" s="75"/>
      <c r="G82" s="75">
        <v>6480</v>
      </c>
      <c r="H82" s="81"/>
      <c r="I82" s="81"/>
      <c r="J82" s="81" t="s">
        <v>520</v>
      </c>
    </row>
    <row r="83" spans="1:10" x14ac:dyDescent="0.35">
      <c r="A83" s="3"/>
      <c r="B83" s="416" t="s">
        <v>1683</v>
      </c>
      <c r="C83" s="299">
        <v>1</v>
      </c>
      <c r="D83" s="81"/>
      <c r="E83" s="254">
        <v>2200</v>
      </c>
      <c r="F83" s="75"/>
      <c r="G83" s="75">
        <v>2200</v>
      </c>
      <c r="H83" s="81"/>
      <c r="I83" s="81"/>
      <c r="J83" s="81" t="s">
        <v>518</v>
      </c>
    </row>
    <row r="84" spans="1:10" x14ac:dyDescent="0.35">
      <c r="A84" s="3"/>
      <c r="B84" s="416" t="s">
        <v>1684</v>
      </c>
      <c r="C84" s="299">
        <v>1</v>
      </c>
      <c r="D84" s="81"/>
      <c r="E84" s="254">
        <v>2200</v>
      </c>
      <c r="F84" s="75"/>
      <c r="G84" s="75">
        <v>2200</v>
      </c>
      <c r="H84" s="81"/>
      <c r="I84" s="81"/>
      <c r="J84" s="81" t="s">
        <v>518</v>
      </c>
    </row>
    <row r="85" spans="1:10" x14ac:dyDescent="0.35">
      <c r="A85" s="3"/>
      <c r="B85" s="416" t="s">
        <v>1693</v>
      </c>
      <c r="C85" s="299" t="s">
        <v>1387</v>
      </c>
      <c r="D85" s="81" t="s">
        <v>1694</v>
      </c>
      <c r="E85" s="254">
        <v>3700</v>
      </c>
      <c r="F85" s="81"/>
      <c r="G85" s="75">
        <v>3700</v>
      </c>
      <c r="H85" s="81"/>
      <c r="I85" s="81"/>
      <c r="J85" s="81" t="s">
        <v>598</v>
      </c>
    </row>
    <row r="86" spans="1:10" s="9" customFormat="1" ht="42" x14ac:dyDescent="0.2">
      <c r="A86" s="119"/>
      <c r="B86" s="119" t="s">
        <v>2202</v>
      </c>
      <c r="C86" s="103" t="s">
        <v>2203</v>
      </c>
      <c r="D86" s="79" t="s">
        <v>2195</v>
      </c>
      <c r="E86" s="254">
        <v>1500</v>
      </c>
      <c r="F86" s="251"/>
      <c r="G86" s="251">
        <v>1500</v>
      </c>
      <c r="H86" s="119"/>
      <c r="I86" s="119"/>
      <c r="J86" s="103" t="s">
        <v>2149</v>
      </c>
    </row>
    <row r="87" spans="1:10" x14ac:dyDescent="0.35">
      <c r="E87" s="518">
        <f>SUM(E79:E86)</f>
        <v>79620</v>
      </c>
    </row>
  </sheetData>
  <mergeCells count="7">
    <mergeCell ref="A1:J1"/>
    <mergeCell ref="J12:J13"/>
    <mergeCell ref="A23:A24"/>
    <mergeCell ref="B23:B24"/>
    <mergeCell ref="A12:A13"/>
    <mergeCell ref="B12:B13"/>
    <mergeCell ref="E12:I12"/>
  </mergeCells>
  <pageMargins left="0.9055118110236221" right="0.51181102362204722" top="0.74803149606299213" bottom="0.55118110236220474" header="0.31496062992125984" footer="0.31496062992125984"/>
  <pageSetup paperSize="5" scale="80" orientation="landscape" r:id="rId1"/>
  <drawing r:id="rId2"/>
  <legacyDrawing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38"/>
  <sheetViews>
    <sheetView topLeftCell="A79" zoomScale="70" zoomScaleNormal="70" workbookViewId="0">
      <selection activeCell="E97" sqref="E97"/>
    </sheetView>
  </sheetViews>
  <sheetFormatPr defaultColWidth="9.140625" defaultRowHeight="21" x14ac:dyDescent="0.2"/>
  <cols>
    <col min="1" max="1" width="5.7109375" style="9" customWidth="1"/>
    <col min="2" max="2" width="33.28515625" style="9" customWidth="1"/>
    <col min="3" max="3" width="23" style="9" customWidth="1"/>
    <col min="4" max="4" width="18.28515625" style="9" customWidth="1"/>
    <col min="5" max="5" width="17" style="9" customWidth="1"/>
    <col min="6" max="6" width="23.140625" style="9" customWidth="1"/>
    <col min="7" max="7" width="22.85546875" style="9" customWidth="1"/>
    <col min="8" max="8" width="19" style="9" customWidth="1"/>
    <col min="9" max="9" width="16.42578125" style="9" customWidth="1"/>
    <col min="10" max="10" width="18.28515625" style="9" customWidth="1"/>
    <col min="11" max="16384" width="9.140625" style="9"/>
  </cols>
  <sheetData>
    <row r="1" spans="1:18" s="1" customFormat="1" ht="28.5" x14ac:dyDescent="0.45">
      <c r="A1" s="1378" t="s">
        <v>2129</v>
      </c>
      <c r="B1" s="1378"/>
      <c r="C1" s="1378"/>
      <c r="D1" s="1378"/>
      <c r="E1" s="1378"/>
      <c r="F1" s="1378"/>
      <c r="G1" s="1378"/>
      <c r="H1" s="1378"/>
      <c r="I1" s="1378"/>
      <c r="J1" s="1378"/>
    </row>
    <row r="2" spans="1:18" ht="12.75" customHeight="1" x14ac:dyDescent="0.2">
      <c r="A2" s="179"/>
      <c r="B2" s="179"/>
      <c r="C2" s="179"/>
      <c r="D2" s="179"/>
      <c r="E2" s="179"/>
      <c r="F2" s="179"/>
      <c r="G2" s="179"/>
      <c r="H2" s="179"/>
      <c r="I2" s="179"/>
    </row>
    <row r="3" spans="1:18" ht="21" customHeight="1" x14ac:dyDescent="0.2">
      <c r="A3" s="32"/>
      <c r="B3" s="47" t="s">
        <v>28</v>
      </c>
      <c r="C3" s="224" t="s">
        <v>40</v>
      </c>
      <c r="D3" s="225" t="s">
        <v>31</v>
      </c>
      <c r="E3" s="226"/>
      <c r="F3" s="227" t="s">
        <v>32</v>
      </c>
      <c r="G3" s="226"/>
      <c r="H3" s="227" t="s">
        <v>2141</v>
      </c>
      <c r="I3" s="228"/>
    </row>
    <row r="4" spans="1:18" ht="21" customHeight="1" x14ac:dyDescent="0.2">
      <c r="A4" s="32"/>
      <c r="B4" s="47" t="s">
        <v>53</v>
      </c>
      <c r="C4" s="224" t="s">
        <v>276</v>
      </c>
      <c r="D4" s="229"/>
      <c r="F4" s="183"/>
      <c r="G4" s="183"/>
      <c r="H4" s="183"/>
    </row>
    <row r="5" spans="1:18" ht="21" customHeight="1" x14ac:dyDescent="0.2">
      <c r="A5" s="32"/>
      <c r="B5" s="47" t="s">
        <v>265</v>
      </c>
      <c r="C5" s="224" t="s">
        <v>252</v>
      </c>
      <c r="D5" s="229"/>
      <c r="E5" s="183"/>
      <c r="F5" s="183"/>
      <c r="G5" s="183"/>
    </row>
    <row r="6" spans="1:18" ht="21" customHeight="1" x14ac:dyDescent="0.2">
      <c r="A6" s="32"/>
      <c r="B6" s="47" t="s">
        <v>21</v>
      </c>
      <c r="C6" s="230" t="s">
        <v>2138</v>
      </c>
      <c r="D6" s="231" t="s">
        <v>54</v>
      </c>
      <c r="E6" s="230"/>
      <c r="F6" s="230" t="s">
        <v>55</v>
      </c>
      <c r="G6" s="230" t="s">
        <v>56</v>
      </c>
      <c r="H6" s="230" t="s">
        <v>59</v>
      </c>
      <c r="I6" s="230" t="s">
        <v>57</v>
      </c>
      <c r="J6" s="230" t="s">
        <v>58</v>
      </c>
      <c r="K6" s="232"/>
      <c r="O6" s="229"/>
    </row>
    <row r="7" spans="1:18" ht="21" customHeight="1" x14ac:dyDescent="0.2">
      <c r="A7" s="32"/>
      <c r="B7" s="233" t="s">
        <v>36</v>
      </c>
      <c r="D7" s="9" t="s">
        <v>461</v>
      </c>
      <c r="F7" s="229"/>
      <c r="H7" s="229"/>
      <c r="J7" s="229"/>
      <c r="K7" s="229"/>
      <c r="M7" s="229"/>
      <c r="O7" s="229"/>
      <c r="P7" s="229"/>
      <c r="R7" s="229"/>
    </row>
    <row r="8" spans="1:18" ht="21" customHeight="1" x14ac:dyDescent="0.2">
      <c r="A8" s="32"/>
      <c r="B8" s="233"/>
      <c r="D8" s="9" t="s">
        <v>462</v>
      </c>
      <c r="F8" s="229"/>
      <c r="H8" s="229"/>
      <c r="K8" s="229"/>
      <c r="M8" s="229"/>
      <c r="O8" s="229"/>
      <c r="P8" s="229"/>
      <c r="R8" s="229"/>
    </row>
    <row r="9" spans="1:18" ht="21" customHeight="1" x14ac:dyDescent="0.2">
      <c r="A9" s="32"/>
      <c r="B9" s="233" t="s">
        <v>37</v>
      </c>
      <c r="D9" s="9" t="s">
        <v>463</v>
      </c>
      <c r="E9" s="229"/>
      <c r="F9" s="183"/>
      <c r="G9" s="183"/>
      <c r="H9" s="183"/>
    </row>
    <row r="10" spans="1:18" ht="21" customHeight="1" x14ac:dyDescent="0.2">
      <c r="A10" s="32"/>
      <c r="B10" s="233"/>
      <c r="D10" s="9" t="s">
        <v>464</v>
      </c>
      <c r="E10" s="183"/>
      <c r="F10" s="183"/>
      <c r="G10" s="183"/>
      <c r="H10" s="183"/>
    </row>
    <row r="11" spans="1:18" ht="21" customHeight="1" x14ac:dyDescent="0.2">
      <c r="A11" s="32"/>
      <c r="B11" s="233" t="s">
        <v>543</v>
      </c>
      <c r="D11" s="9" t="s">
        <v>465</v>
      </c>
      <c r="E11" s="183"/>
      <c r="F11" s="183"/>
      <c r="G11" s="183"/>
      <c r="H11" s="183"/>
    </row>
    <row r="12" spans="1:18" ht="21" customHeight="1" x14ac:dyDescent="0.2">
      <c r="A12" s="32"/>
      <c r="B12" s="233"/>
      <c r="D12" s="9" t="s">
        <v>466</v>
      </c>
      <c r="E12" s="183"/>
      <c r="F12" s="183"/>
      <c r="G12" s="183"/>
      <c r="H12" s="183"/>
    </row>
    <row r="13" spans="1:18" ht="21" customHeight="1" x14ac:dyDescent="0.2">
      <c r="A13" s="1397" t="s">
        <v>0</v>
      </c>
      <c r="B13" s="1397" t="s">
        <v>33</v>
      </c>
      <c r="C13" s="285" t="s">
        <v>23</v>
      </c>
      <c r="D13" s="285" t="s">
        <v>24</v>
      </c>
      <c r="E13" s="1399" t="s">
        <v>1</v>
      </c>
      <c r="F13" s="1400"/>
      <c r="G13" s="1400"/>
      <c r="H13" s="1400"/>
      <c r="I13" s="1401"/>
      <c r="J13" s="1402" t="s">
        <v>13</v>
      </c>
    </row>
    <row r="14" spans="1:18" x14ac:dyDescent="0.2">
      <c r="A14" s="1398"/>
      <c r="B14" s="1398"/>
      <c r="C14" s="286"/>
      <c r="D14" s="286" t="s">
        <v>25</v>
      </c>
      <c r="E14" s="33" t="s">
        <v>5</v>
      </c>
      <c r="F14" s="33" t="s">
        <v>6</v>
      </c>
      <c r="G14" s="33" t="s">
        <v>179</v>
      </c>
      <c r="H14" s="34" t="s">
        <v>26</v>
      </c>
      <c r="I14" s="34" t="s">
        <v>27</v>
      </c>
      <c r="J14" s="1403"/>
    </row>
    <row r="15" spans="1:18" x14ac:dyDescent="0.2">
      <c r="A15" s="563">
        <v>119</v>
      </c>
      <c r="B15" s="608" t="s">
        <v>457</v>
      </c>
      <c r="C15" s="580"/>
      <c r="D15" s="580"/>
      <c r="E15" s="580"/>
      <c r="F15" s="580"/>
      <c r="G15" s="580"/>
      <c r="H15" s="580"/>
      <c r="I15" s="580"/>
      <c r="J15" s="580"/>
    </row>
    <row r="16" spans="1:18" ht="42" x14ac:dyDescent="0.2">
      <c r="A16" s="119"/>
      <c r="B16" s="119" t="s">
        <v>1732</v>
      </c>
      <c r="C16" s="103" t="s">
        <v>1718</v>
      </c>
      <c r="D16" s="103" t="s">
        <v>1733</v>
      </c>
      <c r="E16" s="251">
        <f t="shared" ref="E16:E104" si="0">F16+G16+H16+I16</f>
        <v>0</v>
      </c>
      <c r="F16" s="103"/>
      <c r="G16" s="103"/>
      <c r="H16" s="103"/>
      <c r="I16" s="103"/>
      <c r="J16" s="103" t="s">
        <v>1719</v>
      </c>
    </row>
    <row r="17" spans="1:10" ht="42" x14ac:dyDescent="0.2">
      <c r="A17" s="86">
        <v>120</v>
      </c>
      <c r="B17" s="503" t="s">
        <v>458</v>
      </c>
      <c r="C17" s="299"/>
      <c r="D17" s="81"/>
      <c r="E17" s="251">
        <f t="shared" si="0"/>
        <v>0</v>
      </c>
      <c r="F17" s="81"/>
      <c r="G17" s="81"/>
      <c r="H17" s="81"/>
      <c r="I17" s="81"/>
      <c r="J17" s="81"/>
    </row>
    <row r="18" spans="1:10" ht="63" x14ac:dyDescent="0.2">
      <c r="A18" s="86"/>
      <c r="B18" s="503" t="s">
        <v>2041</v>
      </c>
      <c r="C18" s="299" t="s">
        <v>1302</v>
      </c>
      <c r="D18" s="103" t="s">
        <v>1646</v>
      </c>
      <c r="E18" s="251">
        <f t="shared" si="0"/>
        <v>976500</v>
      </c>
      <c r="F18" s="81"/>
      <c r="G18" s="75">
        <v>976500</v>
      </c>
      <c r="H18" s="81"/>
      <c r="I18" s="81"/>
      <c r="J18" s="81" t="s">
        <v>2044</v>
      </c>
    </row>
    <row r="19" spans="1:10" s="1" customFormat="1" x14ac:dyDescent="0.35">
      <c r="A19" s="86"/>
      <c r="B19" s="503" t="s">
        <v>2430</v>
      </c>
      <c r="C19" s="299" t="s">
        <v>2431</v>
      </c>
      <c r="D19" s="99" t="s">
        <v>2432</v>
      </c>
      <c r="E19" s="251">
        <f t="shared" si="0"/>
        <v>0</v>
      </c>
      <c r="F19" s="99"/>
      <c r="G19" s="99"/>
      <c r="H19" s="99"/>
      <c r="I19" s="99"/>
      <c r="J19" s="99" t="s">
        <v>2291</v>
      </c>
    </row>
    <row r="20" spans="1:10" s="1" customFormat="1" x14ac:dyDescent="0.35">
      <c r="A20" s="86"/>
      <c r="B20" s="503" t="s">
        <v>2433</v>
      </c>
      <c r="C20" s="299" t="s">
        <v>2431</v>
      </c>
      <c r="D20" s="99" t="s">
        <v>2432</v>
      </c>
      <c r="E20" s="251">
        <f t="shared" si="0"/>
        <v>0</v>
      </c>
      <c r="F20" s="99"/>
      <c r="G20" s="99"/>
      <c r="H20" s="99"/>
      <c r="I20" s="99"/>
      <c r="J20" s="99" t="s">
        <v>2291</v>
      </c>
    </row>
    <row r="21" spans="1:10" ht="42" x14ac:dyDescent="0.2">
      <c r="A21" s="86">
        <v>121</v>
      </c>
      <c r="B21" s="170" t="s">
        <v>459</v>
      </c>
      <c r="C21" s="299"/>
      <c r="D21" s="81"/>
      <c r="E21" s="251">
        <f t="shared" si="0"/>
        <v>0</v>
      </c>
      <c r="F21" s="81"/>
      <c r="G21" s="81"/>
      <c r="H21" s="81"/>
      <c r="I21" s="81"/>
      <c r="J21" s="81"/>
    </row>
    <row r="22" spans="1:10" ht="63" x14ac:dyDescent="0.2">
      <c r="A22" s="103"/>
      <c r="B22" s="94" t="s">
        <v>1734</v>
      </c>
      <c r="C22" s="299" t="s">
        <v>658</v>
      </c>
      <c r="D22" s="79" t="s">
        <v>1735</v>
      </c>
      <c r="E22" s="251">
        <f t="shared" si="0"/>
        <v>0</v>
      </c>
      <c r="F22" s="81"/>
      <c r="G22" s="81"/>
      <c r="H22" s="81"/>
      <c r="I22" s="81"/>
      <c r="J22" s="103" t="s">
        <v>1719</v>
      </c>
    </row>
    <row r="23" spans="1:10" s="1" customFormat="1" x14ac:dyDescent="0.35">
      <c r="A23" s="86"/>
      <c r="B23" s="170" t="s">
        <v>2434</v>
      </c>
      <c r="C23" s="299" t="s">
        <v>2435</v>
      </c>
      <c r="D23" s="99" t="s">
        <v>2432</v>
      </c>
      <c r="E23" s="251">
        <f t="shared" si="0"/>
        <v>0</v>
      </c>
      <c r="F23" s="99"/>
      <c r="G23" s="99"/>
      <c r="H23" s="99"/>
      <c r="I23" s="99"/>
      <c r="J23" s="99" t="s">
        <v>2291</v>
      </c>
    </row>
    <row r="24" spans="1:10" s="1" customFormat="1" x14ac:dyDescent="0.35">
      <c r="A24" s="101"/>
      <c r="B24" s="94" t="s">
        <v>2436</v>
      </c>
      <c r="C24" s="299"/>
      <c r="D24" s="99"/>
      <c r="E24" s="251">
        <f t="shared" si="0"/>
        <v>0</v>
      </c>
      <c r="F24" s="99"/>
      <c r="G24" s="99"/>
      <c r="H24" s="99"/>
      <c r="I24" s="99"/>
      <c r="J24" s="99"/>
    </row>
    <row r="25" spans="1:10" ht="42" x14ac:dyDescent="0.2">
      <c r="A25" s="86">
        <v>122</v>
      </c>
      <c r="B25" s="170" t="s">
        <v>460</v>
      </c>
      <c r="C25" s="299"/>
      <c r="D25" s="81"/>
      <c r="E25" s="251">
        <f t="shared" si="0"/>
        <v>0</v>
      </c>
      <c r="F25" s="81"/>
      <c r="G25" s="81"/>
      <c r="H25" s="81"/>
      <c r="I25" s="81"/>
      <c r="J25" s="81"/>
    </row>
    <row r="26" spans="1:10" s="1" customFormat="1" x14ac:dyDescent="0.35">
      <c r="A26" s="3"/>
      <c r="B26" s="371" t="s">
        <v>2437</v>
      </c>
      <c r="C26" s="299" t="s">
        <v>2018</v>
      </c>
      <c r="D26" s="99" t="s">
        <v>2432</v>
      </c>
      <c r="E26" s="251">
        <f t="shared" si="0"/>
        <v>0</v>
      </c>
      <c r="F26" s="99"/>
      <c r="G26" s="99"/>
      <c r="H26" s="99"/>
      <c r="I26" s="99"/>
      <c r="J26" s="99" t="s">
        <v>2291</v>
      </c>
    </row>
    <row r="27" spans="1:10" s="1" customFormat="1" x14ac:dyDescent="0.35">
      <c r="A27" s="3"/>
      <c r="B27" s="371" t="s">
        <v>2438</v>
      </c>
      <c r="C27" s="299" t="s">
        <v>2439</v>
      </c>
      <c r="D27" s="99" t="s">
        <v>2432</v>
      </c>
      <c r="E27" s="251">
        <f t="shared" si="0"/>
        <v>275000</v>
      </c>
      <c r="F27" s="99">
        <v>275000</v>
      </c>
      <c r="G27" s="99"/>
      <c r="H27" s="99"/>
      <c r="I27" s="99"/>
      <c r="J27" s="99" t="s">
        <v>2291</v>
      </c>
    </row>
    <row r="28" spans="1:10" ht="42" x14ac:dyDescent="0.2">
      <c r="A28" s="131"/>
      <c r="B28" s="378" t="s">
        <v>1882</v>
      </c>
      <c r="C28" s="299"/>
      <c r="D28" s="81"/>
      <c r="E28" s="251">
        <f t="shared" si="0"/>
        <v>0</v>
      </c>
      <c r="F28" s="193"/>
      <c r="G28" s="81"/>
      <c r="H28" s="75"/>
      <c r="I28" s="81"/>
      <c r="J28" s="81" t="s">
        <v>524</v>
      </c>
    </row>
    <row r="29" spans="1:10" s="977" customFormat="1" x14ac:dyDescent="0.2">
      <c r="A29" s="971"/>
      <c r="B29" s="972" t="s">
        <v>1883</v>
      </c>
      <c r="C29" s="973"/>
      <c r="D29" s="974"/>
      <c r="E29" s="975">
        <f t="shared" si="0"/>
        <v>0</v>
      </c>
      <c r="F29" s="976"/>
      <c r="G29" s="974"/>
      <c r="H29" s="974"/>
      <c r="I29" s="974"/>
      <c r="J29" s="974" t="s">
        <v>524</v>
      </c>
    </row>
    <row r="30" spans="1:10" s="977" customFormat="1" x14ac:dyDescent="0.2">
      <c r="A30" s="978"/>
      <c r="B30" s="972" t="s">
        <v>1884</v>
      </c>
      <c r="C30" s="974">
        <v>32</v>
      </c>
      <c r="D30" s="974" t="s">
        <v>839</v>
      </c>
      <c r="E30" s="975">
        <f t="shared" si="0"/>
        <v>4188600</v>
      </c>
      <c r="F30" s="976"/>
      <c r="G30" s="976">
        <v>4188600</v>
      </c>
      <c r="H30" s="974"/>
      <c r="I30" s="974"/>
      <c r="J30" s="974" t="s">
        <v>524</v>
      </c>
    </row>
    <row r="31" spans="1:10" s="977" customFormat="1" x14ac:dyDescent="0.2">
      <c r="A31" s="971"/>
      <c r="B31" s="972" t="s">
        <v>1885</v>
      </c>
      <c r="C31" s="974">
        <v>41</v>
      </c>
      <c r="D31" s="974" t="s">
        <v>839</v>
      </c>
      <c r="E31" s="975">
        <f t="shared" si="0"/>
        <v>5316500</v>
      </c>
      <c r="F31" s="976"/>
      <c r="G31" s="976">
        <v>5316500</v>
      </c>
      <c r="H31" s="974"/>
      <c r="I31" s="974"/>
      <c r="J31" s="974" t="s">
        <v>524</v>
      </c>
    </row>
    <row r="32" spans="1:10" s="977" customFormat="1" x14ac:dyDescent="0.2">
      <c r="A32" s="979"/>
      <c r="B32" s="972" t="s">
        <v>1886</v>
      </c>
      <c r="C32" s="974">
        <v>0</v>
      </c>
      <c r="D32" s="974" t="s">
        <v>839</v>
      </c>
      <c r="E32" s="975">
        <f t="shared" si="0"/>
        <v>0</v>
      </c>
      <c r="F32" s="976"/>
      <c r="G32" s="976">
        <v>0</v>
      </c>
      <c r="H32" s="974"/>
      <c r="I32" s="974"/>
      <c r="J32" s="974" t="s">
        <v>524</v>
      </c>
    </row>
    <row r="33" spans="1:10" s="977" customFormat="1" x14ac:dyDescent="0.2">
      <c r="A33" s="979"/>
      <c r="B33" s="972" t="s">
        <v>1887</v>
      </c>
      <c r="C33" s="974">
        <v>87</v>
      </c>
      <c r="D33" s="974" t="s">
        <v>839</v>
      </c>
      <c r="E33" s="975">
        <f t="shared" si="0"/>
        <v>505100</v>
      </c>
      <c r="F33" s="976"/>
      <c r="G33" s="976">
        <v>505100</v>
      </c>
      <c r="H33" s="974"/>
      <c r="I33" s="974"/>
      <c r="J33" s="974" t="s">
        <v>524</v>
      </c>
    </row>
    <row r="34" spans="1:10" s="977" customFormat="1" x14ac:dyDescent="0.2">
      <c r="A34" s="978"/>
      <c r="B34" s="972" t="s">
        <v>1888</v>
      </c>
      <c r="C34" s="974">
        <v>179</v>
      </c>
      <c r="D34" s="974" t="s">
        <v>839</v>
      </c>
      <c r="E34" s="975">
        <f t="shared" si="0"/>
        <v>6684300</v>
      </c>
      <c r="F34" s="976"/>
      <c r="G34" s="976">
        <v>6684300</v>
      </c>
      <c r="H34" s="974"/>
      <c r="I34" s="974"/>
      <c r="J34" s="974" t="s">
        <v>524</v>
      </c>
    </row>
    <row r="35" spans="1:10" s="977" customFormat="1" x14ac:dyDescent="0.2">
      <c r="A35" s="978"/>
      <c r="B35" s="972" t="s">
        <v>1889</v>
      </c>
      <c r="C35" s="974">
        <v>6</v>
      </c>
      <c r="D35" s="974" t="s">
        <v>839</v>
      </c>
      <c r="E35" s="975">
        <f t="shared" si="0"/>
        <v>137300</v>
      </c>
      <c r="F35" s="976"/>
      <c r="G35" s="976">
        <v>137300</v>
      </c>
      <c r="H35" s="974"/>
      <c r="I35" s="974"/>
      <c r="J35" s="974" t="s">
        <v>524</v>
      </c>
    </row>
    <row r="36" spans="1:10" s="977" customFormat="1" x14ac:dyDescent="0.2">
      <c r="A36" s="979"/>
      <c r="B36" s="972" t="s">
        <v>1890</v>
      </c>
      <c r="C36" s="974">
        <v>9</v>
      </c>
      <c r="D36" s="974" t="s">
        <v>839</v>
      </c>
      <c r="E36" s="975">
        <f t="shared" si="0"/>
        <v>1035000</v>
      </c>
      <c r="F36" s="976"/>
      <c r="G36" s="976">
        <v>1035000</v>
      </c>
      <c r="H36" s="974"/>
      <c r="I36" s="974"/>
      <c r="J36" s="974" t="s">
        <v>524</v>
      </c>
    </row>
    <row r="37" spans="1:10" s="977" customFormat="1" x14ac:dyDescent="0.2">
      <c r="A37" s="979"/>
      <c r="B37" s="972" t="s">
        <v>1891</v>
      </c>
      <c r="C37" s="974">
        <v>179</v>
      </c>
      <c r="D37" s="974" t="s">
        <v>839</v>
      </c>
      <c r="E37" s="975">
        <f t="shared" si="0"/>
        <v>10645600</v>
      </c>
      <c r="F37" s="976">
        <f>10645600-G37</f>
        <v>9310622</v>
      </c>
      <c r="G37" s="976">
        <v>1334978</v>
      </c>
      <c r="H37" s="974"/>
      <c r="I37" s="974"/>
      <c r="J37" s="974" t="s">
        <v>524</v>
      </c>
    </row>
    <row r="38" spans="1:10" s="977" customFormat="1" ht="42" x14ac:dyDescent="0.2">
      <c r="A38" s="979"/>
      <c r="B38" s="972" t="s">
        <v>1892</v>
      </c>
      <c r="C38" s="974">
        <v>193</v>
      </c>
      <c r="D38" s="980">
        <v>22251</v>
      </c>
      <c r="E38" s="975">
        <f t="shared" si="0"/>
        <v>34740</v>
      </c>
      <c r="F38" s="976">
        <v>34740</v>
      </c>
      <c r="G38" s="976"/>
      <c r="H38" s="974"/>
      <c r="I38" s="974"/>
      <c r="J38" s="974" t="s">
        <v>524</v>
      </c>
    </row>
    <row r="39" spans="1:10" s="1033" customFormat="1" ht="42" x14ac:dyDescent="0.2">
      <c r="A39" s="1027"/>
      <c r="B39" s="1028" t="s">
        <v>1893</v>
      </c>
      <c r="C39" s="1029"/>
      <c r="D39" s="1030"/>
      <c r="E39" s="1031">
        <f t="shared" si="0"/>
        <v>0</v>
      </c>
      <c r="F39" s="1032"/>
      <c r="G39" s="1030"/>
      <c r="H39" s="1030"/>
      <c r="I39" s="1030"/>
      <c r="J39" s="1030" t="s">
        <v>524</v>
      </c>
    </row>
    <row r="40" spans="1:10" s="1033" customFormat="1" x14ac:dyDescent="0.2">
      <c r="A40" s="1027"/>
      <c r="B40" s="1028" t="s">
        <v>1894</v>
      </c>
      <c r="C40" s="1029"/>
      <c r="D40" s="1030"/>
      <c r="E40" s="1031">
        <f t="shared" si="0"/>
        <v>0</v>
      </c>
      <c r="F40" s="1034"/>
      <c r="G40" s="1030"/>
      <c r="H40" s="1030"/>
      <c r="I40" s="1030"/>
      <c r="J40" s="1030" t="s">
        <v>524</v>
      </c>
    </row>
    <row r="41" spans="1:10" s="1033" customFormat="1" x14ac:dyDescent="0.2">
      <c r="A41" s="1027"/>
      <c r="B41" s="1028" t="s">
        <v>1895</v>
      </c>
      <c r="C41" s="1029" t="s">
        <v>1896</v>
      </c>
      <c r="D41" s="1030" t="s">
        <v>839</v>
      </c>
      <c r="E41" s="1031">
        <f t="shared" si="0"/>
        <v>2560000</v>
      </c>
      <c r="F41" s="1034">
        <v>2560000</v>
      </c>
      <c r="G41" s="1030"/>
      <c r="H41" s="1030"/>
      <c r="I41" s="1030"/>
      <c r="J41" s="1030" t="s">
        <v>524</v>
      </c>
    </row>
    <row r="42" spans="1:10" s="1033" customFormat="1" x14ac:dyDescent="0.2">
      <c r="A42" s="1027"/>
      <c r="B42" s="1028" t="s">
        <v>1897</v>
      </c>
      <c r="C42" s="1029" t="s">
        <v>1896</v>
      </c>
      <c r="D42" s="1030" t="s">
        <v>839</v>
      </c>
      <c r="E42" s="1031">
        <f t="shared" si="0"/>
        <v>106000</v>
      </c>
      <c r="F42" s="1034">
        <v>106000</v>
      </c>
      <c r="G42" s="1030"/>
      <c r="H42" s="1030"/>
      <c r="I42" s="1030"/>
      <c r="J42" s="1030" t="s">
        <v>524</v>
      </c>
    </row>
    <row r="43" spans="1:10" s="1033" customFormat="1" x14ac:dyDescent="0.2">
      <c r="A43" s="1027"/>
      <c r="B43" s="1028" t="s">
        <v>1898</v>
      </c>
      <c r="C43" s="1029" t="s">
        <v>1896</v>
      </c>
      <c r="D43" s="1030" t="s">
        <v>839</v>
      </c>
      <c r="E43" s="1031">
        <f t="shared" si="0"/>
        <v>146000</v>
      </c>
      <c r="F43" s="1034">
        <v>146000</v>
      </c>
      <c r="G43" s="1030"/>
      <c r="H43" s="1030"/>
      <c r="I43" s="1030"/>
      <c r="J43" s="1030" t="s">
        <v>524</v>
      </c>
    </row>
    <row r="44" spans="1:10" s="1033" customFormat="1" x14ac:dyDescent="0.2">
      <c r="A44" s="1027"/>
      <c r="B44" s="1028" t="s">
        <v>1899</v>
      </c>
      <c r="C44" s="1029"/>
      <c r="D44" s="1030" t="s">
        <v>839</v>
      </c>
      <c r="E44" s="1031">
        <f t="shared" si="0"/>
        <v>10000</v>
      </c>
      <c r="F44" s="1034">
        <v>10000</v>
      </c>
      <c r="G44" s="1030"/>
      <c r="H44" s="1030"/>
      <c r="I44" s="1030"/>
      <c r="J44" s="1030" t="s">
        <v>524</v>
      </c>
    </row>
    <row r="45" spans="1:10" s="1033" customFormat="1" x14ac:dyDescent="0.2">
      <c r="A45" s="1027"/>
      <c r="B45" s="1028" t="s">
        <v>1900</v>
      </c>
      <c r="C45" s="1029"/>
      <c r="D45" s="1030" t="s">
        <v>839</v>
      </c>
      <c r="E45" s="1031">
        <f t="shared" si="0"/>
        <v>768800</v>
      </c>
      <c r="F45" s="1034">
        <v>768800</v>
      </c>
      <c r="G45" s="1030"/>
      <c r="H45" s="1030"/>
      <c r="I45" s="1030"/>
      <c r="J45" s="1030" t="s">
        <v>524</v>
      </c>
    </row>
    <row r="46" spans="1:10" x14ac:dyDescent="0.2">
      <c r="A46" s="131"/>
      <c r="B46" s="378" t="s">
        <v>1901</v>
      </c>
      <c r="C46" s="299"/>
      <c r="D46" s="81"/>
      <c r="E46" s="251">
        <f t="shared" si="0"/>
        <v>0</v>
      </c>
      <c r="F46" s="193"/>
      <c r="G46" s="81"/>
      <c r="H46" s="81"/>
      <c r="I46" s="81"/>
      <c r="J46" s="81" t="s">
        <v>524</v>
      </c>
    </row>
    <row r="47" spans="1:10" s="977" customFormat="1" ht="22.5" customHeight="1" x14ac:dyDescent="0.2">
      <c r="A47" s="979"/>
      <c r="B47" s="972" t="s">
        <v>1902</v>
      </c>
      <c r="C47" s="973" t="s">
        <v>1903</v>
      </c>
      <c r="D47" s="974" t="s">
        <v>839</v>
      </c>
      <c r="E47" s="975">
        <f t="shared" si="0"/>
        <v>1188000</v>
      </c>
      <c r="F47" s="976">
        <v>1188000</v>
      </c>
      <c r="G47" s="974"/>
      <c r="H47" s="974"/>
      <c r="I47" s="974"/>
      <c r="J47" s="974" t="s">
        <v>524</v>
      </c>
    </row>
    <row r="48" spans="1:10" s="977" customFormat="1" x14ac:dyDescent="0.2">
      <c r="A48" s="979"/>
      <c r="B48" s="972" t="s">
        <v>1904</v>
      </c>
      <c r="C48" s="973" t="s">
        <v>1512</v>
      </c>
      <c r="D48" s="974" t="s">
        <v>839</v>
      </c>
      <c r="E48" s="975">
        <f t="shared" si="0"/>
        <v>353000</v>
      </c>
      <c r="F48" s="976">
        <v>353000</v>
      </c>
      <c r="G48" s="974"/>
      <c r="H48" s="974"/>
      <c r="I48" s="974"/>
      <c r="J48" s="974" t="s">
        <v>524</v>
      </c>
    </row>
    <row r="49" spans="1:10" s="1033" customFormat="1" x14ac:dyDescent="0.2">
      <c r="A49" s="1027"/>
      <c r="B49" s="1028" t="s">
        <v>1905</v>
      </c>
      <c r="C49" s="1029" t="s">
        <v>1565</v>
      </c>
      <c r="D49" s="1035">
        <v>22433</v>
      </c>
      <c r="E49" s="1031">
        <f t="shared" si="0"/>
        <v>56100</v>
      </c>
      <c r="F49" s="1034">
        <v>56100</v>
      </c>
      <c r="G49" s="1030"/>
      <c r="H49" s="1030"/>
      <c r="I49" s="1030"/>
      <c r="J49" s="1030" t="s">
        <v>524</v>
      </c>
    </row>
    <row r="50" spans="1:10" s="1033" customFormat="1" x14ac:dyDescent="0.2">
      <c r="A50" s="1027"/>
      <c r="B50" s="1028" t="s">
        <v>1906</v>
      </c>
      <c r="C50" s="1029"/>
      <c r="D50" s="1030" t="s">
        <v>839</v>
      </c>
      <c r="E50" s="1031">
        <f t="shared" si="0"/>
        <v>47400</v>
      </c>
      <c r="F50" s="1034">
        <v>47400</v>
      </c>
      <c r="G50" s="1030"/>
      <c r="H50" s="1030"/>
      <c r="I50" s="1030"/>
      <c r="J50" s="1030" t="s">
        <v>524</v>
      </c>
    </row>
    <row r="51" spans="1:10" s="1033" customFormat="1" x14ac:dyDescent="0.2">
      <c r="A51" s="1027"/>
      <c r="B51" s="1028" t="s">
        <v>1907</v>
      </c>
      <c r="C51" s="1029" t="s">
        <v>1908</v>
      </c>
      <c r="D51" s="1030" t="s">
        <v>839</v>
      </c>
      <c r="E51" s="1031">
        <f t="shared" si="0"/>
        <v>218400</v>
      </c>
      <c r="F51" s="1034">
        <v>218400</v>
      </c>
      <c r="G51" s="1030"/>
      <c r="H51" s="1030"/>
      <c r="I51" s="1030"/>
      <c r="J51" s="1030" t="s">
        <v>524</v>
      </c>
    </row>
    <row r="52" spans="1:10" s="1033" customFormat="1" x14ac:dyDescent="0.2">
      <c r="A52" s="1027"/>
      <c r="B52" s="1028" t="s">
        <v>1909</v>
      </c>
      <c r="C52" s="1029" t="s">
        <v>1910</v>
      </c>
      <c r="D52" s="1035">
        <v>22463</v>
      </c>
      <c r="E52" s="1031">
        <f t="shared" si="0"/>
        <v>11100</v>
      </c>
      <c r="F52" s="1034">
        <v>11100</v>
      </c>
      <c r="G52" s="1030"/>
      <c r="H52" s="1030"/>
      <c r="I52" s="1030"/>
      <c r="J52" s="1030" t="s">
        <v>524</v>
      </c>
    </row>
    <row r="53" spans="1:10" s="1033" customFormat="1" ht="42" x14ac:dyDescent="0.2">
      <c r="A53" s="1027"/>
      <c r="B53" s="1028" t="s">
        <v>1911</v>
      </c>
      <c r="C53" s="1029" t="s">
        <v>1912</v>
      </c>
      <c r="D53" s="1035">
        <v>22463</v>
      </c>
      <c r="E53" s="1031">
        <f t="shared" si="0"/>
        <v>114500</v>
      </c>
      <c r="F53" s="1034">
        <v>114500</v>
      </c>
      <c r="G53" s="1030"/>
      <c r="H53" s="1030"/>
      <c r="I53" s="1030"/>
      <c r="J53" s="1030" t="s">
        <v>524</v>
      </c>
    </row>
    <row r="54" spans="1:10" s="1033" customFormat="1" x14ac:dyDescent="0.2">
      <c r="A54" s="1027"/>
      <c r="B54" s="1028" t="s">
        <v>1913</v>
      </c>
      <c r="C54" s="1029" t="s">
        <v>1718</v>
      </c>
      <c r="D54" s="1035">
        <v>22433</v>
      </c>
      <c r="E54" s="1031">
        <f t="shared" si="0"/>
        <v>90000</v>
      </c>
      <c r="F54" s="1034">
        <v>90000</v>
      </c>
      <c r="G54" s="1030"/>
      <c r="H54" s="1030"/>
      <c r="I54" s="1030"/>
      <c r="J54" s="1030" t="s">
        <v>524</v>
      </c>
    </row>
    <row r="55" spans="1:10" s="1033" customFormat="1" x14ac:dyDescent="0.2">
      <c r="A55" s="1027"/>
      <c r="B55" s="1028" t="s">
        <v>1914</v>
      </c>
      <c r="C55" s="1029"/>
      <c r="D55" s="1030" t="s">
        <v>839</v>
      </c>
      <c r="E55" s="1031">
        <f t="shared" si="0"/>
        <v>5000</v>
      </c>
      <c r="F55" s="1034">
        <v>5000</v>
      </c>
      <c r="G55" s="1030"/>
      <c r="H55" s="1030"/>
      <c r="I55" s="1030"/>
      <c r="J55" s="1030" t="s">
        <v>524</v>
      </c>
    </row>
    <row r="56" spans="1:10" s="1033" customFormat="1" x14ac:dyDescent="0.2">
      <c r="A56" s="1027"/>
      <c r="B56" s="1028" t="s">
        <v>1915</v>
      </c>
      <c r="C56" s="1029" t="s">
        <v>1916</v>
      </c>
      <c r="D56" s="1035">
        <v>22433</v>
      </c>
      <c r="E56" s="1031">
        <f t="shared" si="0"/>
        <v>14000</v>
      </c>
      <c r="F56" s="1034">
        <v>14000</v>
      </c>
      <c r="G56" s="1030"/>
      <c r="H56" s="1030"/>
      <c r="I56" s="1030"/>
      <c r="J56" s="1030" t="s">
        <v>524</v>
      </c>
    </row>
    <row r="57" spans="1:10" s="1033" customFormat="1" x14ac:dyDescent="0.2">
      <c r="A57" s="1027"/>
      <c r="B57" s="1028" t="s">
        <v>1917</v>
      </c>
      <c r="C57" s="1029" t="s">
        <v>1916</v>
      </c>
      <c r="D57" s="1035">
        <v>22433</v>
      </c>
      <c r="E57" s="1031">
        <f t="shared" si="0"/>
        <v>13000</v>
      </c>
      <c r="F57" s="1034">
        <v>13000</v>
      </c>
      <c r="G57" s="1030"/>
      <c r="H57" s="1030"/>
      <c r="I57" s="1030"/>
      <c r="J57" s="1030" t="s">
        <v>524</v>
      </c>
    </row>
    <row r="58" spans="1:10" s="1033" customFormat="1" ht="42" x14ac:dyDescent="0.2">
      <c r="A58" s="1027"/>
      <c r="B58" s="1028" t="s">
        <v>1918</v>
      </c>
      <c r="C58" s="1029" t="s">
        <v>1919</v>
      </c>
      <c r="D58" s="1035">
        <v>22433</v>
      </c>
      <c r="E58" s="1031">
        <f t="shared" si="0"/>
        <v>17000</v>
      </c>
      <c r="F58" s="1034">
        <v>17000</v>
      </c>
      <c r="G58" s="1030"/>
      <c r="H58" s="1030"/>
      <c r="I58" s="1030"/>
      <c r="J58" s="1030" t="s">
        <v>524</v>
      </c>
    </row>
    <row r="59" spans="1:10" s="1033" customFormat="1" ht="24" customHeight="1" x14ac:dyDescent="0.2">
      <c r="A59" s="1027"/>
      <c r="B59" s="1040" t="s">
        <v>1920</v>
      </c>
      <c r="C59" s="1029" t="s">
        <v>1921</v>
      </c>
      <c r="D59" s="1035" t="s">
        <v>1877</v>
      </c>
      <c r="E59" s="1031">
        <f t="shared" si="0"/>
        <v>70000</v>
      </c>
      <c r="F59" s="1034">
        <v>70000</v>
      </c>
      <c r="G59" s="1030"/>
      <c r="H59" s="1030"/>
      <c r="I59" s="1030"/>
      <c r="J59" s="1030" t="s">
        <v>524</v>
      </c>
    </row>
    <row r="60" spans="1:10" s="1033" customFormat="1" x14ac:dyDescent="0.2">
      <c r="A60" s="1027"/>
      <c r="B60" s="1028" t="s">
        <v>1922</v>
      </c>
      <c r="C60" s="1029"/>
      <c r="D60" s="1030" t="s">
        <v>839</v>
      </c>
      <c r="E60" s="1031">
        <f t="shared" si="0"/>
        <v>100000</v>
      </c>
      <c r="F60" s="1034">
        <v>100000</v>
      </c>
      <c r="G60" s="1030"/>
      <c r="H60" s="1030"/>
      <c r="I60" s="1030"/>
      <c r="J60" s="1030" t="s">
        <v>524</v>
      </c>
    </row>
    <row r="61" spans="1:10" s="1039" customFormat="1" x14ac:dyDescent="0.35">
      <c r="A61" s="1041"/>
      <c r="B61" s="1037" t="s">
        <v>2207</v>
      </c>
      <c r="C61" s="1028"/>
      <c r="D61" s="1038" t="s">
        <v>1815</v>
      </c>
      <c r="E61" s="1031">
        <f t="shared" si="0"/>
        <v>531700</v>
      </c>
      <c r="F61" s="1030">
        <v>531700</v>
      </c>
      <c r="G61" s="1038"/>
      <c r="H61" s="1038"/>
      <c r="I61" s="1038"/>
      <c r="J61" s="1042" t="s">
        <v>2149</v>
      </c>
    </row>
    <row r="62" spans="1:10" s="1033" customFormat="1" x14ac:dyDescent="0.2">
      <c r="A62" s="1027"/>
      <c r="B62" s="1028" t="s">
        <v>1923</v>
      </c>
      <c r="C62" s="1029"/>
      <c r="D62" s="1030"/>
      <c r="E62" s="1031">
        <f t="shared" si="0"/>
        <v>365000</v>
      </c>
      <c r="F62" s="1034">
        <v>365000</v>
      </c>
      <c r="G62" s="1030"/>
      <c r="H62" s="1030"/>
      <c r="I62" s="1030"/>
      <c r="J62" s="1030" t="s">
        <v>524</v>
      </c>
    </row>
    <row r="63" spans="1:10" s="1033" customFormat="1" x14ac:dyDescent="0.2">
      <c r="A63" s="1027"/>
      <c r="B63" s="1028" t="s">
        <v>1924</v>
      </c>
      <c r="C63" s="1029"/>
      <c r="D63" s="1030" t="s">
        <v>839</v>
      </c>
      <c r="E63" s="1031">
        <f t="shared" si="0"/>
        <v>0</v>
      </c>
      <c r="F63" s="1034"/>
      <c r="G63" s="1030"/>
      <c r="H63" s="1030"/>
      <c r="I63" s="1030"/>
      <c r="J63" s="1030" t="s">
        <v>524</v>
      </c>
    </row>
    <row r="64" spans="1:10" s="1033" customFormat="1" x14ac:dyDescent="0.2">
      <c r="A64" s="1027"/>
      <c r="B64" s="1028" t="s">
        <v>1925</v>
      </c>
      <c r="C64" s="1029"/>
      <c r="D64" s="1030" t="s">
        <v>839</v>
      </c>
      <c r="E64" s="1031">
        <f t="shared" si="0"/>
        <v>0</v>
      </c>
      <c r="F64" s="1034"/>
      <c r="G64" s="1030"/>
      <c r="H64" s="1030"/>
      <c r="I64" s="1030"/>
      <c r="J64" s="1030" t="s">
        <v>524</v>
      </c>
    </row>
    <row r="65" spans="1:10" s="1033" customFormat="1" x14ac:dyDescent="0.2">
      <c r="A65" s="1027"/>
      <c r="B65" s="1028" t="s">
        <v>1926</v>
      </c>
      <c r="C65" s="1029"/>
      <c r="D65" s="1030" t="s">
        <v>839</v>
      </c>
      <c r="E65" s="1031">
        <f t="shared" si="0"/>
        <v>400000</v>
      </c>
      <c r="F65" s="1034">
        <v>400000</v>
      </c>
      <c r="G65" s="1030"/>
      <c r="H65" s="1030"/>
      <c r="I65" s="1030"/>
      <c r="J65" s="1030" t="s">
        <v>524</v>
      </c>
    </row>
    <row r="66" spans="1:10" s="1033" customFormat="1" x14ac:dyDescent="0.2">
      <c r="A66" s="1027"/>
      <c r="B66" s="1028" t="s">
        <v>1927</v>
      </c>
      <c r="C66" s="1029"/>
      <c r="D66" s="1030"/>
      <c r="E66" s="1031">
        <f t="shared" si="0"/>
        <v>0</v>
      </c>
      <c r="F66" s="1034"/>
      <c r="G66" s="1030"/>
      <c r="H66" s="1030"/>
      <c r="I66" s="1030"/>
      <c r="J66" s="1030" t="s">
        <v>524</v>
      </c>
    </row>
    <row r="67" spans="1:10" s="1033" customFormat="1" x14ac:dyDescent="0.2">
      <c r="A67" s="1027"/>
      <c r="B67" s="1040" t="s">
        <v>1928</v>
      </c>
      <c r="C67" s="1029"/>
      <c r="D67" s="1030" t="s">
        <v>839</v>
      </c>
      <c r="E67" s="1031">
        <f t="shared" si="0"/>
        <v>657000</v>
      </c>
      <c r="F67" s="1034">
        <v>657000</v>
      </c>
      <c r="G67" s="1030"/>
      <c r="H67" s="1030"/>
      <c r="I67" s="1030"/>
      <c r="J67" s="1030" t="s">
        <v>524</v>
      </c>
    </row>
    <row r="68" spans="1:10" s="1033" customFormat="1" x14ac:dyDescent="0.2">
      <c r="A68" s="1027"/>
      <c r="B68" s="1040" t="s">
        <v>1929</v>
      </c>
      <c r="C68" s="1029"/>
      <c r="D68" s="1030" t="s">
        <v>839</v>
      </c>
      <c r="E68" s="1031">
        <f t="shared" si="0"/>
        <v>730000</v>
      </c>
      <c r="F68" s="1034">
        <v>730000</v>
      </c>
      <c r="G68" s="1030"/>
      <c r="H68" s="1030"/>
      <c r="I68" s="1030"/>
      <c r="J68" s="1030" t="s">
        <v>524</v>
      </c>
    </row>
    <row r="69" spans="1:10" s="1033" customFormat="1" x14ac:dyDescent="0.2">
      <c r="A69" s="1027"/>
      <c r="B69" s="1043" t="s">
        <v>1930</v>
      </c>
      <c r="C69" s="1029"/>
      <c r="D69" s="1030" t="s">
        <v>839</v>
      </c>
      <c r="E69" s="1031">
        <f t="shared" si="0"/>
        <v>400000</v>
      </c>
      <c r="F69" s="1034">
        <v>400000</v>
      </c>
      <c r="G69" s="1030"/>
      <c r="H69" s="1030"/>
      <c r="I69" s="1030"/>
      <c r="J69" s="1030" t="s">
        <v>524</v>
      </c>
    </row>
    <row r="70" spans="1:10" s="1033" customFormat="1" x14ac:dyDescent="0.2">
      <c r="A70" s="1027"/>
      <c r="B70" s="1040" t="s">
        <v>1931</v>
      </c>
      <c r="C70" s="1029"/>
      <c r="D70" s="1030" t="s">
        <v>839</v>
      </c>
      <c r="E70" s="1031">
        <f t="shared" si="0"/>
        <v>250000</v>
      </c>
      <c r="F70" s="1034">
        <v>250000</v>
      </c>
      <c r="G70" s="1030"/>
      <c r="H70" s="1030"/>
      <c r="I70" s="1030"/>
      <c r="J70" s="1030" t="s">
        <v>524</v>
      </c>
    </row>
    <row r="71" spans="1:10" s="1033" customFormat="1" x14ac:dyDescent="0.2">
      <c r="A71" s="1027"/>
      <c r="B71" s="1040" t="s">
        <v>1932</v>
      </c>
      <c r="C71" s="1029"/>
      <c r="D71" s="1030" t="s">
        <v>839</v>
      </c>
      <c r="E71" s="1031">
        <f t="shared" si="0"/>
        <v>160000</v>
      </c>
      <c r="F71" s="1034">
        <v>160000</v>
      </c>
      <c r="G71" s="1030"/>
      <c r="H71" s="1030"/>
      <c r="I71" s="1030"/>
      <c r="J71" s="1030" t="s">
        <v>524</v>
      </c>
    </row>
    <row r="72" spans="1:10" s="1033" customFormat="1" x14ac:dyDescent="0.2">
      <c r="A72" s="1027"/>
      <c r="B72" s="1040" t="s">
        <v>1933</v>
      </c>
      <c r="C72" s="1029"/>
      <c r="D72" s="1030" t="s">
        <v>839</v>
      </c>
      <c r="E72" s="1031">
        <f t="shared" si="0"/>
        <v>25000</v>
      </c>
      <c r="F72" s="1034">
        <v>25000</v>
      </c>
      <c r="G72" s="1030"/>
      <c r="H72" s="1030"/>
      <c r="I72" s="1030"/>
      <c r="J72" s="1030" t="s">
        <v>524</v>
      </c>
    </row>
    <row r="73" spans="1:10" s="1033" customFormat="1" x14ac:dyDescent="0.2">
      <c r="A73" s="1027"/>
      <c r="B73" s="1040" t="s">
        <v>1934</v>
      </c>
      <c r="C73" s="1029"/>
      <c r="D73" s="1030" t="s">
        <v>839</v>
      </c>
      <c r="E73" s="1031">
        <f t="shared" si="0"/>
        <v>0</v>
      </c>
      <c r="F73" s="1034"/>
      <c r="G73" s="1030"/>
      <c r="H73" s="1030"/>
      <c r="I73" s="1030"/>
      <c r="J73" s="1030" t="s">
        <v>524</v>
      </c>
    </row>
    <row r="74" spans="1:10" s="1033" customFormat="1" x14ac:dyDescent="0.2">
      <c r="A74" s="1027"/>
      <c r="B74" s="1040" t="s">
        <v>1935</v>
      </c>
      <c r="C74" s="1029"/>
      <c r="D74" s="1030" t="s">
        <v>839</v>
      </c>
      <c r="E74" s="1031">
        <f t="shared" si="0"/>
        <v>0</v>
      </c>
      <c r="F74" s="1034"/>
      <c r="G74" s="1030"/>
      <c r="H74" s="1030"/>
      <c r="I74" s="1030"/>
      <c r="J74" s="1030" t="s">
        <v>524</v>
      </c>
    </row>
    <row r="75" spans="1:10" s="1039" customFormat="1" x14ac:dyDescent="0.35">
      <c r="A75" s="1038"/>
      <c r="B75" s="1028" t="s">
        <v>2045</v>
      </c>
      <c r="C75" s="1029" t="s">
        <v>2046</v>
      </c>
      <c r="D75" s="1030" t="s">
        <v>839</v>
      </c>
      <c r="E75" s="1031">
        <f t="shared" si="0"/>
        <v>914500</v>
      </c>
      <c r="F75" s="1034">
        <v>914500</v>
      </c>
      <c r="G75" s="1030"/>
      <c r="H75" s="1030"/>
      <c r="I75" s="1030"/>
      <c r="J75" s="1030" t="s">
        <v>524</v>
      </c>
    </row>
    <row r="76" spans="1:10" s="1039" customFormat="1" x14ac:dyDescent="0.35">
      <c r="A76" s="1038"/>
      <c r="B76" s="1028" t="s">
        <v>2206</v>
      </c>
      <c r="C76" s="1029"/>
      <c r="D76" s="1030" t="s">
        <v>839</v>
      </c>
      <c r="E76" s="1031">
        <f t="shared" si="0"/>
        <v>378498</v>
      </c>
      <c r="F76" s="1034">
        <v>378498</v>
      </c>
      <c r="G76" s="1030"/>
      <c r="H76" s="1030"/>
      <c r="I76" s="1030"/>
      <c r="J76" s="1030" t="s">
        <v>2209</v>
      </c>
    </row>
    <row r="77" spans="1:10" s="1039" customFormat="1" x14ac:dyDescent="0.35">
      <c r="A77" s="1036"/>
      <c r="B77" s="1037" t="s">
        <v>2208</v>
      </c>
      <c r="C77" s="1028"/>
      <c r="D77" s="1038" t="s">
        <v>1815</v>
      </c>
      <c r="E77" s="1031">
        <f t="shared" si="0"/>
        <v>1301585</v>
      </c>
      <c r="F77" s="1030">
        <v>1301585</v>
      </c>
      <c r="G77" s="1038"/>
      <c r="H77" s="1038"/>
      <c r="I77" s="1038"/>
      <c r="J77" s="1038" t="s">
        <v>2150</v>
      </c>
    </row>
    <row r="78" spans="1:10" s="984" customFormat="1" x14ac:dyDescent="0.35">
      <c r="A78" s="978"/>
      <c r="B78" s="982" t="s">
        <v>2447</v>
      </c>
      <c r="C78" s="972"/>
      <c r="D78" s="983"/>
      <c r="E78" s="975">
        <f t="shared" si="0"/>
        <v>0</v>
      </c>
      <c r="F78" s="974"/>
      <c r="G78" s="983"/>
      <c r="H78" s="983"/>
      <c r="I78" s="983"/>
      <c r="J78" s="983"/>
    </row>
    <row r="79" spans="1:10" s="984" customFormat="1" x14ac:dyDescent="0.35">
      <c r="A79" s="971"/>
      <c r="B79" s="983" t="s">
        <v>2448</v>
      </c>
      <c r="C79" s="973" t="s">
        <v>2441</v>
      </c>
      <c r="D79" s="985" t="s">
        <v>2271</v>
      </c>
      <c r="E79" s="975">
        <f t="shared" si="0"/>
        <v>2593207</v>
      </c>
      <c r="F79" s="986"/>
      <c r="G79" s="986">
        <v>2593207</v>
      </c>
      <c r="H79" s="986"/>
      <c r="I79" s="987"/>
      <c r="J79" s="987" t="s">
        <v>2445</v>
      </c>
    </row>
    <row r="80" spans="1:10" s="984" customFormat="1" x14ac:dyDescent="0.35">
      <c r="A80" s="971"/>
      <c r="B80" s="983" t="s">
        <v>2449</v>
      </c>
      <c r="C80" s="973" t="s">
        <v>2441</v>
      </c>
      <c r="D80" s="985" t="s">
        <v>2271</v>
      </c>
      <c r="E80" s="975">
        <f t="shared" si="0"/>
        <v>1982320</v>
      </c>
      <c r="F80" s="986"/>
      <c r="G80" s="986">
        <v>1982320</v>
      </c>
      <c r="H80" s="986"/>
      <c r="I80" s="987"/>
      <c r="J80" s="987" t="s">
        <v>2445</v>
      </c>
    </row>
    <row r="81" spans="1:10" s="1039" customFormat="1" x14ac:dyDescent="0.35">
      <c r="A81" s="1041"/>
      <c r="B81" s="1038" t="s">
        <v>2450</v>
      </c>
      <c r="C81" s="1029" t="s">
        <v>2441</v>
      </c>
      <c r="D81" s="1044" t="s">
        <v>2271</v>
      </c>
      <c r="E81" s="1031">
        <f t="shared" si="0"/>
        <v>1313000</v>
      </c>
      <c r="F81" s="1045"/>
      <c r="G81" s="1045">
        <v>1313000</v>
      </c>
      <c r="H81" s="1045"/>
      <c r="I81" s="1042"/>
      <c r="J81" s="1042" t="s">
        <v>2445</v>
      </c>
    </row>
    <row r="82" spans="1:10" s="1039" customFormat="1" x14ac:dyDescent="0.35">
      <c r="A82" s="1041"/>
      <c r="B82" s="1038" t="s">
        <v>2451</v>
      </c>
      <c r="C82" s="1029" t="s">
        <v>2441</v>
      </c>
      <c r="D82" s="1044" t="s">
        <v>2271</v>
      </c>
      <c r="E82" s="1031">
        <f t="shared" si="0"/>
        <v>1219800</v>
      </c>
      <c r="F82" s="1045"/>
      <c r="G82" s="1045">
        <v>1219800</v>
      </c>
      <c r="H82" s="1045"/>
      <c r="I82" s="1042"/>
      <c r="J82" s="1042" t="s">
        <v>2445</v>
      </c>
    </row>
    <row r="83" spans="1:10" s="995" customFormat="1" x14ac:dyDescent="0.35">
      <c r="A83" s="988"/>
      <c r="B83" s="989" t="s">
        <v>2452</v>
      </c>
      <c r="C83" s="990" t="s">
        <v>2441</v>
      </c>
      <c r="D83" s="991" t="s">
        <v>2446</v>
      </c>
      <c r="E83" s="992">
        <f t="shared" si="0"/>
        <v>726500</v>
      </c>
      <c r="F83" s="993">
        <v>726500</v>
      </c>
      <c r="G83" s="993"/>
      <c r="H83" s="993"/>
      <c r="I83" s="994"/>
      <c r="J83" s="994" t="s">
        <v>2445</v>
      </c>
    </row>
    <row r="84" spans="1:10" s="1039" customFormat="1" x14ac:dyDescent="0.35">
      <c r="A84" s="1041"/>
      <c r="B84" s="1038" t="s">
        <v>2453</v>
      </c>
      <c r="C84" s="1029" t="s">
        <v>2441</v>
      </c>
      <c r="D84" s="1044" t="s">
        <v>2271</v>
      </c>
      <c r="E84" s="1031">
        <f t="shared" si="0"/>
        <v>420100</v>
      </c>
      <c r="F84" s="1045">
        <f>420100-G84</f>
        <v>148755</v>
      </c>
      <c r="G84" s="1042">
        <v>271345</v>
      </c>
      <c r="H84" s="1045"/>
      <c r="I84" s="1042"/>
      <c r="J84" s="1042" t="s">
        <v>2445</v>
      </c>
    </row>
    <row r="85" spans="1:10" s="1039" customFormat="1" x14ac:dyDescent="0.35">
      <c r="A85" s="1041"/>
      <c r="B85" s="1038" t="s">
        <v>2454</v>
      </c>
      <c r="C85" s="1029" t="s">
        <v>2441</v>
      </c>
      <c r="D85" s="1044" t="s">
        <v>2271</v>
      </c>
      <c r="E85" s="1031">
        <f t="shared" si="0"/>
        <v>143754</v>
      </c>
      <c r="F85" s="1045">
        <v>143754</v>
      </c>
      <c r="G85" s="1042"/>
      <c r="H85" s="1045"/>
      <c r="I85" s="1042"/>
      <c r="J85" s="1042" t="s">
        <v>2445</v>
      </c>
    </row>
    <row r="86" spans="1:10" s="1039" customFormat="1" x14ac:dyDescent="0.35">
      <c r="A86" s="1041"/>
      <c r="B86" s="1038" t="s">
        <v>2455</v>
      </c>
      <c r="C86" s="1029" t="s">
        <v>2441</v>
      </c>
      <c r="D86" s="1044"/>
      <c r="E86" s="1031">
        <f t="shared" si="0"/>
        <v>291895</v>
      </c>
      <c r="F86" s="1045">
        <v>291895</v>
      </c>
      <c r="G86" s="1042"/>
      <c r="H86" s="1045"/>
      <c r="I86" s="1042"/>
      <c r="J86" s="1042"/>
    </row>
    <row r="87" spans="1:10" s="1039" customFormat="1" x14ac:dyDescent="0.35">
      <c r="A87" s="1041"/>
      <c r="B87" s="1038" t="s">
        <v>2456</v>
      </c>
      <c r="C87" s="1029" t="s">
        <v>2441</v>
      </c>
      <c r="D87" s="1044"/>
      <c r="E87" s="1031">
        <f t="shared" si="0"/>
        <v>121582</v>
      </c>
      <c r="F87" s="1045">
        <v>121582</v>
      </c>
      <c r="G87" s="1042"/>
      <c r="H87" s="1045"/>
      <c r="I87" s="1042"/>
      <c r="J87" s="1042"/>
    </row>
    <row r="88" spans="1:10" s="241" customFormat="1" ht="63" x14ac:dyDescent="0.2">
      <c r="A88" s="609"/>
      <c r="B88" s="610" t="s">
        <v>1936</v>
      </c>
      <c r="C88" s="611"/>
      <c r="D88" s="612"/>
      <c r="E88" s="1271">
        <f t="shared" si="0"/>
        <v>0</v>
      </c>
      <c r="F88" s="613"/>
      <c r="G88" s="612"/>
      <c r="H88" s="612"/>
      <c r="I88" s="612"/>
      <c r="J88" s="612" t="s">
        <v>524</v>
      </c>
    </row>
    <row r="89" spans="1:10" hidden="1" x14ac:dyDescent="0.2">
      <c r="A89" s="79"/>
      <c r="B89" s="94" t="s">
        <v>1937</v>
      </c>
      <c r="C89" s="299" t="s">
        <v>1691</v>
      </c>
      <c r="D89" s="446"/>
      <c r="E89" s="1271">
        <f t="shared" si="0"/>
        <v>0</v>
      </c>
      <c r="F89" s="614"/>
      <c r="G89" s="81"/>
      <c r="H89" s="81"/>
      <c r="I89" s="81"/>
      <c r="J89" s="81" t="s">
        <v>524</v>
      </c>
    </row>
    <row r="90" spans="1:10" s="241" customFormat="1" x14ac:dyDescent="0.2">
      <c r="A90" s="609"/>
      <c r="B90" s="615" t="s">
        <v>1938</v>
      </c>
      <c r="C90" s="611" t="s">
        <v>1691</v>
      </c>
      <c r="D90" s="616"/>
      <c r="E90" s="1271">
        <f t="shared" si="0"/>
        <v>530900</v>
      </c>
      <c r="F90" s="617">
        <v>530900</v>
      </c>
      <c r="G90" s="612"/>
      <c r="H90" s="612"/>
      <c r="I90" s="612"/>
      <c r="J90" s="612" t="s">
        <v>524</v>
      </c>
    </row>
    <row r="91" spans="1:10" s="241" customFormat="1" x14ac:dyDescent="0.2">
      <c r="A91" s="609"/>
      <c r="B91" s="615" t="s">
        <v>1939</v>
      </c>
      <c r="C91" s="611" t="s">
        <v>1691</v>
      </c>
      <c r="D91" s="616"/>
      <c r="E91" s="1271">
        <f t="shared" si="0"/>
        <v>30000</v>
      </c>
      <c r="F91" s="617">
        <v>30000</v>
      </c>
      <c r="G91" s="612"/>
      <c r="H91" s="612"/>
      <c r="I91" s="612"/>
      <c r="J91" s="612" t="s">
        <v>524</v>
      </c>
    </row>
    <row r="92" spans="1:10" s="241" customFormat="1" x14ac:dyDescent="0.2">
      <c r="A92" s="609"/>
      <c r="B92" s="618" t="s">
        <v>1940</v>
      </c>
      <c r="C92" s="611" t="s">
        <v>1691</v>
      </c>
      <c r="D92" s="616"/>
      <c r="E92" s="1271">
        <f t="shared" si="0"/>
        <v>15000</v>
      </c>
      <c r="F92" s="617">
        <v>15000</v>
      </c>
      <c r="G92" s="612"/>
      <c r="H92" s="612"/>
      <c r="I92" s="612"/>
      <c r="J92" s="612" t="s">
        <v>524</v>
      </c>
    </row>
    <row r="93" spans="1:10" s="1001" customFormat="1" ht="49.5" customHeight="1" x14ac:dyDescent="0.2">
      <c r="A93" s="996"/>
      <c r="B93" s="997" t="s">
        <v>1941</v>
      </c>
      <c r="C93" s="990"/>
      <c r="D93" s="998"/>
      <c r="E93" s="992">
        <f t="shared" si="0"/>
        <v>0</v>
      </c>
      <c r="F93" s="999"/>
      <c r="G93" s="1000"/>
      <c r="H93" s="1000"/>
      <c r="I93" s="1000"/>
      <c r="J93" s="1000" t="s">
        <v>524</v>
      </c>
    </row>
    <row r="94" spans="1:10" s="1001" customFormat="1" ht="42" x14ac:dyDescent="0.2">
      <c r="A94" s="996"/>
      <c r="B94" s="997" t="s">
        <v>1942</v>
      </c>
      <c r="C94" s="990" t="s">
        <v>1943</v>
      </c>
      <c r="D94" s="998"/>
      <c r="E94" s="992">
        <f t="shared" si="0"/>
        <v>39000</v>
      </c>
      <c r="F94" s="999">
        <v>39000</v>
      </c>
      <c r="G94" s="1000"/>
      <c r="H94" s="1000"/>
      <c r="I94" s="1000"/>
      <c r="J94" s="1000" t="s">
        <v>524</v>
      </c>
    </row>
    <row r="95" spans="1:10" s="1001" customFormat="1" ht="45.75" customHeight="1" x14ac:dyDescent="0.2">
      <c r="A95" s="996"/>
      <c r="B95" s="997" t="s">
        <v>1944</v>
      </c>
      <c r="C95" s="990"/>
      <c r="D95" s="998"/>
      <c r="E95" s="992">
        <f t="shared" si="0"/>
        <v>0</v>
      </c>
      <c r="F95" s="999"/>
      <c r="G95" s="1000"/>
      <c r="H95" s="1000"/>
      <c r="I95" s="1000"/>
      <c r="J95" s="1000" t="s">
        <v>524</v>
      </c>
    </row>
    <row r="96" spans="1:10" s="1001" customFormat="1" ht="63" x14ac:dyDescent="0.2">
      <c r="A96" s="996"/>
      <c r="B96" s="997" t="s">
        <v>1945</v>
      </c>
      <c r="C96" s="990" t="s">
        <v>1946</v>
      </c>
      <c r="D96" s="998"/>
      <c r="E96" s="992">
        <f t="shared" si="0"/>
        <v>229311</v>
      </c>
      <c r="F96" s="999">
        <v>229311</v>
      </c>
      <c r="G96" s="1000"/>
      <c r="H96" s="1000"/>
      <c r="I96" s="1000"/>
      <c r="J96" s="1000" t="s">
        <v>524</v>
      </c>
    </row>
    <row r="97" spans="1:10" s="240" customFormat="1" ht="72" customHeight="1" x14ac:dyDescent="0.2">
      <c r="A97" s="619"/>
      <c r="B97" s="620" t="s">
        <v>1947</v>
      </c>
      <c r="C97" s="621" t="s">
        <v>1971</v>
      </c>
      <c r="D97" s="622"/>
      <c r="E97" s="1010">
        <f t="shared" si="0"/>
        <v>514410</v>
      </c>
      <c r="F97" s="623">
        <v>514410</v>
      </c>
      <c r="G97" s="622"/>
      <c r="H97" s="622"/>
      <c r="I97" s="622"/>
      <c r="J97" s="622" t="s">
        <v>3301</v>
      </c>
    </row>
    <row r="98" spans="1:10" ht="42" x14ac:dyDescent="0.2">
      <c r="A98" s="79"/>
      <c r="B98" s="170" t="s">
        <v>1948</v>
      </c>
      <c r="C98" s="299"/>
      <c r="D98" s="81"/>
      <c r="E98" s="251">
        <f t="shared" si="0"/>
        <v>0</v>
      </c>
      <c r="F98" s="193"/>
      <c r="G98" s="81"/>
      <c r="H98" s="81"/>
      <c r="I98" s="81"/>
      <c r="J98" s="81" t="s">
        <v>524</v>
      </c>
    </row>
    <row r="99" spans="1:10" ht="42" x14ac:dyDescent="0.2">
      <c r="A99" s="79"/>
      <c r="B99" s="94" t="s">
        <v>1949</v>
      </c>
      <c r="C99" s="299" t="s">
        <v>658</v>
      </c>
      <c r="D99" s="81" t="s">
        <v>839</v>
      </c>
      <c r="E99" s="251">
        <f t="shared" si="0"/>
        <v>4500000</v>
      </c>
      <c r="F99" s="193">
        <v>4500000</v>
      </c>
      <c r="G99" s="81"/>
      <c r="H99" s="81"/>
      <c r="I99" s="81"/>
      <c r="J99" s="81" t="s">
        <v>524</v>
      </c>
    </row>
    <row r="100" spans="1:10" ht="42" x14ac:dyDescent="0.2">
      <c r="A100" s="79"/>
      <c r="B100" s="94" t="s">
        <v>1950</v>
      </c>
      <c r="C100" s="299" t="s">
        <v>1896</v>
      </c>
      <c r="D100" s="81" t="s">
        <v>839</v>
      </c>
      <c r="E100" s="251">
        <f t="shared" si="0"/>
        <v>1700000</v>
      </c>
      <c r="F100" s="193">
        <v>1700000</v>
      </c>
      <c r="G100" s="81"/>
      <c r="H100" s="81"/>
      <c r="I100" s="81"/>
      <c r="J100" s="81" t="s">
        <v>524</v>
      </c>
    </row>
    <row r="101" spans="1:10" x14ac:dyDescent="0.2">
      <c r="A101" s="79"/>
      <c r="B101" s="94" t="s">
        <v>1951</v>
      </c>
      <c r="C101" s="299">
        <v>12</v>
      </c>
      <c r="D101" s="81" t="s">
        <v>839</v>
      </c>
      <c r="E101" s="251">
        <f t="shared" si="0"/>
        <v>486000</v>
      </c>
      <c r="F101" s="193">
        <v>486000</v>
      </c>
      <c r="G101" s="81"/>
      <c r="H101" s="81"/>
      <c r="I101" s="81"/>
      <c r="J101" s="81" t="s">
        <v>524</v>
      </c>
    </row>
    <row r="102" spans="1:10" x14ac:dyDescent="0.2">
      <c r="A102" s="79"/>
      <c r="B102" s="94" t="s">
        <v>1952</v>
      </c>
      <c r="C102" s="299">
        <v>8</v>
      </c>
      <c r="D102" s="81" t="s">
        <v>839</v>
      </c>
      <c r="E102" s="251">
        <f t="shared" si="0"/>
        <v>565000</v>
      </c>
      <c r="F102" s="193">
        <v>565000</v>
      </c>
      <c r="G102" s="81"/>
      <c r="H102" s="81"/>
      <c r="I102" s="81"/>
      <c r="J102" s="81" t="s">
        <v>524</v>
      </c>
    </row>
    <row r="103" spans="1:10" x14ac:dyDescent="0.2">
      <c r="A103" s="79"/>
      <c r="B103" s="94" t="s">
        <v>1953</v>
      </c>
      <c r="C103" s="299">
        <v>9</v>
      </c>
      <c r="D103" s="81" t="s">
        <v>839</v>
      </c>
      <c r="E103" s="251">
        <f t="shared" si="0"/>
        <v>135500</v>
      </c>
      <c r="F103" s="193">
        <v>135500</v>
      </c>
      <c r="G103" s="81"/>
      <c r="H103" s="81"/>
      <c r="I103" s="81"/>
      <c r="J103" s="81" t="s">
        <v>524</v>
      </c>
    </row>
    <row r="104" spans="1:10" x14ac:dyDescent="0.2">
      <c r="A104" s="84"/>
      <c r="B104" s="482"/>
      <c r="C104" s="431"/>
      <c r="D104" s="124"/>
      <c r="E104" s="432">
        <f t="shared" si="0"/>
        <v>0</v>
      </c>
      <c r="F104" s="124"/>
      <c r="G104" s="124"/>
      <c r="H104" s="124"/>
      <c r="I104" s="124"/>
      <c r="J104" s="124"/>
    </row>
    <row r="105" spans="1:10" x14ac:dyDescent="0.2">
      <c r="A105" s="106"/>
      <c r="B105" s="106"/>
      <c r="C105" s="248"/>
      <c r="D105" s="248"/>
      <c r="E105" s="211">
        <f>SUM(E16:E104)</f>
        <v>59357502</v>
      </c>
      <c r="F105" s="211">
        <f>SUM(F16:F104)</f>
        <v>31799552</v>
      </c>
      <c r="G105" s="211">
        <f>SUM(G16:G104)</f>
        <v>27557950</v>
      </c>
      <c r="H105" s="211">
        <f>SUM(H16:H104)</f>
        <v>0</v>
      </c>
      <c r="I105" s="211">
        <f>SUM(I16:I104)</f>
        <v>0</v>
      </c>
      <c r="J105" s="234">
        <f>F105+G105+H105+I105</f>
        <v>59357502</v>
      </c>
    </row>
    <row r="106" spans="1:10" x14ac:dyDescent="0.2">
      <c r="B106" s="226"/>
    </row>
    <row r="109" spans="1:10" s="519" customFormat="1" x14ac:dyDescent="0.35">
      <c r="B109" s="519" t="s">
        <v>3213</v>
      </c>
    </row>
    <row r="110" spans="1:10" x14ac:dyDescent="0.2">
      <c r="B110" s="9" t="s">
        <v>3214</v>
      </c>
    </row>
    <row r="112" spans="1:10" s="520" customFormat="1" x14ac:dyDescent="0.2">
      <c r="B112" s="520" t="s">
        <v>3218</v>
      </c>
    </row>
    <row r="113" spans="1:10" x14ac:dyDescent="0.2">
      <c r="A113" s="106"/>
      <c r="B113" s="437" t="s">
        <v>1891</v>
      </c>
      <c r="C113" s="495">
        <v>179</v>
      </c>
      <c r="D113" s="248" t="s">
        <v>839</v>
      </c>
      <c r="E113" s="274">
        <v>10645600</v>
      </c>
      <c r="F113" s="494">
        <v>9310622</v>
      </c>
      <c r="G113" s="494">
        <v>1334978</v>
      </c>
      <c r="H113" s="248"/>
      <c r="I113" s="248"/>
      <c r="J113" s="248" t="s">
        <v>524</v>
      </c>
    </row>
    <row r="114" spans="1:10" s="1" customFormat="1" x14ac:dyDescent="0.35">
      <c r="A114" s="276"/>
      <c r="B114" s="31" t="s">
        <v>2449</v>
      </c>
      <c r="C114" s="414" t="s">
        <v>2441</v>
      </c>
      <c r="D114" s="516" t="s">
        <v>2271</v>
      </c>
      <c r="E114" s="274">
        <v>1982320</v>
      </c>
      <c r="F114" s="143"/>
      <c r="G114" s="143">
        <v>1982320</v>
      </c>
      <c r="H114" s="143"/>
      <c r="I114" s="161"/>
      <c r="J114" s="161" t="s">
        <v>2445</v>
      </c>
    </row>
    <row r="115" spans="1:10" x14ac:dyDescent="0.2">
      <c r="E115" s="244">
        <f>SUM(E113:E114)</f>
        <v>12627920</v>
      </c>
    </row>
    <row r="116" spans="1:10" s="520" customFormat="1" x14ac:dyDescent="0.2">
      <c r="B116" s="520" t="s">
        <v>1152</v>
      </c>
    </row>
    <row r="117" spans="1:10" x14ac:dyDescent="0.2">
      <c r="A117" s="106"/>
      <c r="B117" s="437" t="s">
        <v>1894</v>
      </c>
      <c r="C117" s="414"/>
      <c r="D117" s="248"/>
      <c r="E117" s="274">
        <v>0</v>
      </c>
      <c r="F117" s="494"/>
      <c r="G117" s="248"/>
      <c r="H117" s="248"/>
      <c r="I117" s="248"/>
      <c r="J117" s="248" t="s">
        <v>524</v>
      </c>
    </row>
    <row r="118" spans="1:10" x14ac:dyDescent="0.2">
      <c r="A118" s="106"/>
      <c r="B118" s="437" t="s">
        <v>1895</v>
      </c>
      <c r="C118" s="414" t="s">
        <v>1896</v>
      </c>
      <c r="D118" s="248" t="s">
        <v>839</v>
      </c>
      <c r="E118" s="274">
        <v>2560000</v>
      </c>
      <c r="F118" s="494">
        <v>2560000</v>
      </c>
      <c r="G118" s="248"/>
      <c r="H118" s="248"/>
      <c r="I118" s="248"/>
      <c r="J118" s="248" t="s">
        <v>524</v>
      </c>
    </row>
    <row r="119" spans="1:10" x14ac:dyDescent="0.2">
      <c r="A119" s="106"/>
      <c r="B119" s="437" t="s">
        <v>1897</v>
      </c>
      <c r="C119" s="414" t="s">
        <v>1896</v>
      </c>
      <c r="D119" s="248" t="s">
        <v>839</v>
      </c>
      <c r="E119" s="274">
        <v>106000</v>
      </c>
      <c r="F119" s="494">
        <v>106000</v>
      </c>
      <c r="G119" s="248"/>
      <c r="H119" s="248"/>
      <c r="I119" s="248"/>
      <c r="J119" s="248" t="s">
        <v>524</v>
      </c>
    </row>
    <row r="120" spans="1:10" x14ac:dyDescent="0.2">
      <c r="A120" s="106"/>
      <c r="B120" s="437" t="s">
        <v>1898</v>
      </c>
      <c r="C120" s="414" t="s">
        <v>1896</v>
      </c>
      <c r="D120" s="248" t="s">
        <v>839</v>
      </c>
      <c r="E120" s="274">
        <v>146000</v>
      </c>
      <c r="F120" s="494">
        <v>146000</v>
      </c>
      <c r="G120" s="248"/>
      <c r="H120" s="248"/>
      <c r="I120" s="248"/>
      <c r="J120" s="248" t="s">
        <v>524</v>
      </c>
    </row>
    <row r="121" spans="1:10" x14ac:dyDescent="0.2">
      <c r="A121" s="106"/>
      <c r="B121" s="437" t="s">
        <v>1899</v>
      </c>
      <c r="C121" s="414"/>
      <c r="D121" s="248" t="s">
        <v>839</v>
      </c>
      <c r="E121" s="274">
        <v>10000</v>
      </c>
      <c r="F121" s="494">
        <v>10000</v>
      </c>
      <c r="G121" s="248"/>
      <c r="H121" s="248"/>
      <c r="I121" s="248"/>
      <c r="J121" s="248" t="s">
        <v>524</v>
      </c>
    </row>
    <row r="122" spans="1:10" s="1" customFormat="1" x14ac:dyDescent="0.35">
      <c r="A122" s="276"/>
      <c r="B122" s="31" t="s">
        <v>2453</v>
      </c>
      <c r="C122" s="414" t="s">
        <v>2441</v>
      </c>
      <c r="D122" s="516" t="s">
        <v>2271</v>
      </c>
      <c r="E122" s="274">
        <v>420100</v>
      </c>
      <c r="F122" s="143">
        <v>148755</v>
      </c>
      <c r="G122" s="161">
        <v>271345</v>
      </c>
      <c r="H122" s="143"/>
      <c r="I122" s="161"/>
      <c r="J122" s="161" t="s">
        <v>2445</v>
      </c>
    </row>
    <row r="123" spans="1:10" x14ac:dyDescent="0.2">
      <c r="E123" s="244">
        <f>SUM(E117:E122)</f>
        <v>3242100</v>
      </c>
    </row>
    <row r="124" spans="1:10" s="520" customFormat="1" x14ac:dyDescent="0.2">
      <c r="B124" s="520" t="s">
        <v>3219</v>
      </c>
    </row>
    <row r="125" spans="1:10" x14ac:dyDescent="0.2">
      <c r="A125" s="106"/>
      <c r="B125" s="437" t="s">
        <v>1901</v>
      </c>
      <c r="C125" s="414"/>
      <c r="D125" s="248"/>
      <c r="E125" s="274">
        <v>0</v>
      </c>
      <c r="F125" s="494"/>
      <c r="G125" s="248"/>
      <c r="H125" s="248"/>
      <c r="I125" s="248"/>
      <c r="J125" s="248" t="s">
        <v>524</v>
      </c>
    </row>
    <row r="126" spans="1:10" ht="22.5" customHeight="1" x14ac:dyDescent="0.2">
      <c r="A126" s="106"/>
      <c r="B126" s="437" t="s">
        <v>1902</v>
      </c>
      <c r="C126" s="414" t="s">
        <v>1903</v>
      </c>
      <c r="D126" s="248" t="s">
        <v>839</v>
      </c>
      <c r="E126" s="274">
        <v>1188000</v>
      </c>
      <c r="F126" s="494">
        <v>1188000</v>
      </c>
      <c r="G126" s="248"/>
      <c r="H126" s="248"/>
      <c r="I126" s="248"/>
      <c r="J126" s="248" t="s">
        <v>524</v>
      </c>
    </row>
    <row r="127" spans="1:10" s="262" customFormat="1" x14ac:dyDescent="0.2">
      <c r="A127" s="279"/>
      <c r="B127" s="268" t="s">
        <v>1904</v>
      </c>
      <c r="C127" s="414" t="s">
        <v>1512</v>
      </c>
      <c r="D127" s="280" t="s">
        <v>839</v>
      </c>
      <c r="E127" s="274">
        <v>353000</v>
      </c>
      <c r="F127" s="496">
        <v>353000</v>
      </c>
      <c r="G127" s="280"/>
      <c r="H127" s="280"/>
      <c r="I127" s="280"/>
      <c r="J127" s="280" t="s">
        <v>524</v>
      </c>
    </row>
    <row r="128" spans="1:10" x14ac:dyDescent="0.2">
      <c r="A128" s="106"/>
      <c r="B128" s="437" t="s">
        <v>1905</v>
      </c>
      <c r="C128" s="414" t="s">
        <v>1565</v>
      </c>
      <c r="D128" s="415">
        <v>22433</v>
      </c>
      <c r="E128" s="274">
        <v>56100</v>
      </c>
      <c r="F128" s="494">
        <v>56100</v>
      </c>
      <c r="G128" s="248"/>
      <c r="H128" s="248"/>
      <c r="I128" s="248"/>
      <c r="J128" s="248" t="s">
        <v>524</v>
      </c>
    </row>
    <row r="129" spans="1:10" x14ac:dyDescent="0.2">
      <c r="A129" s="106"/>
      <c r="B129" s="437" t="s">
        <v>1906</v>
      </c>
      <c r="C129" s="414"/>
      <c r="D129" s="248" t="s">
        <v>839</v>
      </c>
      <c r="E129" s="274">
        <v>47400</v>
      </c>
      <c r="F129" s="494">
        <v>47400</v>
      </c>
      <c r="G129" s="248"/>
      <c r="H129" s="248"/>
      <c r="I129" s="248"/>
      <c r="J129" s="248" t="s">
        <v>524</v>
      </c>
    </row>
    <row r="130" spans="1:10" x14ac:dyDescent="0.2">
      <c r="A130" s="106"/>
      <c r="B130" s="437" t="s">
        <v>1907</v>
      </c>
      <c r="C130" s="414" t="s">
        <v>1908</v>
      </c>
      <c r="D130" s="248" t="s">
        <v>839</v>
      </c>
      <c r="E130" s="274">
        <v>218400</v>
      </c>
      <c r="F130" s="494">
        <v>218400</v>
      </c>
      <c r="G130" s="248"/>
      <c r="H130" s="248"/>
      <c r="I130" s="248"/>
      <c r="J130" s="248" t="s">
        <v>524</v>
      </c>
    </row>
    <row r="131" spans="1:10" x14ac:dyDescent="0.2">
      <c r="A131" s="106"/>
      <c r="B131" s="437" t="s">
        <v>1909</v>
      </c>
      <c r="C131" s="414" t="s">
        <v>1910</v>
      </c>
      <c r="D131" s="415">
        <v>22463</v>
      </c>
      <c r="E131" s="274">
        <v>11100</v>
      </c>
      <c r="F131" s="494">
        <v>11100</v>
      </c>
      <c r="G131" s="248"/>
      <c r="H131" s="248"/>
      <c r="I131" s="248"/>
      <c r="J131" s="248" t="s">
        <v>524</v>
      </c>
    </row>
    <row r="132" spans="1:10" ht="42" x14ac:dyDescent="0.2">
      <c r="A132" s="106"/>
      <c r="B132" s="437" t="s">
        <v>1911</v>
      </c>
      <c r="C132" s="414" t="s">
        <v>1912</v>
      </c>
      <c r="D132" s="415">
        <v>22463</v>
      </c>
      <c r="E132" s="274">
        <v>114500</v>
      </c>
      <c r="F132" s="494">
        <v>114500</v>
      </c>
      <c r="G132" s="248"/>
      <c r="H132" s="248"/>
      <c r="I132" s="248"/>
      <c r="J132" s="248" t="s">
        <v>524</v>
      </c>
    </row>
    <row r="133" spans="1:10" x14ac:dyDescent="0.2">
      <c r="A133" s="106"/>
      <c r="B133" s="437" t="s">
        <v>1913</v>
      </c>
      <c r="C133" s="414" t="s">
        <v>1718</v>
      </c>
      <c r="D133" s="415">
        <v>22433</v>
      </c>
      <c r="E133" s="274">
        <v>90000</v>
      </c>
      <c r="F133" s="494">
        <v>90000</v>
      </c>
      <c r="G133" s="248"/>
      <c r="H133" s="248"/>
      <c r="I133" s="248"/>
      <c r="J133" s="248" t="s">
        <v>524</v>
      </c>
    </row>
    <row r="134" spans="1:10" x14ac:dyDescent="0.2">
      <c r="A134" s="106"/>
      <c r="B134" s="437" t="s">
        <v>1914</v>
      </c>
      <c r="C134" s="414"/>
      <c r="D134" s="248" t="s">
        <v>839</v>
      </c>
      <c r="E134" s="274">
        <v>5000</v>
      </c>
      <c r="F134" s="494">
        <v>5000</v>
      </c>
      <c r="G134" s="248"/>
      <c r="H134" s="248"/>
      <c r="I134" s="248"/>
      <c r="J134" s="248" t="s">
        <v>524</v>
      </c>
    </row>
    <row r="135" spans="1:10" x14ac:dyDescent="0.2">
      <c r="A135" s="106"/>
      <c r="B135" s="437" t="s">
        <v>1915</v>
      </c>
      <c r="C135" s="414" t="s">
        <v>1916</v>
      </c>
      <c r="D135" s="415">
        <v>22433</v>
      </c>
      <c r="E135" s="274">
        <v>14000</v>
      </c>
      <c r="F135" s="494">
        <v>14000</v>
      </c>
      <c r="G135" s="248"/>
      <c r="H135" s="248"/>
      <c r="I135" s="248"/>
      <c r="J135" s="248" t="s">
        <v>524</v>
      </c>
    </row>
    <row r="136" spans="1:10" x14ac:dyDescent="0.2">
      <c r="A136" s="106"/>
      <c r="B136" s="437" t="s">
        <v>1917</v>
      </c>
      <c r="C136" s="414" t="s">
        <v>1916</v>
      </c>
      <c r="D136" s="415">
        <v>22433</v>
      </c>
      <c r="E136" s="274">
        <v>13000</v>
      </c>
      <c r="F136" s="494">
        <v>13000</v>
      </c>
      <c r="G136" s="248"/>
      <c r="H136" s="248"/>
      <c r="I136" s="248"/>
      <c r="J136" s="248" t="s">
        <v>524</v>
      </c>
    </row>
    <row r="137" spans="1:10" ht="42" x14ac:dyDescent="0.2">
      <c r="A137" s="106"/>
      <c r="B137" s="437" t="s">
        <v>1918</v>
      </c>
      <c r="C137" s="414" t="s">
        <v>1919</v>
      </c>
      <c r="D137" s="415">
        <v>22433</v>
      </c>
      <c r="E137" s="274">
        <v>17000</v>
      </c>
      <c r="F137" s="494">
        <v>17000</v>
      </c>
      <c r="G137" s="248"/>
      <c r="H137" s="248"/>
      <c r="I137" s="248"/>
      <c r="J137" s="248" t="s">
        <v>524</v>
      </c>
    </row>
    <row r="138" spans="1:10" ht="24" customHeight="1" x14ac:dyDescent="0.2">
      <c r="A138" s="106"/>
      <c r="B138" s="497" t="s">
        <v>1920</v>
      </c>
      <c r="C138" s="414" t="s">
        <v>1921</v>
      </c>
      <c r="D138" s="415" t="s">
        <v>1877</v>
      </c>
      <c r="E138" s="274">
        <v>70000</v>
      </c>
      <c r="F138" s="494">
        <v>70000</v>
      </c>
      <c r="G138" s="248"/>
      <c r="H138" s="248"/>
      <c r="I138" s="248"/>
      <c r="J138" s="248" t="s">
        <v>524</v>
      </c>
    </row>
    <row r="139" spans="1:10" x14ac:dyDescent="0.2">
      <c r="A139" s="106"/>
      <c r="B139" s="437" t="s">
        <v>1922</v>
      </c>
      <c r="C139" s="414"/>
      <c r="D139" s="248" t="s">
        <v>839</v>
      </c>
      <c r="E139" s="274">
        <v>100000</v>
      </c>
      <c r="F139" s="494">
        <v>100000</v>
      </c>
      <c r="G139" s="248"/>
      <c r="H139" s="248"/>
      <c r="I139" s="248"/>
      <c r="J139" s="248" t="s">
        <v>524</v>
      </c>
    </row>
    <row r="140" spans="1:10" s="1" customFormat="1" x14ac:dyDescent="0.35">
      <c r="A140" s="276"/>
      <c r="B140" s="278" t="s">
        <v>2207</v>
      </c>
      <c r="C140" s="268"/>
      <c r="D140" s="31" t="s">
        <v>1815</v>
      </c>
      <c r="E140" s="274">
        <v>531700</v>
      </c>
      <c r="F140" s="248">
        <v>531700</v>
      </c>
      <c r="G140" s="31"/>
      <c r="H140" s="31"/>
      <c r="I140" s="31"/>
      <c r="J140" s="161" t="s">
        <v>2149</v>
      </c>
    </row>
    <row r="141" spans="1:10" x14ac:dyDescent="0.2">
      <c r="A141" s="106"/>
      <c r="B141" s="437" t="s">
        <v>1923</v>
      </c>
      <c r="C141" s="414"/>
      <c r="D141" s="248"/>
      <c r="E141" s="274">
        <v>365000</v>
      </c>
      <c r="F141" s="494">
        <v>365000</v>
      </c>
      <c r="G141" s="248"/>
      <c r="H141" s="248"/>
      <c r="I141" s="248"/>
      <c r="J141" s="248" t="s">
        <v>524</v>
      </c>
    </row>
    <row r="142" spans="1:10" x14ac:dyDescent="0.2">
      <c r="A142" s="106"/>
      <c r="B142" s="437" t="s">
        <v>1924</v>
      </c>
      <c r="C142" s="414"/>
      <c r="D142" s="248" t="s">
        <v>839</v>
      </c>
      <c r="E142" s="274">
        <v>0</v>
      </c>
      <c r="F142" s="494"/>
      <c r="G142" s="248"/>
      <c r="H142" s="248"/>
      <c r="I142" s="248"/>
      <c r="J142" s="248" t="s">
        <v>524</v>
      </c>
    </row>
    <row r="143" spans="1:10" x14ac:dyDescent="0.2">
      <c r="A143" s="106"/>
      <c r="B143" s="437" t="s">
        <v>1925</v>
      </c>
      <c r="C143" s="414"/>
      <c r="D143" s="248" t="s">
        <v>839</v>
      </c>
      <c r="E143" s="274">
        <v>0</v>
      </c>
      <c r="F143" s="494"/>
      <c r="G143" s="248"/>
      <c r="H143" s="248"/>
      <c r="I143" s="248"/>
      <c r="J143" s="248" t="s">
        <v>524</v>
      </c>
    </row>
    <row r="144" spans="1:10" x14ac:dyDescent="0.2">
      <c r="A144" s="106"/>
      <c r="B144" s="437" t="s">
        <v>1926</v>
      </c>
      <c r="C144" s="414"/>
      <c r="D144" s="248" t="s">
        <v>839</v>
      </c>
      <c r="E144" s="274">
        <v>400000</v>
      </c>
      <c r="F144" s="494">
        <v>400000</v>
      </c>
      <c r="G144" s="248"/>
      <c r="H144" s="248"/>
      <c r="I144" s="248"/>
      <c r="J144" s="248" t="s">
        <v>524</v>
      </c>
    </row>
    <row r="145" spans="1:10" s="1" customFormat="1" x14ac:dyDescent="0.35">
      <c r="A145" s="276"/>
      <c r="B145" s="31" t="s">
        <v>2450</v>
      </c>
      <c r="C145" s="414" t="s">
        <v>2441</v>
      </c>
      <c r="D145" s="516" t="s">
        <v>2271</v>
      </c>
      <c r="E145" s="274">
        <v>1313000</v>
      </c>
      <c r="F145" s="143"/>
      <c r="G145" s="143">
        <v>1313000</v>
      </c>
      <c r="H145" s="143"/>
      <c r="I145" s="161"/>
      <c r="J145" s="161" t="s">
        <v>2445</v>
      </c>
    </row>
    <row r="146" spans="1:10" x14ac:dyDescent="0.2">
      <c r="E146" s="244">
        <f>SUM(E125:E145)</f>
        <v>4907200</v>
      </c>
    </row>
    <row r="148" spans="1:10" s="981" customFormat="1" ht="26.25" x14ac:dyDescent="0.2">
      <c r="B148" s="981" t="s">
        <v>3273</v>
      </c>
    </row>
    <row r="149" spans="1:10" s="977" customFormat="1" x14ac:dyDescent="0.2">
      <c r="A149" s="971"/>
      <c r="B149" s="972" t="s">
        <v>1883</v>
      </c>
      <c r="C149" s="973"/>
      <c r="D149" s="974"/>
      <c r="E149" s="975">
        <f t="shared" ref="E149:E163" si="1">F149+G149+H149+I149</f>
        <v>0</v>
      </c>
      <c r="F149" s="976"/>
      <c r="G149" s="974"/>
      <c r="H149" s="974"/>
      <c r="I149" s="974"/>
      <c r="J149" s="974" t="s">
        <v>524</v>
      </c>
    </row>
    <row r="150" spans="1:10" s="977" customFormat="1" x14ac:dyDescent="0.2">
      <c r="A150" s="978"/>
      <c r="B150" s="972" t="s">
        <v>1884</v>
      </c>
      <c r="C150" s="974">
        <v>32</v>
      </c>
      <c r="D150" s="974" t="s">
        <v>839</v>
      </c>
      <c r="E150" s="975">
        <f t="shared" si="1"/>
        <v>4188600</v>
      </c>
      <c r="F150" s="976"/>
      <c r="G150" s="976">
        <v>4188600</v>
      </c>
      <c r="H150" s="974"/>
      <c r="I150" s="974"/>
      <c r="J150" s="974" t="s">
        <v>524</v>
      </c>
    </row>
    <row r="151" spans="1:10" s="977" customFormat="1" x14ac:dyDescent="0.2">
      <c r="A151" s="971"/>
      <c r="B151" s="972" t="s">
        <v>1885</v>
      </c>
      <c r="C151" s="974">
        <v>41</v>
      </c>
      <c r="D151" s="974" t="s">
        <v>839</v>
      </c>
      <c r="E151" s="975">
        <f t="shared" si="1"/>
        <v>5316500</v>
      </c>
      <c r="F151" s="976"/>
      <c r="G151" s="976">
        <v>5316500</v>
      </c>
      <c r="H151" s="974"/>
      <c r="I151" s="974"/>
      <c r="J151" s="974" t="s">
        <v>524</v>
      </c>
    </row>
    <row r="152" spans="1:10" s="977" customFormat="1" x14ac:dyDescent="0.2">
      <c r="A152" s="979"/>
      <c r="B152" s="972" t="s">
        <v>1886</v>
      </c>
      <c r="C152" s="974">
        <v>0</v>
      </c>
      <c r="D152" s="974" t="s">
        <v>839</v>
      </c>
      <c r="E152" s="975">
        <f t="shared" si="1"/>
        <v>0</v>
      </c>
      <c r="F152" s="976"/>
      <c r="G152" s="976">
        <v>0</v>
      </c>
      <c r="H152" s="974"/>
      <c r="I152" s="974"/>
      <c r="J152" s="974" t="s">
        <v>524</v>
      </c>
    </row>
    <row r="153" spans="1:10" s="977" customFormat="1" x14ac:dyDescent="0.2">
      <c r="A153" s="979"/>
      <c r="B153" s="972" t="s">
        <v>1887</v>
      </c>
      <c r="C153" s="974">
        <v>87</v>
      </c>
      <c r="D153" s="974" t="s">
        <v>839</v>
      </c>
      <c r="E153" s="975">
        <f t="shared" si="1"/>
        <v>505100</v>
      </c>
      <c r="F153" s="976"/>
      <c r="G153" s="976">
        <v>505100</v>
      </c>
      <c r="H153" s="974"/>
      <c r="I153" s="974"/>
      <c r="J153" s="974" t="s">
        <v>524</v>
      </c>
    </row>
    <row r="154" spans="1:10" s="977" customFormat="1" x14ac:dyDescent="0.2">
      <c r="A154" s="978"/>
      <c r="B154" s="972" t="s">
        <v>1888</v>
      </c>
      <c r="C154" s="974">
        <v>179</v>
      </c>
      <c r="D154" s="974" t="s">
        <v>839</v>
      </c>
      <c r="E154" s="975">
        <f t="shared" si="1"/>
        <v>6684300</v>
      </c>
      <c r="F154" s="976"/>
      <c r="G154" s="976">
        <v>6684300</v>
      </c>
      <c r="H154" s="974"/>
      <c r="I154" s="974"/>
      <c r="J154" s="974" t="s">
        <v>524</v>
      </c>
    </row>
    <row r="155" spans="1:10" s="977" customFormat="1" x14ac:dyDescent="0.2">
      <c r="A155" s="978"/>
      <c r="B155" s="972" t="s">
        <v>1889</v>
      </c>
      <c r="C155" s="974">
        <v>6</v>
      </c>
      <c r="D155" s="974" t="s">
        <v>839</v>
      </c>
      <c r="E155" s="975">
        <f t="shared" si="1"/>
        <v>137300</v>
      </c>
      <c r="F155" s="976"/>
      <c r="G155" s="976">
        <v>137300</v>
      </c>
      <c r="H155" s="974"/>
      <c r="I155" s="974"/>
      <c r="J155" s="974" t="s">
        <v>524</v>
      </c>
    </row>
    <row r="156" spans="1:10" s="977" customFormat="1" x14ac:dyDescent="0.2">
      <c r="A156" s="979"/>
      <c r="B156" s="972" t="s">
        <v>1890</v>
      </c>
      <c r="C156" s="974">
        <v>9</v>
      </c>
      <c r="D156" s="974" t="s">
        <v>839</v>
      </c>
      <c r="E156" s="975">
        <f t="shared" si="1"/>
        <v>1035000</v>
      </c>
      <c r="F156" s="976"/>
      <c r="G156" s="976">
        <v>1035000</v>
      </c>
      <c r="H156" s="974"/>
      <c r="I156" s="974"/>
      <c r="J156" s="974" t="s">
        <v>524</v>
      </c>
    </row>
    <row r="157" spans="1:10" s="977" customFormat="1" x14ac:dyDescent="0.2">
      <c r="A157" s="979"/>
      <c r="B157" s="972" t="s">
        <v>1891</v>
      </c>
      <c r="C157" s="974">
        <v>179</v>
      </c>
      <c r="D157" s="974" t="s">
        <v>839</v>
      </c>
      <c r="E157" s="975">
        <f t="shared" si="1"/>
        <v>10645600</v>
      </c>
      <c r="F157" s="976">
        <f>10645600-G157</f>
        <v>9310622</v>
      </c>
      <c r="G157" s="976">
        <v>1334978</v>
      </c>
      <c r="H157" s="974"/>
      <c r="I157" s="974"/>
      <c r="J157" s="974" t="s">
        <v>524</v>
      </c>
    </row>
    <row r="158" spans="1:10" s="977" customFormat="1" ht="42" x14ac:dyDescent="0.2">
      <c r="A158" s="979"/>
      <c r="B158" s="972" t="s">
        <v>1892</v>
      </c>
      <c r="C158" s="974">
        <v>193</v>
      </c>
      <c r="D158" s="980">
        <v>22251</v>
      </c>
      <c r="E158" s="975">
        <f t="shared" si="1"/>
        <v>34740</v>
      </c>
      <c r="F158" s="976">
        <v>34740</v>
      </c>
      <c r="G158" s="976"/>
      <c r="H158" s="974"/>
      <c r="I158" s="974"/>
      <c r="J158" s="974" t="s">
        <v>524</v>
      </c>
    </row>
    <row r="159" spans="1:10" s="977" customFormat="1" ht="22.5" customHeight="1" x14ac:dyDescent="0.2">
      <c r="A159" s="979"/>
      <c r="B159" s="972" t="s">
        <v>1902</v>
      </c>
      <c r="C159" s="973" t="s">
        <v>1903</v>
      </c>
      <c r="D159" s="974" t="s">
        <v>839</v>
      </c>
      <c r="E159" s="975">
        <f t="shared" si="1"/>
        <v>1188000</v>
      </c>
      <c r="F159" s="976">
        <v>1188000</v>
      </c>
      <c r="G159" s="974"/>
      <c r="H159" s="974"/>
      <c r="I159" s="974"/>
      <c r="J159" s="974" t="s">
        <v>524</v>
      </c>
    </row>
    <row r="160" spans="1:10" s="977" customFormat="1" x14ac:dyDescent="0.2">
      <c r="A160" s="979"/>
      <c r="B160" s="972" t="s">
        <v>1904</v>
      </c>
      <c r="C160" s="973" t="s">
        <v>1512</v>
      </c>
      <c r="D160" s="974" t="s">
        <v>839</v>
      </c>
      <c r="E160" s="975">
        <f t="shared" si="1"/>
        <v>353000</v>
      </c>
      <c r="F160" s="976">
        <v>353000</v>
      </c>
      <c r="G160" s="974"/>
      <c r="H160" s="974"/>
      <c r="I160" s="974"/>
      <c r="J160" s="974" t="s">
        <v>524</v>
      </c>
    </row>
    <row r="161" spans="1:10" s="984" customFormat="1" x14ac:dyDescent="0.35">
      <c r="A161" s="978"/>
      <c r="B161" s="982" t="s">
        <v>2447</v>
      </c>
      <c r="C161" s="972"/>
      <c r="D161" s="983"/>
      <c r="E161" s="975">
        <f t="shared" si="1"/>
        <v>0</v>
      </c>
      <c r="F161" s="974"/>
      <c r="G161" s="983"/>
      <c r="H161" s="983"/>
      <c r="I161" s="983"/>
      <c r="J161" s="983"/>
    </row>
    <row r="162" spans="1:10" s="984" customFormat="1" x14ac:dyDescent="0.35">
      <c r="A162" s="971"/>
      <c r="B162" s="983" t="s">
        <v>2448</v>
      </c>
      <c r="C162" s="973" t="s">
        <v>2441</v>
      </c>
      <c r="D162" s="985" t="s">
        <v>2271</v>
      </c>
      <c r="E162" s="975">
        <f t="shared" si="1"/>
        <v>2593207</v>
      </c>
      <c r="F162" s="986"/>
      <c r="G162" s="986">
        <v>2593207</v>
      </c>
      <c r="H162" s="986"/>
      <c r="I162" s="987"/>
      <c r="J162" s="987" t="s">
        <v>2445</v>
      </c>
    </row>
    <row r="163" spans="1:10" s="984" customFormat="1" x14ac:dyDescent="0.35">
      <c r="A163" s="971"/>
      <c r="B163" s="983" t="s">
        <v>2449</v>
      </c>
      <c r="C163" s="973" t="s">
        <v>2441</v>
      </c>
      <c r="D163" s="985" t="s">
        <v>2271</v>
      </c>
      <c r="E163" s="975">
        <f t="shared" si="1"/>
        <v>1982320</v>
      </c>
      <c r="F163" s="986"/>
      <c r="G163" s="986">
        <v>1982320</v>
      </c>
      <c r="H163" s="986"/>
      <c r="I163" s="987"/>
      <c r="J163" s="987" t="s">
        <v>2445</v>
      </c>
    </row>
    <row r="164" spans="1:10" x14ac:dyDescent="0.2">
      <c r="E164" s="244">
        <f>SUM(E149:E163)</f>
        <v>34663667</v>
      </c>
      <c r="F164" s="244">
        <f t="shared" ref="F164:G164" si="2">SUM(F149:F163)</f>
        <v>10886362</v>
      </c>
      <c r="G164" s="244">
        <f t="shared" si="2"/>
        <v>23777305</v>
      </c>
    </row>
    <row r="165" spans="1:10" s="240" customFormat="1" ht="26.25" x14ac:dyDescent="0.2">
      <c r="A165" s="1009"/>
      <c r="B165" s="1011" t="s">
        <v>3292</v>
      </c>
      <c r="C165" s="621"/>
      <c r="D165" s="622"/>
      <c r="E165" s="1010">
        <f t="shared" ref="E165:E172" si="3">F165+G165+H165+I165</f>
        <v>0</v>
      </c>
      <c r="F165" s="623"/>
      <c r="G165" s="622"/>
      <c r="H165" s="622"/>
      <c r="I165" s="622"/>
      <c r="J165" s="622" t="s">
        <v>524</v>
      </c>
    </row>
    <row r="166" spans="1:10" s="977" customFormat="1" x14ac:dyDescent="0.2">
      <c r="A166" s="978"/>
      <c r="B166" s="972" t="s">
        <v>1884</v>
      </c>
      <c r="C166" s="974">
        <v>32</v>
      </c>
      <c r="D166" s="974" t="s">
        <v>839</v>
      </c>
      <c r="E166" s="975">
        <f t="shared" si="3"/>
        <v>4188600</v>
      </c>
      <c r="F166" s="976"/>
      <c r="G166" s="976">
        <v>4188600</v>
      </c>
      <c r="H166" s="974"/>
      <c r="I166" s="974"/>
      <c r="J166" s="974" t="s">
        <v>524</v>
      </c>
    </row>
    <row r="167" spans="1:10" s="977" customFormat="1" x14ac:dyDescent="0.2">
      <c r="A167" s="971"/>
      <c r="B167" s="972" t="s">
        <v>1885</v>
      </c>
      <c r="C167" s="974">
        <v>41</v>
      </c>
      <c r="D167" s="974" t="s">
        <v>839</v>
      </c>
      <c r="E167" s="975">
        <f t="shared" si="3"/>
        <v>5316500</v>
      </c>
      <c r="F167" s="976"/>
      <c r="G167" s="976">
        <v>5316500</v>
      </c>
      <c r="H167" s="974"/>
      <c r="I167" s="974"/>
      <c r="J167" s="974" t="s">
        <v>524</v>
      </c>
    </row>
    <row r="168" spans="1:10" s="977" customFormat="1" x14ac:dyDescent="0.2">
      <c r="A168" s="979"/>
      <c r="B168" s="972" t="s">
        <v>1886</v>
      </c>
      <c r="C168" s="974">
        <v>0</v>
      </c>
      <c r="D168" s="974" t="s">
        <v>839</v>
      </c>
      <c r="E168" s="975">
        <f t="shared" si="3"/>
        <v>0</v>
      </c>
      <c r="F168" s="976"/>
      <c r="G168" s="976">
        <v>0</v>
      </c>
      <c r="H168" s="974"/>
      <c r="I168" s="974"/>
      <c r="J168" s="974" t="s">
        <v>524</v>
      </c>
    </row>
    <row r="169" spans="1:10" s="977" customFormat="1" x14ac:dyDescent="0.2">
      <c r="A169" s="979"/>
      <c r="B169" s="972" t="s">
        <v>1887</v>
      </c>
      <c r="C169" s="974">
        <v>87</v>
      </c>
      <c r="D169" s="974" t="s">
        <v>839</v>
      </c>
      <c r="E169" s="975">
        <f t="shared" si="3"/>
        <v>505100</v>
      </c>
      <c r="F169" s="976"/>
      <c r="G169" s="976">
        <v>505100</v>
      </c>
      <c r="H169" s="974"/>
      <c r="I169" s="974"/>
      <c r="J169" s="974" t="s">
        <v>524</v>
      </c>
    </row>
    <row r="170" spans="1:10" s="977" customFormat="1" ht="22.5" customHeight="1" x14ac:dyDescent="0.2">
      <c r="A170" s="979"/>
      <c r="B170" s="972" t="s">
        <v>1902</v>
      </c>
      <c r="C170" s="973" t="s">
        <v>1903</v>
      </c>
      <c r="D170" s="974" t="s">
        <v>839</v>
      </c>
      <c r="E170" s="975">
        <f t="shared" si="3"/>
        <v>1188000</v>
      </c>
      <c r="F170" s="976">
        <v>1188000</v>
      </c>
      <c r="G170" s="974"/>
      <c r="H170" s="974"/>
      <c r="I170" s="974"/>
      <c r="J170" s="974" t="s">
        <v>524</v>
      </c>
    </row>
    <row r="171" spans="1:10" s="977" customFormat="1" x14ac:dyDescent="0.2">
      <c r="A171" s="979"/>
      <c r="B171" s="972" t="s">
        <v>1904</v>
      </c>
      <c r="C171" s="973" t="s">
        <v>1512</v>
      </c>
      <c r="D171" s="974" t="s">
        <v>839</v>
      </c>
      <c r="E171" s="975">
        <f t="shared" si="3"/>
        <v>353000</v>
      </c>
      <c r="F171" s="976">
        <v>353000</v>
      </c>
      <c r="G171" s="974"/>
      <c r="H171" s="974"/>
      <c r="I171" s="974"/>
      <c r="J171" s="974" t="s">
        <v>524</v>
      </c>
    </row>
    <row r="172" spans="1:10" s="984" customFormat="1" x14ac:dyDescent="0.35">
      <c r="A172" s="971"/>
      <c r="B172" s="983" t="s">
        <v>2448</v>
      </c>
      <c r="C172" s="973" t="s">
        <v>2441</v>
      </c>
      <c r="D172" s="985" t="s">
        <v>2271</v>
      </c>
      <c r="E172" s="975">
        <f t="shared" si="3"/>
        <v>2593207</v>
      </c>
      <c r="F172" s="986"/>
      <c r="G172" s="986">
        <v>2593207</v>
      </c>
      <c r="H172" s="986"/>
      <c r="I172" s="987"/>
      <c r="J172" s="987" t="s">
        <v>2445</v>
      </c>
    </row>
    <row r="173" spans="1:10" s="329" customFormat="1" x14ac:dyDescent="0.35">
      <c r="A173" s="1012"/>
      <c r="B173" s="1013"/>
      <c r="C173" s="1014"/>
      <c r="D173" s="1015"/>
      <c r="E173" s="1016">
        <f>SUM(E166:E172)</f>
        <v>14144407</v>
      </c>
      <c r="F173" s="1017"/>
      <c r="G173" s="1017"/>
      <c r="H173" s="1017"/>
      <c r="I173" s="1018"/>
      <c r="J173" s="1018"/>
    </row>
    <row r="174" spans="1:10" s="1026" customFormat="1" ht="26.25" x14ac:dyDescent="0.4">
      <c r="A174" s="1019"/>
      <c r="B174" s="1020" t="s">
        <v>1149</v>
      </c>
      <c r="C174" s="1021"/>
      <c r="D174" s="1022"/>
      <c r="E174" s="1023"/>
      <c r="F174" s="1024"/>
      <c r="G174" s="1024"/>
      <c r="H174" s="1024"/>
      <c r="I174" s="1025"/>
      <c r="J174" s="1025"/>
    </row>
    <row r="175" spans="1:10" s="984" customFormat="1" x14ac:dyDescent="0.35">
      <c r="A175" s="971"/>
      <c r="B175" s="983" t="s">
        <v>2449</v>
      </c>
      <c r="C175" s="973" t="s">
        <v>2441</v>
      </c>
      <c r="D175" s="985" t="s">
        <v>2271</v>
      </c>
      <c r="E175" s="975">
        <f t="shared" ref="E175:E180" si="4">F175+G175+H175+I175</f>
        <v>1982320</v>
      </c>
      <c r="F175" s="986"/>
      <c r="G175" s="986">
        <v>1982320</v>
      </c>
      <c r="H175" s="986"/>
      <c r="I175" s="987"/>
      <c r="J175" s="987" t="s">
        <v>2445</v>
      </c>
    </row>
    <row r="176" spans="1:10" s="977" customFormat="1" x14ac:dyDescent="0.2">
      <c r="A176" s="978"/>
      <c r="B176" s="972" t="s">
        <v>1888</v>
      </c>
      <c r="C176" s="974">
        <v>179</v>
      </c>
      <c r="D176" s="974" t="s">
        <v>839</v>
      </c>
      <c r="E176" s="975">
        <f t="shared" si="4"/>
        <v>6684300</v>
      </c>
      <c r="F176" s="976"/>
      <c r="G176" s="976">
        <v>6684300</v>
      </c>
      <c r="H176" s="974"/>
      <c r="I176" s="974"/>
      <c r="J176" s="974" t="s">
        <v>524</v>
      </c>
    </row>
    <row r="177" spans="1:10" s="977" customFormat="1" x14ac:dyDescent="0.2">
      <c r="A177" s="978"/>
      <c r="B177" s="972" t="s">
        <v>1889</v>
      </c>
      <c r="C177" s="974">
        <v>6</v>
      </c>
      <c r="D177" s="974" t="s">
        <v>839</v>
      </c>
      <c r="E177" s="975">
        <f t="shared" si="4"/>
        <v>137300</v>
      </c>
      <c r="F177" s="976"/>
      <c r="G177" s="976">
        <v>137300</v>
      </c>
      <c r="H177" s="974"/>
      <c r="I177" s="974"/>
      <c r="J177" s="974" t="s">
        <v>524</v>
      </c>
    </row>
    <row r="178" spans="1:10" s="977" customFormat="1" x14ac:dyDescent="0.2">
      <c r="A178" s="979"/>
      <c r="B178" s="972" t="s">
        <v>1890</v>
      </c>
      <c r="C178" s="974">
        <v>9</v>
      </c>
      <c r="D178" s="974" t="s">
        <v>839</v>
      </c>
      <c r="E178" s="975">
        <f t="shared" si="4"/>
        <v>1035000</v>
      </c>
      <c r="F178" s="976"/>
      <c r="G178" s="976">
        <v>1035000</v>
      </c>
      <c r="H178" s="974"/>
      <c r="I178" s="974"/>
      <c r="J178" s="974" t="s">
        <v>524</v>
      </c>
    </row>
    <row r="179" spans="1:10" s="977" customFormat="1" x14ac:dyDescent="0.2">
      <c r="A179" s="979"/>
      <c r="B179" s="972" t="s">
        <v>1891</v>
      </c>
      <c r="C179" s="974">
        <v>179</v>
      </c>
      <c r="D179" s="974" t="s">
        <v>839</v>
      </c>
      <c r="E179" s="975">
        <f t="shared" si="4"/>
        <v>10645600</v>
      </c>
      <c r="F179" s="976">
        <f>10645600-G179</f>
        <v>9310622</v>
      </c>
      <c r="G179" s="976">
        <v>1334978</v>
      </c>
      <c r="H179" s="974"/>
      <c r="I179" s="974"/>
      <c r="J179" s="974" t="s">
        <v>524</v>
      </c>
    </row>
    <row r="180" spans="1:10" s="977" customFormat="1" ht="42" x14ac:dyDescent="0.2">
      <c r="A180" s="979"/>
      <c r="B180" s="972" t="s">
        <v>1892</v>
      </c>
      <c r="C180" s="974">
        <v>193</v>
      </c>
      <c r="D180" s="980">
        <v>22251</v>
      </c>
      <c r="E180" s="975">
        <f t="shared" si="4"/>
        <v>34740</v>
      </c>
      <c r="F180" s="976">
        <v>34740</v>
      </c>
      <c r="G180" s="976"/>
      <c r="H180" s="974"/>
      <c r="I180" s="974"/>
      <c r="J180" s="974" t="s">
        <v>524</v>
      </c>
    </row>
    <row r="181" spans="1:10" s="329" customFormat="1" x14ac:dyDescent="0.35">
      <c r="A181" s="1012"/>
      <c r="B181" s="1013"/>
      <c r="C181" s="1014"/>
      <c r="D181" s="1015"/>
      <c r="E181" s="1016">
        <f>SUM(E175:E180)</f>
        <v>20519260</v>
      </c>
      <c r="F181" s="1017"/>
      <c r="G181" s="1017"/>
      <c r="H181" s="1017"/>
      <c r="I181" s="1018"/>
      <c r="J181" s="1018"/>
    </row>
    <row r="182" spans="1:10" s="1026" customFormat="1" ht="26.25" x14ac:dyDescent="0.4">
      <c r="A182" s="1019"/>
      <c r="B182" s="1020" t="s">
        <v>3293</v>
      </c>
      <c r="C182" s="1021"/>
      <c r="D182" s="1022"/>
      <c r="E182" s="1023"/>
      <c r="F182" s="1024"/>
      <c r="G182" s="1024"/>
      <c r="H182" s="1024"/>
      <c r="I182" s="1025"/>
      <c r="J182" s="1025"/>
    </row>
    <row r="183" spans="1:10" s="1033" customFormat="1" ht="42" x14ac:dyDescent="0.2">
      <c r="A183" s="1027"/>
      <c r="B183" s="1028" t="s">
        <v>1893</v>
      </c>
      <c r="C183" s="1029"/>
      <c r="D183" s="1030"/>
      <c r="E183" s="1031">
        <f t="shared" ref="E183:E224" si="5">F183+G183+H183+I183</f>
        <v>0</v>
      </c>
      <c r="F183" s="1032"/>
      <c r="G183" s="1030"/>
      <c r="H183" s="1030"/>
      <c r="I183" s="1030"/>
      <c r="J183" s="1030" t="s">
        <v>524</v>
      </c>
    </row>
    <row r="184" spans="1:10" s="1033" customFormat="1" x14ac:dyDescent="0.2">
      <c r="A184" s="1027"/>
      <c r="B184" s="1028" t="s">
        <v>1894</v>
      </c>
      <c r="C184" s="1029"/>
      <c r="D184" s="1030"/>
      <c r="E184" s="1031">
        <f t="shared" si="5"/>
        <v>0</v>
      </c>
      <c r="F184" s="1034"/>
      <c r="G184" s="1030"/>
      <c r="H184" s="1030"/>
      <c r="I184" s="1030"/>
      <c r="J184" s="1030" t="s">
        <v>524</v>
      </c>
    </row>
    <row r="185" spans="1:10" s="1033" customFormat="1" x14ac:dyDescent="0.2">
      <c r="A185" s="1027"/>
      <c r="B185" s="1028" t="s">
        <v>1895</v>
      </c>
      <c r="C185" s="1029" t="s">
        <v>1896</v>
      </c>
      <c r="D185" s="1030" t="s">
        <v>839</v>
      </c>
      <c r="E185" s="1031">
        <f t="shared" si="5"/>
        <v>2560000</v>
      </c>
      <c r="F185" s="1034">
        <v>2560000</v>
      </c>
      <c r="G185" s="1030"/>
      <c r="H185" s="1030"/>
      <c r="I185" s="1030"/>
      <c r="J185" s="1030" t="s">
        <v>524</v>
      </c>
    </row>
    <row r="186" spans="1:10" s="1033" customFormat="1" x14ac:dyDescent="0.2">
      <c r="A186" s="1027"/>
      <c r="B186" s="1028" t="s">
        <v>1897</v>
      </c>
      <c r="C186" s="1029" t="s">
        <v>1896</v>
      </c>
      <c r="D186" s="1030" t="s">
        <v>839</v>
      </c>
      <c r="E186" s="1031">
        <f t="shared" si="5"/>
        <v>106000</v>
      </c>
      <c r="F186" s="1034">
        <v>106000</v>
      </c>
      <c r="G186" s="1030"/>
      <c r="H186" s="1030"/>
      <c r="I186" s="1030"/>
      <c r="J186" s="1030" t="s">
        <v>524</v>
      </c>
    </row>
    <row r="187" spans="1:10" s="1033" customFormat="1" x14ac:dyDescent="0.2">
      <c r="A187" s="1027"/>
      <c r="B187" s="1028" t="s">
        <v>1898</v>
      </c>
      <c r="C187" s="1029" t="s">
        <v>1896</v>
      </c>
      <c r="D187" s="1030" t="s">
        <v>839</v>
      </c>
      <c r="E187" s="1031">
        <f t="shared" si="5"/>
        <v>146000</v>
      </c>
      <c r="F187" s="1034">
        <v>146000</v>
      </c>
      <c r="G187" s="1030"/>
      <c r="H187" s="1030"/>
      <c r="I187" s="1030"/>
      <c r="J187" s="1030" t="s">
        <v>524</v>
      </c>
    </row>
    <row r="188" spans="1:10" s="1033" customFormat="1" x14ac:dyDescent="0.2">
      <c r="A188" s="1027"/>
      <c r="B188" s="1028" t="s">
        <v>1899</v>
      </c>
      <c r="C188" s="1029"/>
      <c r="D188" s="1030" t="s">
        <v>839</v>
      </c>
      <c r="E188" s="1031">
        <f t="shared" si="5"/>
        <v>10000</v>
      </c>
      <c r="F188" s="1034">
        <v>10000</v>
      </c>
      <c r="G188" s="1030"/>
      <c r="H188" s="1030"/>
      <c r="I188" s="1030"/>
      <c r="J188" s="1030" t="s">
        <v>524</v>
      </c>
    </row>
    <row r="189" spans="1:10" s="1033" customFormat="1" x14ac:dyDescent="0.2">
      <c r="A189" s="1027"/>
      <c r="B189" s="1028" t="s">
        <v>1900</v>
      </c>
      <c r="C189" s="1029"/>
      <c r="D189" s="1030" t="s">
        <v>839</v>
      </c>
      <c r="E189" s="1031">
        <f t="shared" si="5"/>
        <v>768800</v>
      </c>
      <c r="F189" s="1034">
        <v>768800</v>
      </c>
      <c r="G189" s="1030"/>
      <c r="H189" s="1030"/>
      <c r="I189" s="1030"/>
      <c r="J189" s="1030" t="s">
        <v>524</v>
      </c>
    </row>
    <row r="190" spans="1:10" s="1033" customFormat="1" x14ac:dyDescent="0.2">
      <c r="A190" s="1027"/>
      <c r="B190" s="1028" t="s">
        <v>1905</v>
      </c>
      <c r="C190" s="1029" t="s">
        <v>1565</v>
      </c>
      <c r="D190" s="1035">
        <v>22433</v>
      </c>
      <c r="E190" s="1031">
        <f t="shared" si="5"/>
        <v>56100</v>
      </c>
      <c r="F190" s="1034">
        <v>56100</v>
      </c>
      <c r="G190" s="1030"/>
      <c r="H190" s="1030"/>
      <c r="I190" s="1030"/>
      <c r="J190" s="1030" t="s">
        <v>524</v>
      </c>
    </row>
    <row r="191" spans="1:10" s="1033" customFormat="1" x14ac:dyDescent="0.2">
      <c r="A191" s="1027"/>
      <c r="B191" s="1028" t="s">
        <v>1906</v>
      </c>
      <c r="C191" s="1029"/>
      <c r="D191" s="1030" t="s">
        <v>839</v>
      </c>
      <c r="E191" s="1031">
        <f t="shared" si="5"/>
        <v>47400</v>
      </c>
      <c r="F191" s="1034">
        <v>47400</v>
      </c>
      <c r="G191" s="1030"/>
      <c r="H191" s="1030"/>
      <c r="I191" s="1030"/>
      <c r="J191" s="1030" t="s">
        <v>524</v>
      </c>
    </row>
    <row r="192" spans="1:10" s="1033" customFormat="1" x14ac:dyDescent="0.2">
      <c r="A192" s="1027"/>
      <c r="B192" s="1028" t="s">
        <v>1907</v>
      </c>
      <c r="C192" s="1029" t="s">
        <v>1908</v>
      </c>
      <c r="D192" s="1030" t="s">
        <v>839</v>
      </c>
      <c r="E192" s="1031">
        <f t="shared" si="5"/>
        <v>218400</v>
      </c>
      <c r="F192" s="1034">
        <v>218400</v>
      </c>
      <c r="G192" s="1030"/>
      <c r="H192" s="1030"/>
      <c r="I192" s="1030"/>
      <c r="J192" s="1030" t="s">
        <v>524</v>
      </c>
    </row>
    <row r="193" spans="1:10" s="1033" customFormat="1" x14ac:dyDescent="0.2">
      <c r="A193" s="1027"/>
      <c r="B193" s="1028" t="s">
        <v>1909</v>
      </c>
      <c r="C193" s="1029" t="s">
        <v>1910</v>
      </c>
      <c r="D193" s="1035">
        <v>22463</v>
      </c>
      <c r="E193" s="1031">
        <f t="shared" si="5"/>
        <v>11100</v>
      </c>
      <c r="F193" s="1034">
        <v>11100</v>
      </c>
      <c r="G193" s="1030"/>
      <c r="H193" s="1030"/>
      <c r="I193" s="1030"/>
      <c r="J193" s="1030" t="s">
        <v>524</v>
      </c>
    </row>
    <row r="194" spans="1:10" s="1033" customFormat="1" ht="42" x14ac:dyDescent="0.2">
      <c r="A194" s="1027"/>
      <c r="B194" s="1028" t="s">
        <v>1911</v>
      </c>
      <c r="C194" s="1029" t="s">
        <v>1912</v>
      </c>
      <c r="D194" s="1035">
        <v>22463</v>
      </c>
      <c r="E194" s="1031">
        <f t="shared" si="5"/>
        <v>114500</v>
      </c>
      <c r="F194" s="1034">
        <v>114500</v>
      </c>
      <c r="G194" s="1030"/>
      <c r="H194" s="1030"/>
      <c r="I194" s="1030"/>
      <c r="J194" s="1030" t="s">
        <v>524</v>
      </c>
    </row>
    <row r="195" spans="1:10" s="1033" customFormat="1" x14ac:dyDescent="0.2">
      <c r="A195" s="1027"/>
      <c r="B195" s="1028" t="s">
        <v>1913</v>
      </c>
      <c r="C195" s="1029" t="s">
        <v>1718</v>
      </c>
      <c r="D195" s="1035">
        <v>22433</v>
      </c>
      <c r="E195" s="1031">
        <f t="shared" si="5"/>
        <v>90000</v>
      </c>
      <c r="F195" s="1034">
        <v>90000</v>
      </c>
      <c r="G195" s="1030"/>
      <c r="H195" s="1030"/>
      <c r="I195" s="1030"/>
      <c r="J195" s="1030" t="s">
        <v>524</v>
      </c>
    </row>
    <row r="196" spans="1:10" s="1033" customFormat="1" x14ac:dyDescent="0.2">
      <c r="A196" s="1027"/>
      <c r="B196" s="1028" t="s">
        <v>1914</v>
      </c>
      <c r="C196" s="1029"/>
      <c r="D196" s="1030" t="s">
        <v>839</v>
      </c>
      <c r="E196" s="1031">
        <f t="shared" si="5"/>
        <v>5000</v>
      </c>
      <c r="F196" s="1034">
        <v>5000</v>
      </c>
      <c r="G196" s="1030"/>
      <c r="H196" s="1030"/>
      <c r="I196" s="1030"/>
      <c r="J196" s="1030" t="s">
        <v>524</v>
      </c>
    </row>
    <row r="197" spans="1:10" s="1033" customFormat="1" x14ac:dyDescent="0.2">
      <c r="A197" s="1027"/>
      <c r="B197" s="1028" t="s">
        <v>1915</v>
      </c>
      <c r="C197" s="1029" t="s">
        <v>1916</v>
      </c>
      <c r="D197" s="1035">
        <v>22433</v>
      </c>
      <c r="E197" s="1031">
        <f t="shared" si="5"/>
        <v>14000</v>
      </c>
      <c r="F197" s="1034">
        <v>14000</v>
      </c>
      <c r="G197" s="1030"/>
      <c r="H197" s="1030"/>
      <c r="I197" s="1030"/>
      <c r="J197" s="1030" t="s">
        <v>524</v>
      </c>
    </row>
    <row r="198" spans="1:10" s="1033" customFormat="1" x14ac:dyDescent="0.2">
      <c r="A198" s="1027"/>
      <c r="B198" s="1028" t="s">
        <v>1917</v>
      </c>
      <c r="C198" s="1029" t="s">
        <v>1916</v>
      </c>
      <c r="D198" s="1035">
        <v>22433</v>
      </c>
      <c r="E198" s="1031">
        <f t="shared" si="5"/>
        <v>13000</v>
      </c>
      <c r="F198" s="1034">
        <v>13000</v>
      </c>
      <c r="G198" s="1030"/>
      <c r="H198" s="1030"/>
      <c r="I198" s="1030"/>
      <c r="J198" s="1030" t="s">
        <v>524</v>
      </c>
    </row>
    <row r="199" spans="1:10" s="1033" customFormat="1" ht="42" x14ac:dyDescent="0.2">
      <c r="A199" s="1027"/>
      <c r="B199" s="1028" t="s">
        <v>1918</v>
      </c>
      <c r="C199" s="1029" t="s">
        <v>1919</v>
      </c>
      <c r="D199" s="1035">
        <v>22433</v>
      </c>
      <c r="E199" s="1031">
        <f t="shared" si="5"/>
        <v>17000</v>
      </c>
      <c r="F199" s="1034">
        <v>17000</v>
      </c>
      <c r="G199" s="1030"/>
      <c r="H199" s="1030"/>
      <c r="I199" s="1030"/>
      <c r="J199" s="1030" t="s">
        <v>524</v>
      </c>
    </row>
    <row r="200" spans="1:10" s="1033" customFormat="1" ht="24" customHeight="1" x14ac:dyDescent="0.2">
      <c r="A200" s="1027"/>
      <c r="B200" s="1040" t="s">
        <v>1920</v>
      </c>
      <c r="C200" s="1029" t="s">
        <v>1921</v>
      </c>
      <c r="D200" s="1035" t="s">
        <v>1877</v>
      </c>
      <c r="E200" s="1031">
        <f t="shared" si="5"/>
        <v>70000</v>
      </c>
      <c r="F200" s="1034">
        <v>70000</v>
      </c>
      <c r="G200" s="1030"/>
      <c r="H200" s="1030"/>
      <c r="I200" s="1030"/>
      <c r="J200" s="1030" t="s">
        <v>524</v>
      </c>
    </row>
    <row r="201" spans="1:10" s="1033" customFormat="1" x14ac:dyDescent="0.2">
      <c r="A201" s="1027"/>
      <c r="B201" s="1028" t="s">
        <v>1922</v>
      </c>
      <c r="C201" s="1029"/>
      <c r="D201" s="1030" t="s">
        <v>839</v>
      </c>
      <c r="E201" s="1031">
        <f t="shared" si="5"/>
        <v>100000</v>
      </c>
      <c r="F201" s="1034">
        <v>100000</v>
      </c>
      <c r="G201" s="1030"/>
      <c r="H201" s="1030"/>
      <c r="I201" s="1030"/>
      <c r="J201" s="1030" t="s">
        <v>524</v>
      </c>
    </row>
    <row r="202" spans="1:10" s="1039" customFormat="1" x14ac:dyDescent="0.35">
      <c r="A202" s="1041"/>
      <c r="B202" s="1037" t="s">
        <v>2207</v>
      </c>
      <c r="C202" s="1028"/>
      <c r="D202" s="1038" t="s">
        <v>1815</v>
      </c>
      <c r="E202" s="1031">
        <f t="shared" si="5"/>
        <v>531700</v>
      </c>
      <c r="F202" s="1030">
        <v>531700</v>
      </c>
      <c r="G202" s="1038"/>
      <c r="H202" s="1038"/>
      <c r="I202" s="1038"/>
      <c r="J202" s="1042" t="s">
        <v>2149</v>
      </c>
    </row>
    <row r="203" spans="1:10" s="1033" customFormat="1" x14ac:dyDescent="0.2">
      <c r="A203" s="1027"/>
      <c r="B203" s="1028" t="s">
        <v>1923</v>
      </c>
      <c r="C203" s="1029"/>
      <c r="D203" s="1030"/>
      <c r="E203" s="1031">
        <f t="shared" si="5"/>
        <v>365000</v>
      </c>
      <c r="F203" s="1034">
        <v>365000</v>
      </c>
      <c r="G203" s="1030"/>
      <c r="H203" s="1030"/>
      <c r="I203" s="1030"/>
      <c r="J203" s="1030" t="s">
        <v>524</v>
      </c>
    </row>
    <row r="204" spans="1:10" s="1033" customFormat="1" x14ac:dyDescent="0.2">
      <c r="A204" s="1027"/>
      <c r="B204" s="1028" t="s">
        <v>1924</v>
      </c>
      <c r="C204" s="1029"/>
      <c r="D204" s="1030" t="s">
        <v>839</v>
      </c>
      <c r="E204" s="1031">
        <f t="shared" si="5"/>
        <v>0</v>
      </c>
      <c r="F204" s="1034"/>
      <c r="G204" s="1030"/>
      <c r="H204" s="1030"/>
      <c r="I204" s="1030"/>
      <c r="J204" s="1030" t="s">
        <v>524</v>
      </c>
    </row>
    <row r="205" spans="1:10" s="1033" customFormat="1" x14ac:dyDescent="0.2">
      <c r="A205" s="1027"/>
      <c r="B205" s="1028" t="s">
        <v>1925</v>
      </c>
      <c r="C205" s="1029"/>
      <c r="D205" s="1030" t="s">
        <v>839</v>
      </c>
      <c r="E205" s="1031">
        <f t="shared" si="5"/>
        <v>0</v>
      </c>
      <c r="F205" s="1034"/>
      <c r="G205" s="1030"/>
      <c r="H205" s="1030"/>
      <c r="I205" s="1030"/>
      <c r="J205" s="1030" t="s">
        <v>524</v>
      </c>
    </row>
    <row r="206" spans="1:10" s="1033" customFormat="1" x14ac:dyDescent="0.2">
      <c r="A206" s="1027"/>
      <c r="B206" s="1028" t="s">
        <v>1926</v>
      </c>
      <c r="C206" s="1029"/>
      <c r="D206" s="1030" t="s">
        <v>839</v>
      </c>
      <c r="E206" s="1031">
        <f t="shared" si="5"/>
        <v>400000</v>
      </c>
      <c r="F206" s="1034">
        <v>400000</v>
      </c>
      <c r="G206" s="1030"/>
      <c r="H206" s="1030"/>
      <c r="I206" s="1030"/>
      <c r="J206" s="1030" t="s">
        <v>524</v>
      </c>
    </row>
    <row r="207" spans="1:10" s="1033" customFormat="1" x14ac:dyDescent="0.2">
      <c r="A207" s="1027"/>
      <c r="B207" s="1028" t="s">
        <v>1927</v>
      </c>
      <c r="C207" s="1029"/>
      <c r="D207" s="1030"/>
      <c r="E207" s="1031">
        <f t="shared" si="5"/>
        <v>0</v>
      </c>
      <c r="F207" s="1034"/>
      <c r="G207" s="1030"/>
      <c r="H207" s="1030"/>
      <c r="I207" s="1030"/>
      <c r="J207" s="1030" t="s">
        <v>524</v>
      </c>
    </row>
    <row r="208" spans="1:10" s="1033" customFormat="1" x14ac:dyDescent="0.2">
      <c r="A208" s="1027"/>
      <c r="B208" s="1040" t="s">
        <v>1928</v>
      </c>
      <c r="C208" s="1029"/>
      <c r="D208" s="1030" t="s">
        <v>839</v>
      </c>
      <c r="E208" s="1031">
        <f t="shared" si="5"/>
        <v>657000</v>
      </c>
      <c r="F208" s="1034">
        <v>657000</v>
      </c>
      <c r="G208" s="1030"/>
      <c r="H208" s="1030"/>
      <c r="I208" s="1030"/>
      <c r="J208" s="1030" t="s">
        <v>524</v>
      </c>
    </row>
    <row r="209" spans="1:10" s="1033" customFormat="1" x14ac:dyDescent="0.2">
      <c r="A209" s="1027"/>
      <c r="B209" s="1040" t="s">
        <v>1929</v>
      </c>
      <c r="C209" s="1029"/>
      <c r="D209" s="1030" t="s">
        <v>839</v>
      </c>
      <c r="E209" s="1031">
        <f t="shared" si="5"/>
        <v>730000</v>
      </c>
      <c r="F209" s="1034">
        <v>730000</v>
      </c>
      <c r="G209" s="1030"/>
      <c r="H209" s="1030"/>
      <c r="I209" s="1030"/>
      <c r="J209" s="1030" t="s">
        <v>524</v>
      </c>
    </row>
    <row r="210" spans="1:10" s="1033" customFormat="1" x14ac:dyDescent="0.2">
      <c r="A210" s="1027"/>
      <c r="B210" s="1043" t="s">
        <v>1930</v>
      </c>
      <c r="C210" s="1029"/>
      <c r="D210" s="1030" t="s">
        <v>839</v>
      </c>
      <c r="E210" s="1031">
        <f t="shared" si="5"/>
        <v>400000</v>
      </c>
      <c r="F210" s="1034">
        <v>400000</v>
      </c>
      <c r="G210" s="1030"/>
      <c r="H210" s="1030"/>
      <c r="I210" s="1030"/>
      <c r="J210" s="1030" t="s">
        <v>524</v>
      </c>
    </row>
    <row r="211" spans="1:10" s="1033" customFormat="1" x14ac:dyDescent="0.2">
      <c r="A211" s="1027"/>
      <c r="B211" s="1040" t="s">
        <v>1931</v>
      </c>
      <c r="C211" s="1029"/>
      <c r="D211" s="1030" t="s">
        <v>839</v>
      </c>
      <c r="E211" s="1031">
        <f t="shared" si="5"/>
        <v>250000</v>
      </c>
      <c r="F211" s="1034">
        <v>250000</v>
      </c>
      <c r="G211" s="1030"/>
      <c r="H211" s="1030"/>
      <c r="I211" s="1030"/>
      <c r="J211" s="1030" t="s">
        <v>524</v>
      </c>
    </row>
    <row r="212" spans="1:10" s="1033" customFormat="1" x14ac:dyDescent="0.2">
      <c r="A212" s="1027"/>
      <c r="B212" s="1040" t="s">
        <v>1932</v>
      </c>
      <c r="C212" s="1029"/>
      <c r="D212" s="1030" t="s">
        <v>839</v>
      </c>
      <c r="E212" s="1031">
        <f t="shared" si="5"/>
        <v>160000</v>
      </c>
      <c r="F212" s="1034">
        <v>160000</v>
      </c>
      <c r="G212" s="1030"/>
      <c r="H212" s="1030"/>
      <c r="I212" s="1030"/>
      <c r="J212" s="1030" t="s">
        <v>524</v>
      </c>
    </row>
    <row r="213" spans="1:10" s="1033" customFormat="1" x14ac:dyDescent="0.2">
      <c r="A213" s="1027"/>
      <c r="B213" s="1040" t="s">
        <v>1933</v>
      </c>
      <c r="C213" s="1029"/>
      <c r="D213" s="1030" t="s">
        <v>839</v>
      </c>
      <c r="E213" s="1031">
        <f t="shared" si="5"/>
        <v>25000</v>
      </c>
      <c r="F213" s="1034">
        <v>25000</v>
      </c>
      <c r="G213" s="1030"/>
      <c r="H213" s="1030"/>
      <c r="I213" s="1030"/>
      <c r="J213" s="1030" t="s">
        <v>524</v>
      </c>
    </row>
    <row r="214" spans="1:10" s="1033" customFormat="1" x14ac:dyDescent="0.2">
      <c r="A214" s="1027"/>
      <c r="B214" s="1040" t="s">
        <v>1934</v>
      </c>
      <c r="C214" s="1029"/>
      <c r="D214" s="1030" t="s">
        <v>839</v>
      </c>
      <c r="E214" s="1031">
        <f t="shared" si="5"/>
        <v>0</v>
      </c>
      <c r="F214" s="1034"/>
      <c r="G214" s="1030"/>
      <c r="H214" s="1030"/>
      <c r="I214" s="1030"/>
      <c r="J214" s="1030" t="s">
        <v>524</v>
      </c>
    </row>
    <row r="215" spans="1:10" s="1033" customFormat="1" x14ac:dyDescent="0.2">
      <c r="A215" s="1027"/>
      <c r="B215" s="1040" t="s">
        <v>1935</v>
      </c>
      <c r="C215" s="1029"/>
      <c r="D215" s="1030" t="s">
        <v>839</v>
      </c>
      <c r="E215" s="1031">
        <f t="shared" si="5"/>
        <v>0</v>
      </c>
      <c r="F215" s="1034"/>
      <c r="G215" s="1030"/>
      <c r="H215" s="1030"/>
      <c r="I215" s="1030"/>
      <c r="J215" s="1030" t="s">
        <v>524</v>
      </c>
    </row>
    <row r="216" spans="1:10" s="1039" customFormat="1" x14ac:dyDescent="0.35">
      <c r="A216" s="1038"/>
      <c r="B216" s="1028" t="s">
        <v>2045</v>
      </c>
      <c r="C216" s="1029" t="s">
        <v>2046</v>
      </c>
      <c r="D216" s="1030" t="s">
        <v>839</v>
      </c>
      <c r="E216" s="1031">
        <f t="shared" si="5"/>
        <v>914500</v>
      </c>
      <c r="F216" s="1034">
        <v>914500</v>
      </c>
      <c r="G216" s="1030"/>
      <c r="H216" s="1030"/>
      <c r="I216" s="1030"/>
      <c r="J216" s="1030" t="s">
        <v>524</v>
      </c>
    </row>
    <row r="217" spans="1:10" s="1039" customFormat="1" x14ac:dyDescent="0.35">
      <c r="A217" s="1038"/>
      <c r="B217" s="1028" t="s">
        <v>2206</v>
      </c>
      <c r="C217" s="1029"/>
      <c r="D217" s="1030" t="s">
        <v>839</v>
      </c>
      <c r="E217" s="1031">
        <f t="shared" si="5"/>
        <v>378498</v>
      </c>
      <c r="F217" s="1034">
        <v>378498</v>
      </c>
      <c r="G217" s="1030"/>
      <c r="H217" s="1030"/>
      <c r="I217" s="1030"/>
      <c r="J217" s="1030" t="s">
        <v>2209</v>
      </c>
    </row>
    <row r="218" spans="1:10" s="1039" customFormat="1" x14ac:dyDescent="0.35">
      <c r="A218" s="1036"/>
      <c r="B218" s="1037" t="s">
        <v>2208</v>
      </c>
      <c r="C218" s="1028"/>
      <c r="D218" s="1038" t="s">
        <v>1815</v>
      </c>
      <c r="E218" s="1031">
        <f t="shared" si="5"/>
        <v>1301585</v>
      </c>
      <c r="F218" s="1030">
        <v>1301585</v>
      </c>
      <c r="G218" s="1038"/>
      <c r="H218" s="1038"/>
      <c r="I218" s="1038"/>
      <c r="J218" s="1038" t="s">
        <v>2150</v>
      </c>
    </row>
    <row r="219" spans="1:10" s="1039" customFormat="1" x14ac:dyDescent="0.35">
      <c r="A219" s="1041"/>
      <c r="B219" s="1038" t="s">
        <v>2450</v>
      </c>
      <c r="C219" s="1029" t="s">
        <v>2441</v>
      </c>
      <c r="D219" s="1044" t="s">
        <v>2271</v>
      </c>
      <c r="E219" s="1031">
        <f t="shared" si="5"/>
        <v>1313000</v>
      </c>
      <c r="F219" s="1045"/>
      <c r="G219" s="1045">
        <v>1313000</v>
      </c>
      <c r="H219" s="1045"/>
      <c r="I219" s="1042"/>
      <c r="J219" s="1042" t="s">
        <v>2445</v>
      </c>
    </row>
    <row r="220" spans="1:10" s="1039" customFormat="1" x14ac:dyDescent="0.35">
      <c r="A220" s="1041"/>
      <c r="B220" s="1038" t="s">
        <v>2451</v>
      </c>
      <c r="C220" s="1029" t="s">
        <v>2441</v>
      </c>
      <c r="D220" s="1044" t="s">
        <v>2271</v>
      </c>
      <c r="E220" s="1031">
        <f t="shared" si="5"/>
        <v>1219800</v>
      </c>
      <c r="F220" s="1045"/>
      <c r="G220" s="1045">
        <v>1219800</v>
      </c>
      <c r="H220" s="1045"/>
      <c r="I220" s="1042"/>
      <c r="J220" s="1042" t="s">
        <v>2445</v>
      </c>
    </row>
    <row r="221" spans="1:10" s="1039" customFormat="1" x14ac:dyDescent="0.35">
      <c r="A221" s="1041"/>
      <c r="B221" s="1038" t="s">
        <v>2453</v>
      </c>
      <c r="C221" s="1029" t="s">
        <v>2441</v>
      </c>
      <c r="D221" s="1044" t="s">
        <v>2271</v>
      </c>
      <c r="E221" s="1031">
        <f t="shared" si="5"/>
        <v>420100</v>
      </c>
      <c r="F221" s="1045">
        <f>420100-G221</f>
        <v>148755</v>
      </c>
      <c r="G221" s="1042">
        <v>271345</v>
      </c>
      <c r="H221" s="1045"/>
      <c r="I221" s="1042"/>
      <c r="J221" s="1042" t="s">
        <v>2445</v>
      </c>
    </row>
    <row r="222" spans="1:10" s="1039" customFormat="1" x14ac:dyDescent="0.35">
      <c r="A222" s="1041"/>
      <c r="B222" s="1038" t="s">
        <v>2454</v>
      </c>
      <c r="C222" s="1029" t="s">
        <v>2441</v>
      </c>
      <c r="D222" s="1044" t="s">
        <v>2271</v>
      </c>
      <c r="E222" s="1031">
        <f t="shared" si="5"/>
        <v>143754</v>
      </c>
      <c r="F222" s="1045">
        <v>143754</v>
      </c>
      <c r="G222" s="1042"/>
      <c r="H222" s="1045"/>
      <c r="I222" s="1042"/>
      <c r="J222" s="1042" t="s">
        <v>2445</v>
      </c>
    </row>
    <row r="223" spans="1:10" s="1039" customFormat="1" x14ac:dyDescent="0.35">
      <c r="A223" s="1041"/>
      <c r="B223" s="1038" t="s">
        <v>2455</v>
      </c>
      <c r="C223" s="1029" t="s">
        <v>2441</v>
      </c>
      <c r="D223" s="1044"/>
      <c r="E223" s="1031">
        <f t="shared" si="5"/>
        <v>291895</v>
      </c>
      <c r="F223" s="1045">
        <v>291895</v>
      </c>
      <c r="G223" s="1042"/>
      <c r="H223" s="1045"/>
      <c r="I223" s="1042"/>
      <c r="J223" s="1042"/>
    </row>
    <row r="224" spans="1:10" s="1039" customFormat="1" x14ac:dyDescent="0.35">
      <c r="A224" s="1041"/>
      <c r="B224" s="1038" t="s">
        <v>2456</v>
      </c>
      <c r="C224" s="1029" t="s">
        <v>2441</v>
      </c>
      <c r="D224" s="1044"/>
      <c r="E224" s="1031">
        <f t="shared" si="5"/>
        <v>121582</v>
      </c>
      <c r="F224" s="1045">
        <v>121582</v>
      </c>
      <c r="G224" s="1042"/>
      <c r="H224" s="1045"/>
      <c r="I224" s="1042"/>
      <c r="J224" s="1042"/>
    </row>
    <row r="225" spans="1:10" s="329" customFormat="1" x14ac:dyDescent="0.35">
      <c r="A225" s="1012"/>
      <c r="B225" s="1013"/>
      <c r="C225" s="1014"/>
      <c r="D225" s="1015"/>
      <c r="E225" s="1016">
        <f>SUM(E185:E224)</f>
        <v>13970714</v>
      </c>
      <c r="F225" s="1017"/>
      <c r="G225" s="1017"/>
      <c r="H225" s="1017"/>
      <c r="I225" s="1018"/>
      <c r="J225" s="1018"/>
    </row>
    <row r="226" spans="1:10" x14ac:dyDescent="0.2">
      <c r="B226" s="9" t="s">
        <v>3274</v>
      </c>
    </row>
    <row r="227" spans="1:10" s="995" customFormat="1" x14ac:dyDescent="0.35">
      <c r="A227" s="988"/>
      <c r="B227" s="989" t="s">
        <v>2452</v>
      </c>
      <c r="C227" s="990" t="s">
        <v>2441</v>
      </c>
      <c r="D227" s="991" t="s">
        <v>2446</v>
      </c>
      <c r="E227" s="992">
        <f t="shared" ref="E227:E237" si="6">F227+G227+H227+I227</f>
        <v>726500</v>
      </c>
      <c r="F227" s="993">
        <v>726500</v>
      </c>
      <c r="G227" s="993"/>
      <c r="H227" s="993"/>
      <c r="I227" s="994"/>
      <c r="J227" s="994" t="s">
        <v>2445</v>
      </c>
    </row>
    <row r="228" spans="1:10" s="1001" customFormat="1" ht="42" x14ac:dyDescent="0.2">
      <c r="A228" s="996"/>
      <c r="B228" s="997" t="s">
        <v>1941</v>
      </c>
      <c r="C228" s="990"/>
      <c r="D228" s="998"/>
      <c r="E228" s="992">
        <f t="shared" si="6"/>
        <v>0</v>
      </c>
      <c r="F228" s="999"/>
      <c r="G228" s="1000"/>
      <c r="H228" s="1000"/>
      <c r="I228" s="1000"/>
      <c r="J228" s="1000" t="s">
        <v>524</v>
      </c>
    </row>
    <row r="229" spans="1:10" s="1001" customFormat="1" ht="42" x14ac:dyDescent="0.2">
      <c r="A229" s="996"/>
      <c r="B229" s="997" t="s">
        <v>1942</v>
      </c>
      <c r="C229" s="990" t="s">
        <v>1943</v>
      </c>
      <c r="D229" s="998"/>
      <c r="E229" s="992">
        <f t="shared" si="6"/>
        <v>39000</v>
      </c>
      <c r="F229" s="999">
        <v>39000</v>
      </c>
      <c r="G229" s="1000"/>
      <c r="H229" s="1000"/>
      <c r="I229" s="1000"/>
      <c r="J229" s="1000" t="s">
        <v>524</v>
      </c>
    </row>
    <row r="230" spans="1:10" s="1001" customFormat="1" ht="45.75" customHeight="1" x14ac:dyDescent="0.2">
      <c r="A230" s="996"/>
      <c r="B230" s="997" t="s">
        <v>1944</v>
      </c>
      <c r="C230" s="990"/>
      <c r="D230" s="998"/>
      <c r="E230" s="992">
        <f t="shared" si="6"/>
        <v>0</v>
      </c>
      <c r="F230" s="999"/>
      <c r="G230" s="1000"/>
      <c r="H230" s="1000"/>
      <c r="I230" s="1000"/>
      <c r="J230" s="1000" t="s">
        <v>524</v>
      </c>
    </row>
    <row r="231" spans="1:10" s="1001" customFormat="1" ht="63" x14ac:dyDescent="0.2">
      <c r="A231" s="996"/>
      <c r="B231" s="997" t="s">
        <v>1945</v>
      </c>
      <c r="C231" s="990" t="s">
        <v>1946</v>
      </c>
      <c r="D231" s="998"/>
      <c r="E231" s="992">
        <f t="shared" si="6"/>
        <v>229311</v>
      </c>
      <c r="F231" s="999">
        <v>229311</v>
      </c>
      <c r="G231" s="1000"/>
      <c r="H231" s="1000"/>
      <c r="I231" s="1000"/>
      <c r="J231" s="1000" t="s">
        <v>524</v>
      </c>
    </row>
    <row r="232" spans="1:10" s="240" customFormat="1" ht="49.5" customHeight="1" x14ac:dyDescent="0.2">
      <c r="A232" s="619"/>
      <c r="B232" s="620" t="s">
        <v>1947</v>
      </c>
      <c r="C232" s="621" t="s">
        <v>2205</v>
      </c>
      <c r="D232" s="622"/>
      <c r="E232" s="251">
        <f t="shared" si="6"/>
        <v>514410</v>
      </c>
      <c r="F232" s="623">
        <v>514410</v>
      </c>
      <c r="G232" s="622"/>
      <c r="H232" s="622"/>
      <c r="I232" s="622"/>
      <c r="J232" s="622" t="s">
        <v>524</v>
      </c>
    </row>
    <row r="233" spans="1:10" s="241" customFormat="1" ht="63" x14ac:dyDescent="0.2">
      <c r="A233" s="609"/>
      <c r="B233" s="610" t="s">
        <v>1936</v>
      </c>
      <c r="C233" s="611"/>
      <c r="D233" s="612"/>
      <c r="E233" s="251">
        <f t="shared" si="6"/>
        <v>0</v>
      </c>
      <c r="F233" s="613"/>
      <c r="G233" s="612"/>
      <c r="H233" s="612"/>
      <c r="I233" s="612"/>
      <c r="J233" s="612" t="s">
        <v>524</v>
      </c>
    </row>
    <row r="234" spans="1:10" hidden="1" x14ac:dyDescent="0.2">
      <c r="A234" s="79"/>
      <c r="B234" s="967" t="s">
        <v>1937</v>
      </c>
      <c r="C234" s="299" t="s">
        <v>1691</v>
      </c>
      <c r="D234" s="446"/>
      <c r="E234" s="251">
        <f t="shared" si="6"/>
        <v>0</v>
      </c>
      <c r="F234" s="614"/>
      <c r="G234" s="81"/>
      <c r="H234" s="81"/>
      <c r="I234" s="81"/>
      <c r="J234" s="81" t="s">
        <v>524</v>
      </c>
    </row>
    <row r="235" spans="1:10" s="241" customFormat="1" x14ac:dyDescent="0.2">
      <c r="A235" s="609"/>
      <c r="B235" s="615" t="s">
        <v>1938</v>
      </c>
      <c r="C235" s="611" t="s">
        <v>1691</v>
      </c>
      <c r="D235" s="616"/>
      <c r="E235" s="251">
        <f t="shared" si="6"/>
        <v>530900</v>
      </c>
      <c r="F235" s="617">
        <v>530900</v>
      </c>
      <c r="G235" s="612"/>
      <c r="H235" s="612"/>
      <c r="I235" s="612"/>
      <c r="J235" s="612" t="s">
        <v>524</v>
      </c>
    </row>
    <row r="236" spans="1:10" s="241" customFormat="1" x14ac:dyDescent="0.2">
      <c r="A236" s="609"/>
      <c r="B236" s="615" t="s">
        <v>1939</v>
      </c>
      <c r="C236" s="611" t="s">
        <v>1691</v>
      </c>
      <c r="D236" s="616"/>
      <c r="E236" s="251">
        <f t="shared" si="6"/>
        <v>30000</v>
      </c>
      <c r="F236" s="617">
        <v>30000</v>
      </c>
      <c r="G236" s="612"/>
      <c r="H236" s="612"/>
      <c r="I236" s="612"/>
      <c r="J236" s="612" t="s">
        <v>524</v>
      </c>
    </row>
    <row r="237" spans="1:10" s="241" customFormat="1" x14ac:dyDescent="0.2">
      <c r="A237" s="609"/>
      <c r="B237" s="618" t="s">
        <v>1940</v>
      </c>
      <c r="C237" s="611" t="s">
        <v>1691</v>
      </c>
      <c r="D237" s="616"/>
      <c r="E237" s="251">
        <f t="shared" si="6"/>
        <v>15000</v>
      </c>
      <c r="F237" s="617">
        <v>15000</v>
      </c>
      <c r="G237" s="612"/>
      <c r="H237" s="612"/>
      <c r="I237" s="612"/>
      <c r="J237" s="612" t="s">
        <v>524</v>
      </c>
    </row>
    <row r="238" spans="1:10" x14ac:dyDescent="0.2">
      <c r="E238" s="244">
        <f>SUM(E227:E237)</f>
        <v>2085121</v>
      </c>
      <c r="F238" s="244">
        <f>SUM(F227:F237)</f>
        <v>2085121</v>
      </c>
    </row>
  </sheetData>
  <mergeCells count="5">
    <mergeCell ref="A13:A14"/>
    <mergeCell ref="B13:B14"/>
    <mergeCell ref="E13:I13"/>
    <mergeCell ref="J13:J14"/>
    <mergeCell ref="A1:J1"/>
  </mergeCells>
  <pageMargins left="0.9055118110236221" right="0.51181102362204722" top="0.74803149606299213" bottom="0.55118110236220474" header="0.31496062992125984" footer="0.31496062992125984"/>
  <pageSetup paperSize="5" scale="8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28"/>
  <sheetViews>
    <sheetView topLeftCell="A7" zoomScale="80" zoomScaleNormal="80" workbookViewId="0">
      <selection sqref="A1:J23"/>
    </sheetView>
  </sheetViews>
  <sheetFormatPr defaultColWidth="9.140625" defaultRowHeight="21" x14ac:dyDescent="0.35"/>
  <cols>
    <col min="1" max="1" width="5.7109375" style="212" customWidth="1"/>
    <col min="2" max="2" width="33.28515625" style="212" customWidth="1"/>
    <col min="3" max="3" width="23" style="212" customWidth="1"/>
    <col min="4" max="4" width="18.28515625" style="212" customWidth="1"/>
    <col min="5" max="5" width="17" style="212" customWidth="1"/>
    <col min="6" max="6" width="23.140625" style="212" customWidth="1"/>
    <col min="7" max="7" width="22.85546875" style="212" customWidth="1"/>
    <col min="8" max="8" width="19" style="212" customWidth="1"/>
    <col min="9" max="9" width="16.42578125" style="212" customWidth="1"/>
    <col min="10" max="10" width="18.28515625" style="212" customWidth="1"/>
    <col min="11" max="16384" width="9.140625" style="212"/>
  </cols>
  <sheetData>
    <row r="1" spans="1:18" s="1" customFormat="1" ht="28.5" x14ac:dyDescent="0.45">
      <c r="A1" s="1378" t="s">
        <v>2129</v>
      </c>
      <c r="B1" s="1378"/>
      <c r="C1" s="1378"/>
      <c r="D1" s="1378"/>
      <c r="E1" s="1378"/>
      <c r="F1" s="1378"/>
      <c r="G1" s="1378"/>
      <c r="H1" s="1378"/>
      <c r="I1" s="1378"/>
      <c r="J1" s="1378"/>
    </row>
    <row r="2" spans="1:18" ht="12.75" customHeight="1" x14ac:dyDescent="0.35">
      <c r="A2" s="282"/>
      <c r="B2" s="282"/>
      <c r="C2" s="282"/>
      <c r="D2" s="282"/>
      <c r="E2" s="282"/>
      <c r="F2" s="282"/>
      <c r="G2" s="282"/>
      <c r="H2" s="282"/>
      <c r="I2" s="282"/>
    </row>
    <row r="3" spans="1:18" ht="21" customHeight="1" x14ac:dyDescent="0.35">
      <c r="A3" s="213"/>
      <c r="B3" s="214" t="s">
        <v>28</v>
      </c>
      <c r="C3" s="215" t="s">
        <v>40</v>
      </c>
      <c r="D3" s="96" t="s">
        <v>31</v>
      </c>
      <c r="E3" s="216"/>
      <c r="F3" s="48" t="s">
        <v>32</v>
      </c>
      <c r="G3" s="216"/>
      <c r="H3" s="48" t="s">
        <v>2141</v>
      </c>
      <c r="I3" s="36"/>
    </row>
    <row r="4" spans="1:18" ht="21" customHeight="1" x14ac:dyDescent="0.35">
      <c r="A4" s="213"/>
      <c r="B4" s="214" t="s">
        <v>53</v>
      </c>
      <c r="C4" s="215" t="s">
        <v>276</v>
      </c>
      <c r="D4" s="167"/>
      <c r="F4" s="2"/>
      <c r="G4" s="2"/>
      <c r="H4" s="2"/>
    </row>
    <row r="5" spans="1:18" ht="21" customHeight="1" x14ac:dyDescent="0.35">
      <c r="A5" s="213"/>
      <c r="B5" s="214" t="s">
        <v>265</v>
      </c>
      <c r="C5" s="215" t="s">
        <v>253</v>
      </c>
      <c r="D5" s="167"/>
      <c r="E5" s="2"/>
      <c r="F5" s="2"/>
      <c r="G5" s="2"/>
    </row>
    <row r="6" spans="1:18" ht="21" customHeight="1" x14ac:dyDescent="0.35">
      <c r="A6" s="213"/>
      <c r="B6" s="214" t="s">
        <v>21</v>
      </c>
      <c r="C6" s="217" t="s">
        <v>2138</v>
      </c>
      <c r="D6" s="50" t="s">
        <v>54</v>
      </c>
      <c r="E6" s="217"/>
      <c r="F6" s="217" t="s">
        <v>55</v>
      </c>
      <c r="G6" s="217" t="s">
        <v>56</v>
      </c>
      <c r="H6" s="217" t="s">
        <v>59</v>
      </c>
      <c r="I6" s="217" t="s">
        <v>57</v>
      </c>
      <c r="J6" s="217" t="s">
        <v>58</v>
      </c>
      <c r="K6" s="218"/>
      <c r="O6" s="167"/>
    </row>
    <row r="7" spans="1:18" ht="21" customHeight="1" x14ac:dyDescent="0.35">
      <c r="A7" s="213"/>
      <c r="B7" s="219" t="s">
        <v>36</v>
      </c>
      <c r="D7" s="212" t="s">
        <v>470</v>
      </c>
      <c r="F7" s="167"/>
      <c r="H7" s="167"/>
      <c r="J7" s="167"/>
      <c r="K7" s="167"/>
      <c r="M7" s="167"/>
      <c r="O7" s="167"/>
      <c r="P7" s="167"/>
      <c r="R7" s="167"/>
    </row>
    <row r="8" spans="1:18" ht="21" customHeight="1" x14ac:dyDescent="0.35">
      <c r="A8" s="213"/>
      <c r="B8" s="219"/>
      <c r="F8" s="167"/>
      <c r="H8" s="167"/>
      <c r="K8" s="167"/>
      <c r="M8" s="167"/>
      <c r="O8" s="167"/>
      <c r="P8" s="167"/>
      <c r="R8" s="167"/>
    </row>
    <row r="9" spans="1:18" ht="21" customHeight="1" x14ac:dyDescent="0.35">
      <c r="A9" s="213"/>
      <c r="B9" s="219" t="s">
        <v>37</v>
      </c>
      <c r="D9" s="212" t="s">
        <v>471</v>
      </c>
      <c r="E9" s="167"/>
      <c r="F9" s="2"/>
      <c r="G9" s="2"/>
      <c r="H9" s="2"/>
    </row>
    <row r="10" spans="1:18" ht="21" customHeight="1" x14ac:dyDescent="0.35">
      <c r="A10" s="213"/>
      <c r="B10" s="219" t="s">
        <v>526</v>
      </c>
      <c r="D10" s="212" t="s">
        <v>254</v>
      </c>
      <c r="E10" s="2"/>
      <c r="F10" s="2"/>
      <c r="G10" s="2"/>
      <c r="H10" s="2"/>
    </row>
    <row r="11" spans="1:18" ht="21" customHeight="1" x14ac:dyDescent="0.35">
      <c r="A11" s="1421" t="s">
        <v>0</v>
      </c>
      <c r="B11" s="1421" t="s">
        <v>33</v>
      </c>
      <c r="C11" s="287" t="s">
        <v>23</v>
      </c>
      <c r="D11" s="287" t="s">
        <v>24</v>
      </c>
      <c r="E11" s="1392" t="s">
        <v>1</v>
      </c>
      <c r="F11" s="1393"/>
      <c r="G11" s="1393"/>
      <c r="H11" s="1393"/>
      <c r="I11" s="1394"/>
      <c r="J11" s="1423" t="s">
        <v>13</v>
      </c>
    </row>
    <row r="12" spans="1:18" x14ac:dyDescent="0.35">
      <c r="A12" s="1422"/>
      <c r="B12" s="1422"/>
      <c r="C12" s="288"/>
      <c r="D12" s="288" t="s">
        <v>25</v>
      </c>
      <c r="E12" s="220" t="s">
        <v>5</v>
      </c>
      <c r="F12" s="220" t="s">
        <v>6</v>
      </c>
      <c r="G12" s="220" t="s">
        <v>179</v>
      </c>
      <c r="H12" s="221" t="s">
        <v>26</v>
      </c>
      <c r="I12" s="221" t="s">
        <v>27</v>
      </c>
      <c r="J12" s="1396"/>
    </row>
    <row r="13" spans="1:18" ht="42" x14ac:dyDescent="0.35">
      <c r="A13" s="624">
        <v>123</v>
      </c>
      <c r="B13" s="625" t="s">
        <v>467</v>
      </c>
      <c r="C13" s="550"/>
      <c r="D13" s="550"/>
      <c r="E13" s="550"/>
      <c r="F13" s="550"/>
      <c r="G13" s="550"/>
      <c r="H13" s="550"/>
      <c r="I13" s="550"/>
      <c r="J13" s="550"/>
    </row>
    <row r="14" spans="1:18" s="9" customFormat="1" x14ac:dyDescent="0.35">
      <c r="A14" s="104"/>
      <c r="B14" s="119" t="s">
        <v>2440</v>
      </c>
      <c r="C14" s="189" t="s">
        <v>2441</v>
      </c>
      <c r="D14" s="99" t="s">
        <v>2432</v>
      </c>
      <c r="E14" s="251">
        <f t="shared" ref="E14:E22" si="0">F14+G14+H14+I14</f>
        <v>0</v>
      </c>
      <c r="F14" s="101"/>
      <c r="G14" s="101"/>
      <c r="H14" s="101"/>
      <c r="I14" s="101"/>
      <c r="J14" s="99" t="s">
        <v>2291</v>
      </c>
    </row>
    <row r="15" spans="1:18" s="9" customFormat="1" x14ac:dyDescent="0.35">
      <c r="A15" s="104"/>
      <c r="B15" s="119" t="s">
        <v>2442</v>
      </c>
      <c r="C15" s="189" t="s">
        <v>2441</v>
      </c>
      <c r="D15" s="99" t="s">
        <v>2432</v>
      </c>
      <c r="E15" s="251">
        <f t="shared" si="0"/>
        <v>0</v>
      </c>
      <c r="F15" s="101"/>
      <c r="G15" s="101"/>
      <c r="H15" s="101"/>
      <c r="I15" s="101"/>
      <c r="J15" s="99" t="s">
        <v>2291</v>
      </c>
    </row>
    <row r="16" spans="1:18" x14ac:dyDescent="0.35">
      <c r="A16" s="235">
        <v>124</v>
      </c>
      <c r="B16" s="626" t="s">
        <v>468</v>
      </c>
      <c r="C16" s="299"/>
      <c r="D16" s="81"/>
      <c r="E16" s="251">
        <f t="shared" si="0"/>
        <v>0</v>
      </c>
      <c r="F16" s="81"/>
      <c r="G16" s="81"/>
      <c r="H16" s="81"/>
      <c r="I16" s="81"/>
      <c r="J16" s="81"/>
    </row>
    <row r="17" spans="1:10" s="9" customFormat="1" ht="63" x14ac:dyDescent="0.2">
      <c r="A17" s="103"/>
      <c r="B17" s="94" t="s">
        <v>2042</v>
      </c>
      <c r="C17" s="299" t="s">
        <v>2043</v>
      </c>
      <c r="D17" s="103" t="s">
        <v>1646</v>
      </c>
      <c r="E17" s="251">
        <f t="shared" si="0"/>
        <v>328854</v>
      </c>
      <c r="F17" s="81"/>
      <c r="G17" s="75">
        <v>328854</v>
      </c>
      <c r="H17" s="81"/>
      <c r="I17" s="81"/>
      <c r="J17" s="81" t="s">
        <v>2044</v>
      </c>
    </row>
    <row r="18" spans="1:10" s="1" customFormat="1" x14ac:dyDescent="0.35">
      <c r="A18" s="101"/>
      <c r="B18" s="371" t="s">
        <v>2437</v>
      </c>
      <c r="C18" s="299" t="s">
        <v>2018</v>
      </c>
      <c r="D18" s="81" t="s">
        <v>2432</v>
      </c>
      <c r="E18" s="251">
        <f t="shared" si="0"/>
        <v>0</v>
      </c>
      <c r="F18" s="81"/>
      <c r="G18" s="81"/>
      <c r="H18" s="81"/>
      <c r="I18" s="81"/>
      <c r="J18" s="81" t="s">
        <v>2443</v>
      </c>
    </row>
    <row r="19" spans="1:10" ht="63" x14ac:dyDescent="0.35">
      <c r="A19" s="498">
        <v>125</v>
      </c>
      <c r="B19" s="626" t="s">
        <v>469</v>
      </c>
      <c r="C19" s="299"/>
      <c r="D19" s="81"/>
      <c r="E19" s="251">
        <f t="shared" si="0"/>
        <v>0</v>
      </c>
      <c r="F19" s="81"/>
      <c r="G19" s="81"/>
      <c r="H19" s="81"/>
      <c r="I19" s="81"/>
      <c r="J19" s="81"/>
    </row>
    <row r="20" spans="1:10" ht="42" x14ac:dyDescent="0.35">
      <c r="A20" s="377"/>
      <c r="B20" s="499" t="s">
        <v>1736</v>
      </c>
      <c r="C20" s="299" t="s">
        <v>1692</v>
      </c>
      <c r="D20" s="81" t="s">
        <v>1364</v>
      </c>
      <c r="E20" s="251">
        <f t="shared" si="0"/>
        <v>0</v>
      </c>
      <c r="F20" s="81"/>
      <c r="G20" s="81"/>
      <c r="H20" s="81"/>
      <c r="I20" s="81"/>
      <c r="J20" s="81" t="s">
        <v>1719</v>
      </c>
    </row>
    <row r="21" spans="1:10" s="1" customFormat="1" ht="42" x14ac:dyDescent="0.35">
      <c r="A21" s="3"/>
      <c r="B21" s="371" t="s">
        <v>2444</v>
      </c>
      <c r="C21" s="371"/>
      <c r="D21" s="3"/>
      <c r="E21" s="251">
        <f t="shared" si="0"/>
        <v>0</v>
      </c>
      <c r="F21" s="3"/>
      <c r="G21" s="3"/>
      <c r="H21" s="3"/>
      <c r="I21" s="3"/>
      <c r="J21" s="81" t="s">
        <v>2443</v>
      </c>
    </row>
    <row r="22" spans="1:10" x14ac:dyDescent="0.35">
      <c r="A22" s="627"/>
      <c r="B22" s="628"/>
      <c r="C22" s="431"/>
      <c r="D22" s="124"/>
      <c r="E22" s="432">
        <f t="shared" si="0"/>
        <v>0</v>
      </c>
      <c r="F22" s="124"/>
      <c r="G22" s="124"/>
      <c r="H22" s="124"/>
      <c r="I22" s="124"/>
      <c r="J22" s="124"/>
    </row>
    <row r="23" spans="1:10" x14ac:dyDescent="0.35">
      <c r="A23" s="222"/>
      <c r="B23" s="222"/>
      <c r="C23" s="248"/>
      <c r="D23" s="248"/>
      <c r="E23" s="211">
        <f>SUM(E14:E22)</f>
        <v>328854</v>
      </c>
      <c r="F23" s="211">
        <f>SUM(F14:F22)</f>
        <v>0</v>
      </c>
      <c r="G23" s="211">
        <f>SUM(G14:G22)</f>
        <v>328854</v>
      </c>
      <c r="H23" s="211">
        <f>SUM(H14:H22)</f>
        <v>0</v>
      </c>
      <c r="I23" s="211">
        <f>SUM(I14:I22)</f>
        <v>0</v>
      </c>
      <c r="J23" s="234">
        <f>F23+G23+H23+I23</f>
        <v>328854</v>
      </c>
    </row>
    <row r="24" spans="1:10" x14ac:dyDescent="0.35">
      <c r="B24" s="216"/>
    </row>
    <row r="27" spans="1:10" s="519" customFormat="1" x14ac:dyDescent="0.35">
      <c r="B27" s="519" t="s">
        <v>3213</v>
      </c>
    </row>
    <row r="28" spans="1:10" s="9" customFormat="1" x14ac:dyDescent="0.2">
      <c r="B28" s="9" t="s">
        <v>3214</v>
      </c>
    </row>
  </sheetData>
  <mergeCells count="5">
    <mergeCell ref="A11:A12"/>
    <mergeCell ref="B11:B12"/>
    <mergeCell ref="E11:I11"/>
    <mergeCell ref="J11:J12"/>
    <mergeCell ref="A1:J1"/>
  </mergeCells>
  <pageMargins left="0.9055118110236221" right="0.51181102362204722" top="0.74803149606299213" bottom="0.55118110236220474" header="0.31496062992125984" footer="0.31496062992125984"/>
  <pageSetup paperSize="5" scale="80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R28"/>
  <sheetViews>
    <sheetView topLeftCell="A22" zoomScale="80" zoomScaleNormal="80" workbookViewId="0">
      <selection sqref="A1:J23"/>
    </sheetView>
  </sheetViews>
  <sheetFormatPr defaultColWidth="9.140625" defaultRowHeight="21" x14ac:dyDescent="0.35"/>
  <cols>
    <col min="1" max="1" width="5.7109375" style="1" customWidth="1"/>
    <col min="2" max="2" width="45" style="1" customWidth="1"/>
    <col min="3" max="3" width="23" style="1" customWidth="1"/>
    <col min="4" max="4" width="18.28515625" style="1" customWidth="1"/>
    <col min="5" max="5" width="17" style="1" customWidth="1"/>
    <col min="6" max="7" width="17.8554687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3.25" x14ac:dyDescent="0.35">
      <c r="A1" s="1377" t="s">
        <v>2129</v>
      </c>
      <c r="B1" s="1377"/>
      <c r="C1" s="1377"/>
      <c r="D1" s="1377"/>
      <c r="E1" s="1377"/>
      <c r="F1" s="1377"/>
      <c r="G1" s="1377"/>
      <c r="H1" s="1377"/>
      <c r="I1" s="1377"/>
      <c r="J1" s="1377"/>
    </row>
    <row r="2" spans="1:18" ht="21" customHeight="1" x14ac:dyDescent="0.35">
      <c r="A2" s="32"/>
      <c r="B2" s="751" t="s">
        <v>28</v>
      </c>
      <c r="C2" s="39" t="s">
        <v>40</v>
      </c>
      <c r="D2" s="96" t="s">
        <v>31</v>
      </c>
      <c r="E2" s="4"/>
      <c r="F2" s="48" t="s">
        <v>32</v>
      </c>
      <c r="G2" s="4"/>
      <c r="H2" s="48" t="s">
        <v>2141</v>
      </c>
      <c r="I2" s="36"/>
    </row>
    <row r="3" spans="1:18" ht="21" customHeight="1" x14ac:dyDescent="0.35">
      <c r="A3" s="32"/>
      <c r="B3" s="751" t="s">
        <v>53</v>
      </c>
      <c r="C3" s="39" t="s">
        <v>277</v>
      </c>
      <c r="D3" s="30"/>
      <c r="F3" s="2"/>
      <c r="G3" s="2"/>
      <c r="H3" s="2"/>
    </row>
    <row r="4" spans="1:18" ht="21" customHeight="1" x14ac:dyDescent="0.35">
      <c r="A4" s="32"/>
      <c r="B4" s="751" t="s">
        <v>265</v>
      </c>
      <c r="C4" s="39" t="s">
        <v>255</v>
      </c>
      <c r="D4" s="30"/>
      <c r="E4" s="2"/>
      <c r="F4" s="2"/>
      <c r="G4" s="2"/>
    </row>
    <row r="5" spans="1:18" ht="21" customHeight="1" x14ac:dyDescent="0.35">
      <c r="A5" s="32"/>
      <c r="B5" s="751" t="s">
        <v>21</v>
      </c>
      <c r="C5" s="39" t="s">
        <v>2138</v>
      </c>
      <c r="D5" s="48" t="s">
        <v>54</v>
      </c>
      <c r="E5" s="39"/>
      <c r="F5" s="39" t="s">
        <v>55</v>
      </c>
      <c r="G5" s="39" t="s">
        <v>56</v>
      </c>
      <c r="H5" s="356" t="s">
        <v>59</v>
      </c>
      <c r="I5" s="39" t="s">
        <v>57</v>
      </c>
      <c r="J5" s="255" t="s">
        <v>58</v>
      </c>
      <c r="K5" s="35"/>
      <c r="O5" s="30"/>
    </row>
    <row r="6" spans="1:18" ht="21" customHeight="1" x14ac:dyDescent="0.35">
      <c r="A6" s="32"/>
      <c r="B6" s="4" t="s">
        <v>36</v>
      </c>
      <c r="D6" s="1" t="s">
        <v>475</v>
      </c>
      <c r="F6" s="30"/>
      <c r="H6" s="30"/>
      <c r="J6" s="30"/>
      <c r="K6" s="30"/>
      <c r="M6" s="30"/>
      <c r="O6" s="30"/>
      <c r="P6" s="30"/>
      <c r="R6" s="30"/>
    </row>
    <row r="7" spans="1:18" ht="21" customHeight="1" x14ac:dyDescent="0.35">
      <c r="A7" s="32"/>
      <c r="B7" s="4"/>
      <c r="D7" s="1" t="s">
        <v>476</v>
      </c>
      <c r="F7" s="30"/>
      <c r="H7" s="30"/>
      <c r="K7" s="30"/>
      <c r="M7" s="30"/>
      <c r="O7" s="30"/>
      <c r="P7" s="30"/>
      <c r="R7" s="30"/>
    </row>
    <row r="8" spans="1:18" ht="21" customHeight="1" x14ac:dyDescent="0.35">
      <c r="A8" s="32"/>
      <c r="B8" s="4" t="s">
        <v>37</v>
      </c>
      <c r="D8" s="1" t="s">
        <v>477</v>
      </c>
      <c r="E8" s="30"/>
      <c r="F8" s="2"/>
      <c r="G8" s="2"/>
      <c r="H8" s="2"/>
    </row>
    <row r="9" spans="1:18" ht="21" customHeight="1" x14ac:dyDescent="0.35">
      <c r="A9" s="32"/>
      <c r="B9" s="4" t="s">
        <v>530</v>
      </c>
      <c r="D9" s="1" t="s">
        <v>478</v>
      </c>
      <c r="E9" s="2"/>
      <c r="F9" s="2"/>
      <c r="G9" s="2"/>
      <c r="H9" s="2"/>
    </row>
    <row r="10" spans="1:18" ht="21" customHeight="1" x14ac:dyDescent="0.35">
      <c r="A10" s="1390" t="s">
        <v>0</v>
      </c>
      <c r="B10" s="1390" t="s">
        <v>33</v>
      </c>
      <c r="C10" s="670" t="s">
        <v>23</v>
      </c>
      <c r="D10" s="675" t="s">
        <v>24</v>
      </c>
      <c r="E10" s="1424" t="s">
        <v>1</v>
      </c>
      <c r="F10" s="1425"/>
      <c r="G10" s="1425"/>
      <c r="H10" s="1425"/>
      <c r="I10" s="1426"/>
      <c r="J10" s="1427" t="s">
        <v>13</v>
      </c>
    </row>
    <row r="11" spans="1:18" x14ac:dyDescent="0.35">
      <c r="A11" s="1391"/>
      <c r="B11" s="1391"/>
      <c r="C11" s="671"/>
      <c r="D11" s="676" t="s">
        <v>25</v>
      </c>
      <c r="E11" s="192" t="s">
        <v>5</v>
      </c>
      <c r="F11" s="192" t="s">
        <v>6</v>
      </c>
      <c r="G11" s="192" t="s">
        <v>179</v>
      </c>
      <c r="H11" s="752" t="s">
        <v>26</v>
      </c>
      <c r="I11" s="752" t="s">
        <v>27</v>
      </c>
      <c r="J11" s="1428"/>
    </row>
    <row r="12" spans="1:18" s="821" customFormat="1" ht="24" customHeight="1" x14ac:dyDescent="0.2">
      <c r="A12" s="842">
        <v>126</v>
      </c>
      <c r="B12" s="801" t="s">
        <v>281</v>
      </c>
      <c r="C12" s="843"/>
      <c r="D12" s="843"/>
      <c r="E12" s="843"/>
      <c r="F12" s="843"/>
      <c r="G12" s="843"/>
      <c r="H12" s="843"/>
      <c r="I12" s="843"/>
      <c r="J12" s="843"/>
    </row>
    <row r="13" spans="1:18" s="821" customFormat="1" ht="37.5" x14ac:dyDescent="0.2">
      <c r="A13" s="844"/>
      <c r="B13" s="845" t="s">
        <v>827</v>
      </c>
      <c r="C13" s="715"/>
      <c r="D13" s="715"/>
      <c r="E13" s="805">
        <f t="shared" ref="E13:E22" si="0">F13+G13+H13+I13</f>
        <v>0</v>
      </c>
      <c r="F13" s="715"/>
      <c r="G13" s="715"/>
      <c r="H13" s="715"/>
      <c r="I13" s="715"/>
      <c r="J13" s="715" t="s">
        <v>823</v>
      </c>
    </row>
    <row r="14" spans="1:18" s="821" customFormat="1" ht="37.5" x14ac:dyDescent="0.2">
      <c r="A14" s="844"/>
      <c r="B14" s="466" t="s">
        <v>742</v>
      </c>
      <c r="C14" s="715"/>
      <c r="D14" s="715"/>
      <c r="E14" s="805">
        <f t="shared" si="0"/>
        <v>0</v>
      </c>
      <c r="F14" s="715"/>
      <c r="G14" s="715"/>
      <c r="H14" s="715"/>
      <c r="I14" s="715"/>
      <c r="J14" s="715" t="s">
        <v>823</v>
      </c>
    </row>
    <row r="15" spans="1:18" s="337" customFormat="1" ht="35.25" customHeight="1" x14ac:dyDescent="0.3">
      <c r="A15" s="846">
        <v>127</v>
      </c>
      <c r="B15" s="807" t="s">
        <v>472</v>
      </c>
      <c r="C15" s="808"/>
      <c r="D15" s="305"/>
      <c r="E15" s="805">
        <f t="shared" si="0"/>
        <v>0</v>
      </c>
      <c r="F15" s="129"/>
      <c r="G15" s="129"/>
      <c r="H15" s="809"/>
      <c r="I15" s="129"/>
      <c r="J15" s="129"/>
    </row>
    <row r="16" spans="1:18" s="337" customFormat="1" ht="40.5" customHeight="1" x14ac:dyDescent="0.3">
      <c r="A16" s="128"/>
      <c r="B16" s="807" t="s">
        <v>1737</v>
      </c>
      <c r="C16" s="808" t="s">
        <v>1565</v>
      </c>
      <c r="D16" s="129" t="s">
        <v>1738</v>
      </c>
      <c r="E16" s="805">
        <f t="shared" si="0"/>
        <v>0</v>
      </c>
      <c r="F16" s="129"/>
      <c r="G16" s="129"/>
      <c r="H16" s="129"/>
      <c r="I16" s="129"/>
      <c r="J16" s="129" t="s">
        <v>1719</v>
      </c>
    </row>
    <row r="17" spans="1:10" s="337" customFormat="1" ht="37.5" x14ac:dyDescent="0.3">
      <c r="A17" s="128"/>
      <c r="B17" s="807" t="s">
        <v>1739</v>
      </c>
      <c r="C17" s="808" t="s">
        <v>1512</v>
      </c>
      <c r="D17" s="811">
        <v>22341</v>
      </c>
      <c r="E17" s="805">
        <f t="shared" si="0"/>
        <v>0</v>
      </c>
      <c r="F17" s="129"/>
      <c r="G17" s="129"/>
      <c r="H17" s="129"/>
      <c r="I17" s="129"/>
      <c r="J17" s="129" t="s">
        <v>1719</v>
      </c>
    </row>
    <row r="18" spans="1:10" s="337" customFormat="1" ht="23.25" customHeight="1" x14ac:dyDescent="0.3">
      <c r="A18" s="846">
        <v>128</v>
      </c>
      <c r="B18" s="807" t="s">
        <v>473</v>
      </c>
      <c r="C18" s="808"/>
      <c r="D18" s="129"/>
      <c r="E18" s="805">
        <f t="shared" si="0"/>
        <v>0</v>
      </c>
      <c r="F18" s="129"/>
      <c r="G18" s="129"/>
      <c r="H18" s="129"/>
      <c r="I18" s="129"/>
      <c r="J18" s="129"/>
    </row>
    <row r="19" spans="1:10" s="337" customFormat="1" ht="25.5" customHeight="1" x14ac:dyDescent="0.3">
      <c r="A19" s="846">
        <v>129</v>
      </c>
      <c r="B19" s="807" t="s">
        <v>474</v>
      </c>
      <c r="C19" s="808"/>
      <c r="D19" s="129"/>
      <c r="E19" s="805">
        <f t="shared" si="0"/>
        <v>0</v>
      </c>
      <c r="F19" s="129"/>
      <c r="G19" s="129"/>
      <c r="H19" s="129"/>
      <c r="I19" s="129"/>
      <c r="J19" s="129"/>
    </row>
    <row r="20" spans="1:10" s="337" customFormat="1" ht="18.75" x14ac:dyDescent="0.3">
      <c r="A20" s="341"/>
      <c r="B20" s="847" t="s">
        <v>527</v>
      </c>
      <c r="C20" s="808"/>
      <c r="D20" s="129"/>
      <c r="E20" s="805">
        <f t="shared" si="0"/>
        <v>0</v>
      </c>
      <c r="F20" s="129"/>
      <c r="G20" s="129"/>
      <c r="H20" s="129"/>
      <c r="I20" s="129"/>
      <c r="J20" s="129"/>
    </row>
    <row r="21" spans="1:10" s="337" customFormat="1" ht="93.75" customHeight="1" x14ac:dyDescent="0.3">
      <c r="A21" s="128"/>
      <c r="B21" s="807" t="s">
        <v>1700</v>
      </c>
      <c r="C21" s="808" t="s">
        <v>1701</v>
      </c>
      <c r="D21" s="808"/>
      <c r="E21" s="805">
        <f t="shared" si="0"/>
        <v>0</v>
      </c>
      <c r="F21" s="808"/>
      <c r="G21" s="808"/>
      <c r="H21" s="808"/>
      <c r="I21" s="808"/>
      <c r="J21" s="808" t="s">
        <v>1702</v>
      </c>
    </row>
    <row r="22" spans="1:10" s="337" customFormat="1" ht="18.75" x14ac:dyDescent="0.3">
      <c r="A22" s="833"/>
      <c r="B22" s="841"/>
      <c r="C22" s="813"/>
      <c r="D22" s="764"/>
      <c r="E22" s="815">
        <f t="shared" si="0"/>
        <v>0</v>
      </c>
      <c r="F22" s="764"/>
      <c r="G22" s="764"/>
      <c r="H22" s="764"/>
      <c r="I22" s="764"/>
      <c r="J22" s="764"/>
    </row>
    <row r="23" spans="1:10" s="337" customFormat="1" ht="18.75" x14ac:dyDescent="0.3">
      <c r="A23" s="816"/>
      <c r="B23" s="816"/>
      <c r="C23" s="817"/>
      <c r="D23" s="817"/>
      <c r="E23" s="818">
        <f>SUM(E13:E22)</f>
        <v>0</v>
      </c>
      <c r="F23" s="818">
        <f t="shared" ref="F23:I23" si="1">SUM(F13:F22)</f>
        <v>0</v>
      </c>
      <c r="G23" s="818">
        <f t="shared" si="1"/>
        <v>0</v>
      </c>
      <c r="H23" s="818">
        <f t="shared" si="1"/>
        <v>0</v>
      </c>
      <c r="I23" s="818">
        <f t="shared" si="1"/>
        <v>0</v>
      </c>
      <c r="J23" s="819">
        <f>F23+G23+H23+I23</f>
        <v>0</v>
      </c>
    </row>
    <row r="24" spans="1:10" x14ac:dyDescent="0.35">
      <c r="B24" s="4"/>
    </row>
    <row r="27" spans="1:10" s="519" customFormat="1" x14ac:dyDescent="0.35">
      <c r="B27" s="519" t="s">
        <v>3213</v>
      </c>
    </row>
    <row r="28" spans="1:10" s="9" customFormat="1" x14ac:dyDescent="0.2">
      <c r="B28" s="9" t="s">
        <v>3214</v>
      </c>
    </row>
  </sheetData>
  <mergeCells count="5">
    <mergeCell ref="A10:A11"/>
    <mergeCell ref="B10:B11"/>
    <mergeCell ref="E10:I10"/>
    <mergeCell ref="J10:J11"/>
    <mergeCell ref="A1:J1"/>
  </mergeCells>
  <pageMargins left="0.9055118110236221" right="0.51181102362204722" top="0.74803149606299213" bottom="0.55118110236220474" header="0.31496062992125984" footer="0.31496062992125984"/>
  <pageSetup paperSize="5" scale="80" orientation="landscape" r:id="rId1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28"/>
  <sheetViews>
    <sheetView topLeftCell="B16" zoomScale="90" zoomScaleNormal="90" workbookViewId="0">
      <selection sqref="A1:J23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6" width="23.140625" style="1" customWidth="1"/>
    <col min="7" max="7" width="22.8554687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x14ac:dyDescent="0.35">
      <c r="A1" s="1429" t="s">
        <v>2129</v>
      </c>
      <c r="B1" s="1429"/>
      <c r="C1" s="1429"/>
      <c r="D1" s="1429"/>
      <c r="E1" s="1429"/>
      <c r="F1" s="1429"/>
      <c r="G1" s="1429"/>
      <c r="H1" s="1429"/>
      <c r="I1" s="1429"/>
      <c r="J1" s="1429"/>
    </row>
    <row r="2" spans="1:18" ht="21" customHeight="1" x14ac:dyDescent="0.35">
      <c r="A2" s="32"/>
      <c r="B2" s="751" t="s">
        <v>28</v>
      </c>
      <c r="C2" s="39" t="s">
        <v>40</v>
      </c>
      <c r="D2" s="96" t="s">
        <v>31</v>
      </c>
      <c r="E2" s="4"/>
      <c r="F2" s="48" t="s">
        <v>32</v>
      </c>
      <c r="G2" s="4"/>
      <c r="H2" s="48" t="s">
        <v>2141</v>
      </c>
      <c r="I2" s="36"/>
    </row>
    <row r="3" spans="1:18" ht="21" customHeight="1" x14ac:dyDescent="0.35">
      <c r="A3" s="32"/>
      <c r="B3" s="751" t="s">
        <v>53</v>
      </c>
      <c r="C3" s="39" t="s">
        <v>277</v>
      </c>
      <c r="D3" s="30"/>
      <c r="F3" s="2"/>
      <c r="G3" s="2"/>
      <c r="H3" s="2"/>
    </row>
    <row r="4" spans="1:18" ht="21" customHeight="1" x14ac:dyDescent="0.35">
      <c r="A4" s="32"/>
      <c r="B4" s="751" t="s">
        <v>265</v>
      </c>
      <c r="C4" s="39" t="s">
        <v>256</v>
      </c>
      <c r="D4" s="30"/>
      <c r="E4" s="2"/>
      <c r="F4" s="2"/>
      <c r="G4" s="2"/>
    </row>
    <row r="5" spans="1:18" ht="21" customHeight="1" x14ac:dyDescent="0.35">
      <c r="A5" s="32"/>
      <c r="B5" s="751" t="s">
        <v>21</v>
      </c>
      <c r="C5" s="39" t="s">
        <v>2138</v>
      </c>
      <c r="D5" s="48" t="s">
        <v>54</v>
      </c>
      <c r="E5" s="39"/>
      <c r="F5" s="49" t="s">
        <v>55</v>
      </c>
      <c r="G5" s="49" t="s">
        <v>56</v>
      </c>
      <c r="H5" s="255" t="s">
        <v>59</v>
      </c>
      <c r="I5" s="49" t="s">
        <v>57</v>
      </c>
      <c r="J5" s="49" t="s">
        <v>58</v>
      </c>
      <c r="K5" s="30"/>
      <c r="O5" s="30"/>
    </row>
    <row r="6" spans="1:18" ht="21" customHeight="1" x14ac:dyDescent="0.35">
      <c r="A6" s="32"/>
      <c r="B6" s="4" t="s">
        <v>36</v>
      </c>
      <c r="D6" s="1" t="s">
        <v>483</v>
      </c>
      <c r="F6" s="30"/>
      <c r="H6" s="30"/>
      <c r="J6" s="30"/>
      <c r="K6" s="30"/>
      <c r="M6" s="30"/>
      <c r="O6" s="30"/>
      <c r="P6" s="30"/>
      <c r="R6" s="30"/>
    </row>
    <row r="7" spans="1:18" ht="21" customHeight="1" x14ac:dyDescent="0.35">
      <c r="A7" s="32"/>
      <c r="B7" s="4"/>
      <c r="D7" s="1" t="s">
        <v>484</v>
      </c>
      <c r="F7" s="30"/>
      <c r="H7" s="30"/>
      <c r="K7" s="30"/>
      <c r="M7" s="30"/>
      <c r="O7" s="30"/>
      <c r="P7" s="30"/>
      <c r="R7" s="30"/>
    </row>
    <row r="8" spans="1:18" ht="21" customHeight="1" x14ac:dyDescent="0.35">
      <c r="A8" s="32"/>
      <c r="B8" s="4" t="s">
        <v>37</v>
      </c>
      <c r="D8" s="1" t="s">
        <v>485</v>
      </c>
      <c r="E8" s="30"/>
      <c r="F8" s="2"/>
      <c r="G8" s="2"/>
      <c r="H8" s="2"/>
    </row>
    <row r="9" spans="1:18" ht="21" customHeight="1" x14ac:dyDescent="0.35">
      <c r="A9" s="32"/>
      <c r="B9" s="4" t="s">
        <v>528</v>
      </c>
      <c r="E9" s="2"/>
      <c r="F9" s="2"/>
      <c r="G9" s="2"/>
      <c r="H9" s="2"/>
    </row>
    <row r="10" spans="1:18" ht="21" customHeight="1" x14ac:dyDescent="0.35">
      <c r="A10" s="1390" t="s">
        <v>0</v>
      </c>
      <c r="B10" s="1390" t="s">
        <v>33</v>
      </c>
      <c r="C10" s="283" t="s">
        <v>23</v>
      </c>
      <c r="D10" s="287" t="s">
        <v>24</v>
      </c>
      <c r="E10" s="1392" t="s">
        <v>1</v>
      </c>
      <c r="F10" s="1393"/>
      <c r="G10" s="1393"/>
      <c r="H10" s="1393"/>
      <c r="I10" s="1394"/>
      <c r="J10" s="1395" t="s">
        <v>13</v>
      </c>
    </row>
    <row r="11" spans="1:18" x14ac:dyDescent="0.35">
      <c r="A11" s="1391"/>
      <c r="B11" s="1391"/>
      <c r="C11" s="284"/>
      <c r="D11" s="288" t="s">
        <v>25</v>
      </c>
      <c r="E11" s="33" t="s">
        <v>5</v>
      </c>
      <c r="F11" s="33" t="s">
        <v>6</v>
      </c>
      <c r="G11" s="33" t="s">
        <v>179</v>
      </c>
      <c r="H11" s="34" t="s">
        <v>26</v>
      </c>
      <c r="I11" s="34" t="s">
        <v>27</v>
      </c>
      <c r="J11" s="1396"/>
    </row>
    <row r="12" spans="1:18" s="853" customFormat="1" ht="34.5" x14ac:dyDescent="0.2">
      <c r="A12" s="850">
        <v>130</v>
      </c>
      <c r="B12" s="851" t="s">
        <v>479</v>
      </c>
      <c r="C12" s="852"/>
      <c r="D12" s="852"/>
      <c r="E12" s="852"/>
      <c r="F12" s="852"/>
      <c r="G12" s="852"/>
      <c r="H12" s="852"/>
      <c r="I12" s="852"/>
      <c r="J12" s="852"/>
    </row>
    <row r="13" spans="1:18" s="853" customFormat="1" ht="34.5" x14ac:dyDescent="0.2">
      <c r="A13" s="854"/>
      <c r="B13" s="855" t="s">
        <v>1954</v>
      </c>
      <c r="C13" s="856" t="s">
        <v>1565</v>
      </c>
      <c r="D13" s="856" t="s">
        <v>1955</v>
      </c>
      <c r="E13" s="857">
        <f t="shared" ref="E13:E22" si="0">F13+G13+H13+I13</f>
        <v>0</v>
      </c>
      <c r="F13" s="858"/>
      <c r="G13" s="858"/>
      <c r="H13" s="858"/>
      <c r="I13" s="858"/>
      <c r="J13" s="858" t="s">
        <v>524</v>
      </c>
    </row>
    <row r="14" spans="1:18" s="853" customFormat="1" ht="69" x14ac:dyDescent="0.2">
      <c r="A14" s="854"/>
      <c r="B14" s="859" t="s">
        <v>1956</v>
      </c>
      <c r="C14" s="860" t="s">
        <v>1957</v>
      </c>
      <c r="D14" s="858" t="s">
        <v>1958</v>
      </c>
      <c r="E14" s="857">
        <f t="shared" si="0"/>
        <v>0</v>
      </c>
      <c r="F14" s="858"/>
      <c r="G14" s="858"/>
      <c r="H14" s="858"/>
      <c r="I14" s="858"/>
      <c r="J14" s="858" t="s">
        <v>524</v>
      </c>
    </row>
    <row r="15" spans="1:18" s="863" customFormat="1" ht="66.75" customHeight="1" x14ac:dyDescent="0.3">
      <c r="A15" s="861"/>
      <c r="B15" s="859" t="s">
        <v>1959</v>
      </c>
      <c r="C15" s="860" t="s">
        <v>1896</v>
      </c>
      <c r="D15" s="858" t="s">
        <v>839</v>
      </c>
      <c r="E15" s="857">
        <f t="shared" si="0"/>
        <v>0</v>
      </c>
      <c r="F15" s="862"/>
      <c r="G15" s="862"/>
      <c r="H15" s="862"/>
      <c r="I15" s="862"/>
      <c r="J15" s="858" t="s">
        <v>524</v>
      </c>
    </row>
    <row r="16" spans="1:18" s="863" customFormat="1" ht="17.25" x14ac:dyDescent="0.3">
      <c r="A16" s="864">
        <v>131</v>
      </c>
      <c r="B16" s="865" t="s">
        <v>480</v>
      </c>
      <c r="C16" s="866"/>
      <c r="D16" s="867"/>
      <c r="E16" s="857">
        <f t="shared" si="0"/>
        <v>0</v>
      </c>
      <c r="F16" s="862"/>
      <c r="G16" s="862"/>
      <c r="H16" s="868"/>
      <c r="I16" s="862"/>
      <c r="J16" s="862"/>
    </row>
    <row r="17" spans="1:10" s="863" customFormat="1" ht="34.5" x14ac:dyDescent="0.3">
      <c r="A17" s="869"/>
      <c r="B17" s="865" t="s">
        <v>1960</v>
      </c>
      <c r="C17" s="866" t="s">
        <v>1896</v>
      </c>
      <c r="D17" s="858" t="s">
        <v>839</v>
      </c>
      <c r="E17" s="862"/>
      <c r="F17" s="862"/>
      <c r="G17" s="862"/>
      <c r="H17" s="862"/>
      <c r="I17" s="862"/>
      <c r="J17" s="858" t="s">
        <v>524</v>
      </c>
    </row>
    <row r="18" spans="1:10" s="863" customFormat="1" ht="17.25" x14ac:dyDescent="0.3">
      <c r="A18" s="870">
        <v>132</v>
      </c>
      <c r="B18" s="871" t="s">
        <v>481</v>
      </c>
      <c r="C18" s="866"/>
      <c r="D18" s="862"/>
      <c r="E18" s="857">
        <f t="shared" si="0"/>
        <v>0</v>
      </c>
      <c r="F18" s="862"/>
      <c r="G18" s="862"/>
      <c r="H18" s="862"/>
      <c r="I18" s="862"/>
      <c r="J18" s="862"/>
    </row>
    <row r="19" spans="1:10" s="863" customFormat="1" ht="51.75" x14ac:dyDescent="0.3">
      <c r="A19" s="872"/>
      <c r="B19" s="861" t="s">
        <v>1961</v>
      </c>
      <c r="C19" s="866" t="s">
        <v>1896</v>
      </c>
      <c r="D19" s="858" t="s">
        <v>839</v>
      </c>
      <c r="E19" s="862"/>
      <c r="F19" s="862"/>
      <c r="G19" s="862"/>
      <c r="H19" s="862"/>
      <c r="I19" s="862"/>
      <c r="J19" s="858" t="s">
        <v>524</v>
      </c>
    </row>
    <row r="20" spans="1:10" s="863" customFormat="1" ht="34.5" x14ac:dyDescent="0.3">
      <c r="A20" s="864">
        <v>133</v>
      </c>
      <c r="B20" s="871" t="s">
        <v>482</v>
      </c>
      <c r="C20" s="866"/>
      <c r="D20" s="862"/>
      <c r="E20" s="857">
        <f t="shared" si="0"/>
        <v>0</v>
      </c>
      <c r="F20" s="862"/>
      <c r="G20" s="862"/>
      <c r="H20" s="862"/>
      <c r="I20" s="862"/>
      <c r="J20" s="862"/>
    </row>
    <row r="21" spans="1:10" s="880" customFormat="1" ht="34.5" x14ac:dyDescent="0.3">
      <c r="A21" s="873"/>
      <c r="B21" s="874" t="s">
        <v>1962</v>
      </c>
      <c r="C21" s="875" t="s">
        <v>1495</v>
      </c>
      <c r="D21" s="876" t="s">
        <v>1646</v>
      </c>
      <c r="E21" s="877">
        <f t="shared" si="0"/>
        <v>10000</v>
      </c>
      <c r="F21" s="878"/>
      <c r="G21" s="878">
        <v>10000</v>
      </c>
      <c r="H21" s="875"/>
      <c r="I21" s="875"/>
      <c r="J21" s="879" t="s">
        <v>524</v>
      </c>
    </row>
    <row r="22" spans="1:10" s="863" customFormat="1" ht="17.25" x14ac:dyDescent="0.3">
      <c r="A22" s="881"/>
      <c r="B22" s="882"/>
      <c r="C22" s="883"/>
      <c r="D22" s="884"/>
      <c r="E22" s="885">
        <f t="shared" si="0"/>
        <v>0</v>
      </c>
      <c r="F22" s="884"/>
      <c r="G22" s="884"/>
      <c r="H22" s="884"/>
      <c r="I22" s="884"/>
      <c r="J22" s="884"/>
    </row>
    <row r="23" spans="1:10" s="863" customFormat="1" ht="17.25" x14ac:dyDescent="0.3">
      <c r="A23" s="886"/>
      <c r="B23" s="886"/>
      <c r="C23" s="887"/>
      <c r="D23" s="887"/>
      <c r="E23" s="888">
        <f>SUM(E13:E22)</f>
        <v>10000</v>
      </c>
      <c r="F23" s="888">
        <f>SUM(F13:F22)</f>
        <v>0</v>
      </c>
      <c r="G23" s="888">
        <f>SUM(G13:G22)</f>
        <v>10000</v>
      </c>
      <c r="H23" s="888">
        <f>SUM(H13:H22)</f>
        <v>0</v>
      </c>
      <c r="I23" s="888">
        <f>SUM(I13:I22)</f>
        <v>0</v>
      </c>
      <c r="J23" s="889">
        <f>F23+G23+H23+I23</f>
        <v>10000</v>
      </c>
    </row>
    <row r="24" spans="1:10" x14ac:dyDescent="0.35">
      <c r="B24" s="4"/>
    </row>
    <row r="27" spans="1:10" s="519" customFormat="1" x14ac:dyDescent="0.35">
      <c r="B27" s="519" t="s">
        <v>3213</v>
      </c>
    </row>
    <row r="28" spans="1:10" s="237" customFormat="1" ht="42" x14ac:dyDescent="0.35">
      <c r="A28" s="242"/>
      <c r="B28" s="501" t="s">
        <v>1962</v>
      </c>
      <c r="C28" s="256" t="s">
        <v>1495</v>
      </c>
      <c r="D28" s="451" t="s">
        <v>1646</v>
      </c>
      <c r="E28" s="452">
        <f t="shared" ref="E28" si="1">F28+G28+H28+I28</f>
        <v>10000</v>
      </c>
      <c r="F28" s="275"/>
      <c r="G28" s="275">
        <v>10000</v>
      </c>
      <c r="H28" s="256"/>
      <c r="I28" s="256"/>
      <c r="J28" s="243" t="s">
        <v>524</v>
      </c>
    </row>
  </sheetData>
  <mergeCells count="5">
    <mergeCell ref="A10:A11"/>
    <mergeCell ref="B10:B11"/>
    <mergeCell ref="E10:I10"/>
    <mergeCell ref="J10:J11"/>
    <mergeCell ref="A1:J1"/>
  </mergeCells>
  <pageMargins left="0.9055118110236221" right="0.51181102362204722" top="0.74803149606299213" bottom="0.55118110236220474" header="0.31496062992125984" footer="0.31496062992125984"/>
  <pageSetup paperSize="5" scale="80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R40"/>
  <sheetViews>
    <sheetView tabSelected="1" topLeftCell="B22" workbookViewId="0">
      <selection activeCell="K25" sqref="K25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6" width="23.140625" style="1" customWidth="1"/>
    <col min="7" max="7" width="22.8554687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 x14ac:dyDescent="0.45">
      <c r="A1" s="1378" t="s">
        <v>2129</v>
      </c>
      <c r="B1" s="1378"/>
      <c r="C1" s="1378"/>
      <c r="D1" s="1378"/>
      <c r="E1" s="1378"/>
      <c r="F1" s="1378"/>
      <c r="G1" s="1378"/>
      <c r="H1" s="1378"/>
      <c r="I1" s="1378"/>
      <c r="J1" s="1378"/>
    </row>
    <row r="2" spans="1:18" ht="12.75" customHeight="1" x14ac:dyDescent="0.35">
      <c r="A2" s="282"/>
      <c r="B2" s="282"/>
      <c r="C2" s="282"/>
      <c r="D2" s="282"/>
      <c r="E2" s="282"/>
      <c r="F2" s="282"/>
      <c r="G2" s="282"/>
      <c r="H2" s="282"/>
      <c r="I2" s="282"/>
    </row>
    <row r="3" spans="1:18" ht="21" customHeight="1" x14ac:dyDescent="0.35">
      <c r="A3" s="32"/>
      <c r="B3" s="47" t="s">
        <v>28</v>
      </c>
      <c r="C3" s="39" t="s">
        <v>40</v>
      </c>
      <c r="D3" s="96" t="s">
        <v>31</v>
      </c>
      <c r="E3" s="4"/>
      <c r="F3" s="48" t="s">
        <v>32</v>
      </c>
      <c r="G3" s="4"/>
      <c r="H3" s="48" t="s">
        <v>2141</v>
      </c>
      <c r="I3" s="36"/>
    </row>
    <row r="4" spans="1:18" ht="21" customHeight="1" x14ac:dyDescent="0.35">
      <c r="A4" s="32"/>
      <c r="B4" s="47" t="s">
        <v>53</v>
      </c>
      <c r="C4" s="39" t="s">
        <v>278</v>
      </c>
      <c r="D4" s="30"/>
      <c r="F4" s="2"/>
      <c r="G4" s="2"/>
      <c r="H4" s="2"/>
    </row>
    <row r="5" spans="1:18" ht="21" customHeight="1" x14ac:dyDescent="0.35">
      <c r="A5" s="32"/>
      <c r="B5" s="47" t="s">
        <v>265</v>
      </c>
      <c r="C5" s="39" t="s">
        <v>257</v>
      </c>
      <c r="D5" s="30"/>
      <c r="E5" s="2"/>
      <c r="F5" s="2"/>
      <c r="G5" s="2"/>
    </row>
    <row r="6" spans="1:18" ht="21" customHeight="1" x14ac:dyDescent="0.35">
      <c r="A6" s="32"/>
      <c r="B6" s="47" t="s">
        <v>21</v>
      </c>
      <c r="C6" s="49" t="s">
        <v>30</v>
      </c>
      <c r="D6" s="50" t="s">
        <v>2134</v>
      </c>
      <c r="E6" s="49"/>
      <c r="F6" s="49" t="s">
        <v>55</v>
      </c>
      <c r="G6" s="49" t="s">
        <v>56</v>
      </c>
      <c r="H6" s="49" t="s">
        <v>59</v>
      </c>
      <c r="I6" s="49" t="s">
        <v>57</v>
      </c>
      <c r="J6" s="49" t="s">
        <v>58</v>
      </c>
      <c r="K6" s="35"/>
      <c r="O6" s="30"/>
    </row>
    <row r="7" spans="1:18" ht="21" customHeight="1" x14ac:dyDescent="0.35">
      <c r="A7" s="32"/>
      <c r="B7" s="37" t="s">
        <v>36</v>
      </c>
      <c r="D7" s="1" t="s">
        <v>490</v>
      </c>
      <c r="F7" s="30"/>
      <c r="H7" s="30"/>
      <c r="J7" s="30"/>
      <c r="K7" s="30"/>
      <c r="M7" s="30"/>
      <c r="O7" s="30"/>
      <c r="P7" s="30"/>
      <c r="R7" s="30"/>
    </row>
    <row r="8" spans="1:18" ht="21" customHeight="1" x14ac:dyDescent="0.35">
      <c r="A8" s="32"/>
      <c r="B8" s="37"/>
      <c r="F8" s="30"/>
      <c r="H8" s="30"/>
      <c r="K8" s="30"/>
      <c r="M8" s="30"/>
      <c r="O8" s="30"/>
      <c r="P8" s="30"/>
      <c r="R8" s="30"/>
    </row>
    <row r="9" spans="1:18" ht="21" customHeight="1" x14ac:dyDescent="0.35">
      <c r="A9" s="32"/>
      <c r="B9" s="37" t="s">
        <v>37</v>
      </c>
      <c r="D9" s="1" t="s">
        <v>491</v>
      </c>
      <c r="E9" s="30"/>
      <c r="F9" s="2"/>
      <c r="G9" s="2"/>
      <c r="H9" s="2"/>
    </row>
    <row r="10" spans="1:18" ht="21" customHeight="1" x14ac:dyDescent="0.35">
      <c r="A10" s="32"/>
      <c r="B10" s="37" t="s">
        <v>542</v>
      </c>
      <c r="D10" s="1" t="s">
        <v>492</v>
      </c>
      <c r="E10" s="2"/>
      <c r="F10" s="2"/>
      <c r="G10" s="2"/>
      <c r="H10" s="2"/>
    </row>
    <row r="11" spans="1:18" ht="21" customHeight="1" x14ac:dyDescent="0.35">
      <c r="A11" s="1390" t="s">
        <v>0</v>
      </c>
      <c r="B11" s="1390" t="s">
        <v>33</v>
      </c>
      <c r="C11" s="283" t="s">
        <v>23</v>
      </c>
      <c r="D11" s="287" t="s">
        <v>24</v>
      </c>
      <c r="E11" s="1392" t="s">
        <v>1</v>
      </c>
      <c r="F11" s="1393"/>
      <c r="G11" s="1393"/>
      <c r="H11" s="1393"/>
      <c r="I11" s="1394"/>
      <c r="J11" s="1395" t="s">
        <v>13</v>
      </c>
    </row>
    <row r="12" spans="1:18" x14ac:dyDescent="0.35">
      <c r="A12" s="1391"/>
      <c r="B12" s="1391"/>
      <c r="C12" s="284"/>
      <c r="D12" s="288" t="s">
        <v>25</v>
      </c>
      <c r="E12" s="33" t="s">
        <v>5</v>
      </c>
      <c r="F12" s="33" t="s">
        <v>6</v>
      </c>
      <c r="G12" s="33" t="s">
        <v>179</v>
      </c>
      <c r="H12" s="34" t="s">
        <v>26</v>
      </c>
      <c r="I12" s="34" t="s">
        <v>27</v>
      </c>
      <c r="J12" s="1396"/>
    </row>
    <row r="13" spans="1:18" s="9" customFormat="1" ht="42" x14ac:dyDescent="0.2">
      <c r="A13" s="606">
        <v>135</v>
      </c>
      <c r="B13" s="537" t="s">
        <v>486</v>
      </c>
      <c r="C13" s="550"/>
      <c r="D13" s="550"/>
      <c r="E13" s="550"/>
      <c r="F13" s="550"/>
      <c r="G13" s="550"/>
      <c r="H13" s="550"/>
      <c r="I13" s="550"/>
      <c r="J13" s="550"/>
    </row>
    <row r="14" spans="1:18" s="9" customFormat="1" ht="42" x14ac:dyDescent="0.2">
      <c r="A14" s="119"/>
      <c r="B14" s="119" t="s">
        <v>1169</v>
      </c>
      <c r="C14" s="103" t="s">
        <v>1170</v>
      </c>
      <c r="D14" s="491" t="s">
        <v>1171</v>
      </c>
      <c r="E14" s="251">
        <f t="shared" ref="E14:E27" si="0">F14+G14+H14+I14</f>
        <v>0</v>
      </c>
      <c r="F14" s="103"/>
      <c r="G14" s="103">
        <v>0</v>
      </c>
      <c r="H14" s="103"/>
      <c r="I14" s="103"/>
      <c r="J14" s="103" t="s">
        <v>1999</v>
      </c>
    </row>
    <row r="15" spans="1:18" s="135" customFormat="1" ht="63" x14ac:dyDescent="0.2">
      <c r="A15" s="176"/>
      <c r="B15" s="375" t="s">
        <v>1173</v>
      </c>
      <c r="C15" s="299" t="s">
        <v>2000</v>
      </c>
      <c r="D15" s="502" t="s">
        <v>1175</v>
      </c>
      <c r="E15" s="251">
        <f t="shared" si="0"/>
        <v>0</v>
      </c>
      <c r="F15" s="81"/>
      <c r="G15" s="81">
        <v>0</v>
      </c>
      <c r="H15" s="75"/>
      <c r="I15" s="81"/>
      <c r="J15" s="103" t="s">
        <v>1999</v>
      </c>
    </row>
    <row r="16" spans="1:18" s="9" customFormat="1" ht="42" x14ac:dyDescent="0.2">
      <c r="A16" s="86">
        <v>136</v>
      </c>
      <c r="B16" s="94" t="s">
        <v>487</v>
      </c>
      <c r="C16" s="245"/>
      <c r="D16" s="245"/>
      <c r="E16" s="251">
        <f t="shared" si="0"/>
        <v>0</v>
      </c>
      <c r="F16" s="245"/>
      <c r="G16" s="245"/>
      <c r="H16" s="245"/>
      <c r="I16" s="245"/>
      <c r="J16" s="245"/>
    </row>
    <row r="17" spans="1:11" ht="42" x14ac:dyDescent="0.35">
      <c r="A17" s="88">
        <v>137</v>
      </c>
      <c r="B17" s="94" t="s">
        <v>488</v>
      </c>
      <c r="C17" s="299"/>
      <c r="D17" s="81"/>
      <c r="E17" s="251">
        <f t="shared" si="0"/>
        <v>0</v>
      </c>
      <c r="F17" s="81"/>
      <c r="G17" s="81"/>
      <c r="H17" s="81"/>
      <c r="I17" s="81"/>
      <c r="J17" s="81"/>
    </row>
    <row r="18" spans="1:11" ht="42" x14ac:dyDescent="0.35">
      <c r="A18" s="88"/>
      <c r="B18" s="94" t="s">
        <v>1703</v>
      </c>
      <c r="C18" s="299"/>
      <c r="D18" s="81"/>
      <c r="E18" s="251">
        <f t="shared" si="0"/>
        <v>0</v>
      </c>
      <c r="F18" s="81"/>
      <c r="G18" s="81"/>
      <c r="H18" s="81"/>
      <c r="I18" s="81"/>
      <c r="J18" s="81"/>
    </row>
    <row r="19" spans="1:11" ht="42" x14ac:dyDescent="0.35">
      <c r="A19" s="88"/>
      <c r="B19" s="94" t="s">
        <v>1704</v>
      </c>
      <c r="C19" s="299" t="s">
        <v>1705</v>
      </c>
      <c r="D19" s="81" t="s">
        <v>1706</v>
      </c>
      <c r="E19" s="251">
        <f t="shared" si="0"/>
        <v>40000</v>
      </c>
      <c r="F19" s="81"/>
      <c r="G19" s="81">
        <v>40000</v>
      </c>
      <c r="H19" s="81"/>
      <c r="I19" s="81"/>
      <c r="J19" s="81"/>
      <c r="K19" s="1461">
        <v>9350</v>
      </c>
    </row>
    <row r="20" spans="1:11" ht="42" x14ac:dyDescent="0.35">
      <c r="A20" s="103"/>
      <c r="B20" s="94" t="s">
        <v>1707</v>
      </c>
      <c r="C20" s="299" t="s">
        <v>1708</v>
      </c>
      <c r="D20" s="81" t="s">
        <v>1709</v>
      </c>
      <c r="E20" s="251">
        <f t="shared" si="0"/>
        <v>0</v>
      </c>
      <c r="F20" s="81"/>
      <c r="G20" s="81"/>
      <c r="H20" s="81"/>
      <c r="I20" s="81"/>
      <c r="J20" s="81" t="s">
        <v>1332</v>
      </c>
    </row>
    <row r="21" spans="1:11" ht="42" x14ac:dyDescent="0.35">
      <c r="A21" s="103"/>
      <c r="B21" s="94" t="s">
        <v>1710</v>
      </c>
      <c r="C21" s="299" t="s">
        <v>1711</v>
      </c>
      <c r="D21" s="446">
        <v>22525</v>
      </c>
      <c r="E21" s="251">
        <f t="shared" si="0"/>
        <v>0</v>
      </c>
      <c r="F21" s="81"/>
      <c r="G21" s="81"/>
      <c r="H21" s="81"/>
      <c r="I21" s="81"/>
      <c r="J21" s="81"/>
    </row>
    <row r="22" spans="1:11" ht="22.5" customHeight="1" x14ac:dyDescent="0.35">
      <c r="A22" s="88"/>
      <c r="B22" s="94" t="s">
        <v>1712</v>
      </c>
      <c r="C22" s="299"/>
      <c r="D22" s="81"/>
      <c r="E22" s="251">
        <f t="shared" si="0"/>
        <v>0</v>
      </c>
      <c r="F22" s="81"/>
      <c r="G22" s="81"/>
      <c r="H22" s="81"/>
      <c r="I22" s="81"/>
      <c r="J22" s="81"/>
    </row>
    <row r="23" spans="1:11" x14ac:dyDescent="0.35">
      <c r="A23" s="88"/>
      <c r="B23" s="94" t="s">
        <v>1713</v>
      </c>
      <c r="C23" s="299" t="s">
        <v>1705</v>
      </c>
      <c r="D23" s="81" t="s">
        <v>1706</v>
      </c>
      <c r="E23" s="251">
        <f t="shared" si="0"/>
        <v>40000</v>
      </c>
      <c r="F23" s="81"/>
      <c r="G23" s="81">
        <v>40000</v>
      </c>
      <c r="H23" s="81"/>
      <c r="I23" s="81"/>
      <c r="J23" s="81"/>
      <c r="K23" s="185">
        <f>G23+11080</f>
        <v>51080</v>
      </c>
    </row>
    <row r="24" spans="1:11" ht="42" x14ac:dyDescent="0.35">
      <c r="A24" s="103"/>
      <c r="B24" s="94" t="s">
        <v>1714</v>
      </c>
      <c r="C24" s="299" t="s">
        <v>1708</v>
      </c>
      <c r="D24" s="81" t="s">
        <v>1709</v>
      </c>
      <c r="E24" s="251">
        <f t="shared" si="0"/>
        <v>35000</v>
      </c>
      <c r="F24" s="81"/>
      <c r="G24" s="81">
        <v>35000</v>
      </c>
      <c r="H24" s="81"/>
      <c r="I24" s="81"/>
      <c r="J24" s="81" t="s">
        <v>1332</v>
      </c>
      <c r="K24" s="1461">
        <v>23920</v>
      </c>
    </row>
    <row r="25" spans="1:11" ht="63" x14ac:dyDescent="0.35">
      <c r="A25" s="103"/>
      <c r="B25" s="94" t="s">
        <v>1715</v>
      </c>
      <c r="C25" s="299" t="s">
        <v>1716</v>
      </c>
      <c r="D25" s="81" t="s">
        <v>1709</v>
      </c>
      <c r="E25" s="251">
        <f t="shared" si="0"/>
        <v>0</v>
      </c>
      <c r="F25" s="81"/>
      <c r="G25" s="81"/>
      <c r="H25" s="81"/>
      <c r="I25" s="81"/>
      <c r="J25" s="81" t="s">
        <v>1332</v>
      </c>
    </row>
    <row r="26" spans="1:11" s="135" customFormat="1" ht="44.25" customHeight="1" x14ac:dyDescent="0.2">
      <c r="A26" s="189"/>
      <c r="B26" s="293" t="s">
        <v>2001</v>
      </c>
      <c r="C26" s="299" t="s">
        <v>2002</v>
      </c>
      <c r="D26" s="464" t="s">
        <v>1178</v>
      </c>
      <c r="E26" s="251">
        <f t="shared" si="0"/>
        <v>0</v>
      </c>
      <c r="F26" s="81"/>
      <c r="G26" s="81">
        <v>0</v>
      </c>
      <c r="H26" s="81"/>
      <c r="I26" s="81"/>
      <c r="J26" s="103" t="s">
        <v>1999</v>
      </c>
    </row>
    <row r="27" spans="1:11" ht="42" x14ac:dyDescent="0.35">
      <c r="A27" s="86">
        <v>138</v>
      </c>
      <c r="B27" s="94" t="s">
        <v>489</v>
      </c>
      <c r="C27" s="299"/>
      <c r="D27" s="81"/>
      <c r="E27" s="251">
        <f t="shared" si="0"/>
        <v>0</v>
      </c>
      <c r="F27" s="81"/>
      <c r="G27" s="81"/>
      <c r="H27" s="81"/>
      <c r="I27" s="81"/>
      <c r="J27" s="81"/>
    </row>
    <row r="28" spans="1:11" s="135" customFormat="1" ht="42" x14ac:dyDescent="0.2">
      <c r="A28" s="390"/>
      <c r="B28" s="536" t="s">
        <v>2003</v>
      </c>
      <c r="C28" s="431" t="s">
        <v>2004</v>
      </c>
      <c r="D28" s="629" t="s">
        <v>2005</v>
      </c>
      <c r="E28" s="124"/>
      <c r="F28" s="124"/>
      <c r="G28" s="124">
        <v>0</v>
      </c>
      <c r="H28" s="124"/>
      <c r="I28" s="124"/>
      <c r="J28" s="306" t="s">
        <v>1999</v>
      </c>
    </row>
    <row r="29" spans="1:11" x14ac:dyDescent="0.35">
      <c r="A29" s="31"/>
      <c r="B29" s="31"/>
      <c r="C29" s="248"/>
      <c r="D29" s="248"/>
      <c r="E29" s="211">
        <f>SUM(E14:E28)</f>
        <v>115000</v>
      </c>
      <c r="F29" s="211">
        <f>SUM(F14:F28)</f>
        <v>0</v>
      </c>
      <c r="G29" s="211">
        <f>SUM(G14:G28)</f>
        <v>115000</v>
      </c>
      <c r="H29" s="211">
        <f>SUM(H14:H28)</f>
        <v>0</v>
      </c>
      <c r="I29" s="211">
        <f>SUM(I14:I28)</f>
        <v>0</v>
      </c>
      <c r="J29" s="234">
        <f>F29+G29+H29+I29</f>
        <v>115000</v>
      </c>
    </row>
    <row r="30" spans="1:11" x14ac:dyDescent="0.35">
      <c r="B30" s="4"/>
    </row>
    <row r="33" spans="1:10" s="519" customFormat="1" x14ac:dyDescent="0.35">
      <c r="B33" s="519" t="s">
        <v>3213</v>
      </c>
    </row>
    <row r="34" spans="1:10" x14ac:dyDescent="0.35">
      <c r="B34" s="1" t="s">
        <v>3214</v>
      </c>
    </row>
    <row r="36" spans="1:10" s="519" customFormat="1" x14ac:dyDescent="0.35">
      <c r="B36" s="519" t="s">
        <v>3215</v>
      </c>
    </row>
    <row r="37" spans="1:10" ht="42" x14ac:dyDescent="0.35">
      <c r="A37" s="88"/>
      <c r="B37" s="82" t="s">
        <v>1704</v>
      </c>
      <c r="C37" s="299" t="s">
        <v>1705</v>
      </c>
      <c r="D37" s="81" t="s">
        <v>1706</v>
      </c>
      <c r="E37" s="254">
        <v>40000</v>
      </c>
      <c r="F37" s="81"/>
      <c r="G37" s="81">
        <v>40000</v>
      </c>
      <c r="H37" s="81"/>
      <c r="I37" s="81"/>
      <c r="J37" s="81"/>
    </row>
    <row r="38" spans="1:10" x14ac:dyDescent="0.35">
      <c r="A38" s="88"/>
      <c r="B38" s="82" t="s">
        <v>1713</v>
      </c>
      <c r="C38" s="299" t="s">
        <v>1705</v>
      </c>
      <c r="D38" s="81" t="s">
        <v>1706</v>
      </c>
      <c r="E38" s="254">
        <v>40000</v>
      </c>
      <c r="F38" s="81"/>
      <c r="G38" s="81">
        <v>40000</v>
      </c>
      <c r="H38" s="81"/>
      <c r="I38" s="81"/>
      <c r="J38" s="81"/>
    </row>
    <row r="39" spans="1:10" ht="42" x14ac:dyDescent="0.35">
      <c r="A39" s="103"/>
      <c r="B39" s="94" t="s">
        <v>1714</v>
      </c>
      <c r="C39" s="299" t="s">
        <v>1708</v>
      </c>
      <c r="D39" s="81" t="s">
        <v>1709</v>
      </c>
      <c r="E39" s="254">
        <v>35000</v>
      </c>
      <c r="F39" s="81"/>
      <c r="G39" s="81">
        <v>35000</v>
      </c>
      <c r="H39" s="81"/>
      <c r="I39" s="81"/>
      <c r="J39" s="81" t="s">
        <v>1332</v>
      </c>
    </row>
    <row r="40" spans="1:10" x14ac:dyDescent="0.35">
      <c r="E40" s="518">
        <f>SUM(E37:E39)</f>
        <v>115000</v>
      </c>
    </row>
  </sheetData>
  <mergeCells count="5">
    <mergeCell ref="A11:A12"/>
    <mergeCell ref="B11:B12"/>
    <mergeCell ref="E11:I11"/>
    <mergeCell ref="J11:J12"/>
    <mergeCell ref="A1:J1"/>
  </mergeCells>
  <pageMargins left="0.9055118110236221" right="0.51181102362204722" top="0.74803149606299213" bottom="0.55118110236220474" header="0.31496062992125984" footer="0.31496062992125984"/>
  <pageSetup paperSize="5" scale="80" orientation="landscape" r:id="rId1"/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27"/>
  <sheetViews>
    <sheetView topLeftCell="A7" workbookViewId="0">
      <selection sqref="A1:J22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6" width="23.140625" style="1" customWidth="1"/>
    <col min="7" max="7" width="22.8554687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 x14ac:dyDescent="0.45">
      <c r="A1" s="1378" t="s">
        <v>2129</v>
      </c>
      <c r="B1" s="1378"/>
      <c r="C1" s="1378"/>
      <c r="D1" s="1378"/>
      <c r="E1" s="1378"/>
      <c r="F1" s="1378"/>
      <c r="G1" s="1378"/>
      <c r="H1" s="1378"/>
      <c r="I1" s="1378"/>
      <c r="J1" s="1378"/>
    </row>
    <row r="2" spans="1:18" ht="12.75" customHeight="1" x14ac:dyDescent="0.35">
      <c r="A2" s="282"/>
      <c r="B2" s="282"/>
      <c r="C2" s="282"/>
      <c r="D2" s="282"/>
      <c r="E2" s="282"/>
      <c r="F2" s="282"/>
      <c r="G2" s="282"/>
      <c r="H2" s="282"/>
      <c r="I2" s="282"/>
    </row>
    <row r="3" spans="1:18" ht="21" customHeight="1" x14ac:dyDescent="0.35">
      <c r="A3" s="32"/>
      <c r="B3" s="47" t="s">
        <v>28</v>
      </c>
      <c r="C3" s="39" t="s">
        <v>40</v>
      </c>
      <c r="D3" s="96" t="s">
        <v>31</v>
      </c>
      <c r="E3" s="4"/>
      <c r="F3" s="48" t="s">
        <v>32</v>
      </c>
      <c r="G3" s="4"/>
      <c r="H3" s="48" t="s">
        <v>2141</v>
      </c>
      <c r="I3" s="36"/>
    </row>
    <row r="4" spans="1:18" ht="21" customHeight="1" x14ac:dyDescent="0.35">
      <c r="A4" s="32"/>
      <c r="B4" s="47" t="s">
        <v>53</v>
      </c>
      <c r="C4" s="39" t="s">
        <v>279</v>
      </c>
      <c r="D4" s="30"/>
      <c r="F4" s="2"/>
      <c r="G4" s="2"/>
      <c r="H4" s="2"/>
    </row>
    <row r="5" spans="1:18" ht="21" customHeight="1" x14ac:dyDescent="0.35">
      <c r="A5" s="32"/>
      <c r="B5" s="47" t="s">
        <v>265</v>
      </c>
      <c r="C5" s="39" t="s">
        <v>258</v>
      </c>
      <c r="D5" s="30"/>
      <c r="E5" s="2"/>
      <c r="F5" s="2"/>
      <c r="G5" s="2"/>
    </row>
    <row r="6" spans="1:18" ht="21" customHeight="1" x14ac:dyDescent="0.35">
      <c r="A6" s="32"/>
      <c r="B6" s="47" t="s">
        <v>21</v>
      </c>
      <c r="C6" s="49" t="s">
        <v>2144</v>
      </c>
      <c r="D6" s="50" t="s">
        <v>54</v>
      </c>
      <c r="E6" s="49"/>
      <c r="F6" s="49" t="s">
        <v>55</v>
      </c>
      <c r="G6" s="49" t="s">
        <v>56</v>
      </c>
      <c r="H6" s="49" t="s">
        <v>59</v>
      </c>
      <c r="I6" s="49" t="s">
        <v>57</v>
      </c>
      <c r="J6" s="49" t="s">
        <v>58</v>
      </c>
      <c r="K6" s="35"/>
      <c r="O6" s="30"/>
    </row>
    <row r="7" spans="1:18" ht="21" customHeight="1" x14ac:dyDescent="0.35">
      <c r="A7" s="32"/>
      <c r="B7" s="37" t="s">
        <v>36</v>
      </c>
      <c r="D7" s="1" t="s">
        <v>497</v>
      </c>
      <c r="F7" s="30"/>
      <c r="H7" s="30"/>
      <c r="J7" s="30"/>
      <c r="K7" s="30"/>
      <c r="M7" s="30"/>
      <c r="O7" s="30"/>
      <c r="P7" s="30"/>
      <c r="R7" s="30"/>
    </row>
    <row r="8" spans="1:18" ht="21" customHeight="1" x14ac:dyDescent="0.35">
      <c r="A8" s="32"/>
      <c r="B8" s="37"/>
      <c r="F8" s="30"/>
      <c r="H8" s="30"/>
      <c r="K8" s="30"/>
      <c r="M8" s="30"/>
      <c r="O8" s="30"/>
      <c r="P8" s="30"/>
      <c r="R8" s="30"/>
    </row>
    <row r="9" spans="1:18" ht="21" customHeight="1" x14ac:dyDescent="0.35">
      <c r="A9" s="32"/>
      <c r="B9" s="37" t="s">
        <v>37</v>
      </c>
      <c r="D9" s="1" t="s">
        <v>259</v>
      </c>
      <c r="E9" s="30"/>
      <c r="F9" s="2"/>
      <c r="G9" s="2"/>
      <c r="H9" s="2"/>
    </row>
    <row r="10" spans="1:18" ht="21" customHeight="1" x14ac:dyDescent="0.35">
      <c r="A10" s="32"/>
      <c r="B10" s="37"/>
      <c r="D10" s="1" t="s">
        <v>498</v>
      </c>
      <c r="E10" s="2"/>
      <c r="F10" s="2"/>
      <c r="G10" s="2"/>
      <c r="H10" s="2"/>
    </row>
    <row r="11" spans="1:18" ht="21" customHeight="1" x14ac:dyDescent="0.35">
      <c r="A11" s="32"/>
      <c r="B11" s="37" t="s">
        <v>529</v>
      </c>
      <c r="E11" s="2"/>
      <c r="F11" s="2"/>
      <c r="G11" s="2"/>
      <c r="H11" s="2"/>
    </row>
    <row r="12" spans="1:18" ht="21" customHeight="1" x14ac:dyDescent="0.35">
      <c r="A12" s="1390" t="s">
        <v>0</v>
      </c>
      <c r="B12" s="1390" t="s">
        <v>33</v>
      </c>
      <c r="C12" s="283" t="s">
        <v>23</v>
      </c>
      <c r="D12" s="287" t="s">
        <v>24</v>
      </c>
      <c r="E12" s="1392" t="s">
        <v>1</v>
      </c>
      <c r="F12" s="1393"/>
      <c r="G12" s="1393"/>
      <c r="H12" s="1393"/>
      <c r="I12" s="1394"/>
      <c r="J12" s="1395" t="s">
        <v>13</v>
      </c>
    </row>
    <row r="13" spans="1:18" x14ac:dyDescent="0.35">
      <c r="A13" s="1391"/>
      <c r="B13" s="1391"/>
      <c r="C13" s="284"/>
      <c r="D13" s="288" t="s">
        <v>25</v>
      </c>
      <c r="E13" s="33" t="s">
        <v>5</v>
      </c>
      <c r="F13" s="33" t="s">
        <v>6</v>
      </c>
      <c r="G13" s="33" t="s">
        <v>179</v>
      </c>
      <c r="H13" s="34" t="s">
        <v>26</v>
      </c>
      <c r="I13" s="34" t="s">
        <v>27</v>
      </c>
      <c r="J13" s="1396"/>
    </row>
    <row r="14" spans="1:18" s="9" customFormat="1" x14ac:dyDescent="0.2">
      <c r="A14" s="563">
        <v>139</v>
      </c>
      <c r="B14" s="537" t="s">
        <v>493</v>
      </c>
      <c r="C14" s="580"/>
      <c r="D14" s="580"/>
      <c r="E14" s="580"/>
      <c r="F14" s="580"/>
      <c r="G14" s="580"/>
      <c r="H14" s="580"/>
      <c r="I14" s="580"/>
      <c r="J14" s="580"/>
    </row>
    <row r="15" spans="1:18" s="9" customFormat="1" x14ac:dyDescent="0.2">
      <c r="A15" s="14"/>
      <c r="B15" s="14"/>
      <c r="C15" s="14"/>
      <c r="D15" s="14"/>
      <c r="E15" s="389">
        <f t="shared" ref="E15:E21" si="0">F15+G15+H15+I15</f>
        <v>0</v>
      </c>
      <c r="F15" s="14"/>
      <c r="G15" s="14"/>
      <c r="H15" s="14"/>
      <c r="I15" s="14"/>
      <c r="J15" s="14"/>
    </row>
    <row r="16" spans="1:18" ht="42" x14ac:dyDescent="0.35">
      <c r="A16" s="86">
        <v>140</v>
      </c>
      <c r="B16" s="90" t="s">
        <v>494</v>
      </c>
      <c r="C16" s="371"/>
      <c r="D16" s="16"/>
      <c r="E16" s="389">
        <f t="shared" si="0"/>
        <v>0</v>
      </c>
      <c r="F16" s="3"/>
      <c r="G16" s="3"/>
      <c r="H16" s="15"/>
      <c r="I16" s="3"/>
      <c r="J16" s="3"/>
    </row>
    <row r="17" spans="1:10" x14ac:dyDescent="0.35">
      <c r="A17" s="101"/>
      <c r="B17" s="372"/>
      <c r="C17" s="371"/>
      <c r="D17" s="3"/>
      <c r="E17" s="389">
        <f t="shared" si="0"/>
        <v>0</v>
      </c>
      <c r="F17" s="3"/>
      <c r="G17" s="3"/>
      <c r="H17" s="3"/>
      <c r="I17" s="3"/>
      <c r="J17" s="3"/>
    </row>
    <row r="18" spans="1:10" x14ac:dyDescent="0.35">
      <c r="A18" s="86">
        <v>141</v>
      </c>
      <c r="B18" s="94" t="s">
        <v>495</v>
      </c>
      <c r="C18" s="371"/>
      <c r="D18" s="3"/>
      <c r="E18" s="389">
        <f t="shared" si="0"/>
        <v>0</v>
      </c>
      <c r="F18" s="3"/>
      <c r="G18" s="3"/>
      <c r="H18" s="3"/>
      <c r="I18" s="3"/>
      <c r="J18" s="3"/>
    </row>
    <row r="19" spans="1:10" x14ac:dyDescent="0.35">
      <c r="A19" s="3"/>
      <c r="B19" s="371"/>
      <c r="C19" s="371"/>
      <c r="D19" s="3"/>
      <c r="E19" s="389">
        <f t="shared" si="0"/>
        <v>0</v>
      </c>
      <c r="F19" s="3"/>
      <c r="G19" s="3"/>
      <c r="H19" s="3"/>
      <c r="I19" s="3"/>
      <c r="J19" s="3"/>
    </row>
    <row r="20" spans="1:10" x14ac:dyDescent="0.35">
      <c r="A20" s="86">
        <v>142</v>
      </c>
      <c r="B20" s="94" t="s">
        <v>496</v>
      </c>
      <c r="C20" s="371"/>
      <c r="D20" s="3"/>
      <c r="E20" s="389">
        <f t="shared" si="0"/>
        <v>0</v>
      </c>
      <c r="F20" s="3"/>
      <c r="G20" s="3"/>
      <c r="H20" s="3"/>
      <c r="I20" s="3"/>
      <c r="J20" s="3"/>
    </row>
    <row r="21" spans="1:10" x14ac:dyDescent="0.35">
      <c r="A21" s="111"/>
      <c r="B21" s="413"/>
      <c r="C21" s="413"/>
      <c r="D21" s="111"/>
      <c r="E21" s="630">
        <f t="shared" si="0"/>
        <v>0</v>
      </c>
      <c r="F21" s="111"/>
      <c r="G21" s="111"/>
      <c r="H21" s="111"/>
      <c r="I21" s="111"/>
      <c r="J21" s="111"/>
    </row>
    <row r="22" spans="1:10" x14ac:dyDescent="0.35">
      <c r="A22" s="31"/>
      <c r="B22" s="31"/>
      <c r="C22" s="31"/>
      <c r="D22" s="31"/>
      <c r="E22" s="141">
        <f>SUM(E15:E21)</f>
        <v>0</v>
      </c>
      <c r="F22" s="141">
        <f>SUM(F15:F21)</f>
        <v>0</v>
      </c>
      <c r="G22" s="141">
        <f>SUM(G15:G21)</f>
        <v>0</v>
      </c>
      <c r="H22" s="141">
        <f>SUM(H15:H21)</f>
        <v>0</v>
      </c>
      <c r="I22" s="141">
        <f>SUM(I15:I21)</f>
        <v>0</v>
      </c>
      <c r="J22" s="138">
        <f>F22+G22+H22+I22</f>
        <v>0</v>
      </c>
    </row>
    <row r="23" spans="1:10" x14ac:dyDescent="0.35">
      <c r="B23" s="4"/>
    </row>
    <row r="26" spans="1:10" s="519" customFormat="1" x14ac:dyDescent="0.35">
      <c r="B26" s="519" t="s">
        <v>3213</v>
      </c>
    </row>
    <row r="27" spans="1:10" x14ac:dyDescent="0.35">
      <c r="B27" s="1" t="s">
        <v>3214</v>
      </c>
    </row>
  </sheetData>
  <mergeCells count="5">
    <mergeCell ref="A12:A13"/>
    <mergeCell ref="B12:B13"/>
    <mergeCell ref="E12:I12"/>
    <mergeCell ref="J12:J13"/>
    <mergeCell ref="A1:J1"/>
  </mergeCells>
  <pageMargins left="0.9055118110236221" right="0.51181102362204722" top="0.74803149606299213" bottom="0.55118110236220474" header="0.31496062992125984" footer="0.31496062992125984"/>
  <pageSetup paperSize="5" scale="80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5:D25"/>
  <sheetViews>
    <sheetView workbookViewId="0">
      <selection activeCell="L17" sqref="L17"/>
    </sheetView>
  </sheetViews>
  <sheetFormatPr defaultRowHeight="21" x14ac:dyDescent="0.35"/>
  <cols>
    <col min="1" max="1" width="9.140625" style="1"/>
    <col min="2" max="2" width="7" style="1" customWidth="1"/>
    <col min="3" max="16384" width="9.140625" style="1"/>
  </cols>
  <sheetData>
    <row r="5" spans="3:3" ht="132" customHeight="1" x14ac:dyDescent="0.55000000000000004">
      <c r="C5" s="51" t="s">
        <v>3237</v>
      </c>
    </row>
    <row r="6" spans="3:3" ht="30.75" x14ac:dyDescent="0.45">
      <c r="C6" s="46"/>
    </row>
    <row r="7" spans="3:3" ht="30.75" x14ac:dyDescent="0.45">
      <c r="C7" s="46"/>
    </row>
    <row r="8" spans="3:3" ht="30.75" x14ac:dyDescent="0.45">
      <c r="C8" s="46"/>
    </row>
    <row r="25" spans="4:4" ht="33.75" x14ac:dyDescent="0.5">
      <c r="D25" s="72"/>
    </row>
  </sheetData>
  <pageMargins left="1.6929133858267718" right="1.1023622047244095" top="0.74803149606299213" bottom="0.74803149606299213" header="0.31496062992125984" footer="0.31496062992125984"/>
  <pageSetup paperSize="5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7"/>
  <sheetViews>
    <sheetView topLeftCell="C7" zoomScale="90" zoomScaleNormal="90" workbookViewId="0">
      <selection sqref="A1:J43"/>
    </sheetView>
  </sheetViews>
  <sheetFormatPr defaultColWidth="9.140625" defaultRowHeight="21" x14ac:dyDescent="0.2"/>
  <cols>
    <col min="1" max="1" width="5.7109375" style="915" customWidth="1"/>
    <col min="2" max="2" width="44.5703125" style="9" customWidth="1"/>
    <col min="3" max="3" width="23" style="9" customWidth="1"/>
    <col min="4" max="4" width="18.28515625" style="183" customWidth="1"/>
    <col min="5" max="5" width="17" style="9" customWidth="1"/>
    <col min="6" max="7" width="18.140625" style="9" customWidth="1"/>
    <col min="8" max="8" width="19" style="9" customWidth="1"/>
    <col min="9" max="9" width="16.42578125" style="9" customWidth="1"/>
    <col min="10" max="10" width="18.28515625" style="9" customWidth="1"/>
    <col min="11" max="16384" width="9.140625" style="9"/>
  </cols>
  <sheetData>
    <row r="1" spans="1:18" ht="28.5" x14ac:dyDescent="0.2">
      <c r="A1" s="1370" t="s">
        <v>851</v>
      </c>
      <c r="B1" s="1370"/>
      <c r="C1" s="1370"/>
      <c r="D1" s="1370"/>
      <c r="E1" s="1370"/>
      <c r="F1" s="1370"/>
      <c r="G1" s="1370"/>
      <c r="H1" s="1370"/>
      <c r="I1" s="1370"/>
      <c r="J1" s="1370"/>
    </row>
    <row r="2" spans="1:18" x14ac:dyDescent="0.2">
      <c r="A2" s="1410" t="s">
        <v>2130</v>
      </c>
      <c r="B2" s="1410"/>
      <c r="C2" s="1410"/>
      <c r="D2" s="1410"/>
      <c r="E2" s="1410"/>
      <c r="F2" s="1410"/>
      <c r="G2" s="1410"/>
      <c r="H2" s="1410"/>
      <c r="I2" s="1410"/>
    </row>
    <row r="3" spans="1:18" ht="21" customHeight="1" x14ac:dyDescent="0.2">
      <c r="A3" s="180"/>
      <c r="B3" s="751" t="s">
        <v>852</v>
      </c>
      <c r="C3" s="224" t="s">
        <v>853</v>
      </c>
      <c r="D3" s="181"/>
      <c r="F3" s="908"/>
      <c r="H3" s="908"/>
      <c r="I3" s="183"/>
    </row>
    <row r="4" spans="1:18" x14ac:dyDescent="0.2">
      <c r="A4" s="180"/>
      <c r="B4" s="751" t="s">
        <v>854</v>
      </c>
      <c r="C4" s="224" t="s">
        <v>1258</v>
      </c>
      <c r="D4" s="181"/>
      <c r="E4" s="183"/>
      <c r="F4" s="183"/>
      <c r="G4" s="183"/>
    </row>
    <row r="5" spans="1:18" ht="21" customHeight="1" x14ac:dyDescent="0.2">
      <c r="A5" s="180"/>
      <c r="B5" s="751" t="s">
        <v>21</v>
      </c>
      <c r="C5" s="224" t="s">
        <v>30</v>
      </c>
      <c r="D5" s="225" t="s">
        <v>54</v>
      </c>
      <c r="E5" s="224"/>
      <c r="F5" s="224" t="s">
        <v>2131</v>
      </c>
      <c r="G5" s="224" t="s">
        <v>56</v>
      </c>
      <c r="H5" s="224" t="s">
        <v>59</v>
      </c>
      <c r="I5" s="224" t="s">
        <v>57</v>
      </c>
      <c r="J5" s="224" t="s">
        <v>58</v>
      </c>
      <c r="K5" s="229"/>
      <c r="O5" s="229"/>
    </row>
    <row r="6" spans="1:18" ht="21" customHeight="1" x14ac:dyDescent="0.2">
      <c r="A6" s="180"/>
      <c r="B6" s="226" t="s">
        <v>36</v>
      </c>
      <c r="D6" s="183" t="s">
        <v>1259</v>
      </c>
      <c r="F6" s="229"/>
      <c r="H6" s="229"/>
      <c r="J6" s="229"/>
      <c r="K6" s="229"/>
      <c r="M6" s="229"/>
      <c r="O6" s="229"/>
      <c r="P6" s="229"/>
      <c r="R6" s="229"/>
    </row>
    <row r="7" spans="1:18" ht="21" customHeight="1" x14ac:dyDescent="0.2">
      <c r="A7" s="180"/>
      <c r="B7" s="226"/>
      <c r="D7" s="183" t="s">
        <v>1260</v>
      </c>
      <c r="F7" s="229"/>
      <c r="H7" s="229"/>
      <c r="K7" s="229"/>
      <c r="M7" s="229"/>
      <c r="O7" s="229"/>
      <c r="P7" s="229"/>
      <c r="R7" s="229"/>
    </row>
    <row r="8" spans="1:18" ht="21" customHeight="1" x14ac:dyDescent="0.2">
      <c r="A8" s="180"/>
      <c r="B8" s="226" t="s">
        <v>37</v>
      </c>
      <c r="D8" s="183" t="s">
        <v>1261</v>
      </c>
      <c r="E8" s="229"/>
      <c r="F8" s="183"/>
      <c r="G8" s="183"/>
      <c r="H8" s="183"/>
    </row>
    <row r="9" spans="1:18" ht="21" customHeight="1" x14ac:dyDescent="0.2">
      <c r="A9" s="180"/>
      <c r="B9" s="226"/>
      <c r="D9" s="183" t="s">
        <v>1262</v>
      </c>
      <c r="E9" s="183"/>
      <c r="F9" s="183"/>
      <c r="G9" s="183"/>
      <c r="H9" s="183"/>
    </row>
    <row r="10" spans="1:18" ht="21" customHeight="1" x14ac:dyDescent="0.2">
      <c r="A10" s="180"/>
      <c r="B10" s="226" t="s">
        <v>1263</v>
      </c>
      <c r="D10" s="183" t="s">
        <v>1264</v>
      </c>
      <c r="E10" s="183"/>
      <c r="F10" s="183"/>
      <c r="G10" s="183"/>
      <c r="H10" s="183"/>
    </row>
    <row r="11" spans="1:18" ht="21" customHeight="1" x14ac:dyDescent="0.2">
      <c r="A11" s="180"/>
      <c r="B11" s="226"/>
      <c r="D11" s="183" t="s">
        <v>1265</v>
      </c>
      <c r="E11" s="183"/>
      <c r="F11" s="183"/>
      <c r="G11" s="183"/>
      <c r="H11" s="183"/>
    </row>
    <row r="12" spans="1:18" ht="21" customHeight="1" x14ac:dyDescent="0.2">
      <c r="A12" s="1430" t="s">
        <v>0</v>
      </c>
      <c r="B12" s="1432" t="s">
        <v>33</v>
      </c>
      <c r="C12" s="909" t="s">
        <v>23</v>
      </c>
      <c r="D12" s="672" t="s">
        <v>24</v>
      </c>
      <c r="E12" s="1434" t="s">
        <v>1</v>
      </c>
      <c r="F12" s="1435"/>
      <c r="G12" s="1435"/>
      <c r="H12" s="1435"/>
      <c r="I12" s="1436"/>
      <c r="J12" s="1437" t="s">
        <v>13</v>
      </c>
    </row>
    <row r="13" spans="1:18" ht="23.25" x14ac:dyDescent="0.2">
      <c r="A13" s="1431"/>
      <c r="B13" s="1433"/>
      <c r="C13" s="184"/>
      <c r="D13" s="184" t="s">
        <v>25</v>
      </c>
      <c r="E13" s="116" t="s">
        <v>5</v>
      </c>
      <c r="F13" s="116" t="s">
        <v>6</v>
      </c>
      <c r="G13" s="116" t="s">
        <v>855</v>
      </c>
      <c r="H13" s="117" t="s">
        <v>26</v>
      </c>
      <c r="I13" s="117" t="s">
        <v>27</v>
      </c>
      <c r="J13" s="1438"/>
    </row>
    <row r="14" spans="1:18" s="724" customFormat="1" ht="39" x14ac:dyDescent="0.2">
      <c r="A14" s="890">
        <v>1.1000000000000001</v>
      </c>
      <c r="B14" s="891" t="s">
        <v>1266</v>
      </c>
      <c r="C14" s="892"/>
      <c r="D14" s="893"/>
      <c r="E14" s="892"/>
      <c r="F14" s="892"/>
      <c r="G14" s="892"/>
      <c r="H14" s="892"/>
      <c r="I14" s="892"/>
      <c r="J14" s="892"/>
    </row>
    <row r="15" spans="1:18" s="724" customFormat="1" ht="39" x14ac:dyDescent="0.2">
      <c r="A15" s="894"/>
      <c r="B15" s="637" t="s">
        <v>1267</v>
      </c>
      <c r="C15" s="776" t="s">
        <v>1087</v>
      </c>
      <c r="D15" s="727" t="s">
        <v>1268</v>
      </c>
      <c r="E15" s="910">
        <f t="shared" ref="E15:E42" si="0">F15+G15+H15+I15</f>
        <v>50000</v>
      </c>
      <c r="F15" s="896"/>
      <c r="G15" s="896"/>
      <c r="H15" s="897">
        <v>50000</v>
      </c>
      <c r="I15" s="728"/>
      <c r="J15" s="730" t="s">
        <v>611</v>
      </c>
    </row>
    <row r="16" spans="1:18" s="724" customFormat="1" ht="19.5" x14ac:dyDescent="0.2">
      <c r="A16" s="894"/>
      <c r="B16" s="898" t="s">
        <v>1269</v>
      </c>
      <c r="C16" s="903" t="s">
        <v>1285</v>
      </c>
      <c r="D16" s="776" t="s">
        <v>624</v>
      </c>
      <c r="E16" s="910">
        <f t="shared" si="0"/>
        <v>280000</v>
      </c>
      <c r="F16" s="911"/>
      <c r="G16" s="911"/>
      <c r="H16" s="900">
        <v>30000</v>
      </c>
      <c r="I16" s="777">
        <v>250000</v>
      </c>
      <c r="J16" s="730" t="s">
        <v>611</v>
      </c>
    </row>
    <row r="17" spans="1:10" s="724" customFormat="1" ht="19.5" x14ac:dyDescent="0.2">
      <c r="A17" s="894"/>
      <c r="B17" s="568" t="s">
        <v>683</v>
      </c>
      <c r="C17" s="791"/>
      <c r="D17" s="776"/>
      <c r="E17" s="910">
        <f t="shared" si="0"/>
        <v>0</v>
      </c>
      <c r="F17" s="911"/>
      <c r="G17" s="911"/>
      <c r="H17" s="777"/>
      <c r="I17" s="777"/>
      <c r="J17" s="730"/>
    </row>
    <row r="18" spans="1:10" s="724" customFormat="1" ht="19.5" x14ac:dyDescent="0.2">
      <c r="A18" s="894"/>
      <c r="B18" s="568" t="s">
        <v>684</v>
      </c>
      <c r="C18" s="791" t="s">
        <v>685</v>
      </c>
      <c r="D18" s="788">
        <v>22313</v>
      </c>
      <c r="E18" s="910">
        <f t="shared" si="0"/>
        <v>0</v>
      </c>
      <c r="F18" s="911"/>
      <c r="G18" s="911"/>
      <c r="H18" s="777"/>
      <c r="I18" s="777"/>
      <c r="J18" s="911"/>
    </row>
    <row r="19" spans="1:10" s="724" customFormat="1" ht="19.5" x14ac:dyDescent="0.2">
      <c r="A19" s="894"/>
      <c r="B19" s="730" t="s">
        <v>820</v>
      </c>
      <c r="C19" s="730" t="s">
        <v>672</v>
      </c>
      <c r="D19" s="788">
        <v>22282</v>
      </c>
      <c r="E19" s="910">
        <f t="shared" si="0"/>
        <v>20000</v>
      </c>
      <c r="F19" s="911"/>
      <c r="G19" s="911"/>
      <c r="H19" s="777">
        <v>20000</v>
      </c>
      <c r="I19" s="777"/>
      <c r="J19" s="730" t="s">
        <v>611</v>
      </c>
    </row>
    <row r="20" spans="1:10" s="724" customFormat="1" ht="47.25" customHeight="1" x14ac:dyDescent="0.2">
      <c r="A20" s="727"/>
      <c r="B20" s="901" t="s">
        <v>2457</v>
      </c>
      <c r="C20" s="727" t="s">
        <v>2458</v>
      </c>
      <c r="D20" s="727" t="s">
        <v>2459</v>
      </c>
      <c r="E20" s="910">
        <f t="shared" si="0"/>
        <v>250000</v>
      </c>
      <c r="F20" s="727"/>
      <c r="G20" s="727"/>
      <c r="H20" s="727"/>
      <c r="I20" s="727">
        <v>250000</v>
      </c>
      <c r="J20" s="727" t="s">
        <v>2460</v>
      </c>
    </row>
    <row r="21" spans="1:10" s="724" customFormat="1" ht="39" x14ac:dyDescent="0.2">
      <c r="A21" s="727"/>
      <c r="B21" s="901" t="s">
        <v>2461</v>
      </c>
      <c r="C21" s="727" t="s">
        <v>2462</v>
      </c>
      <c r="D21" s="727" t="s">
        <v>2459</v>
      </c>
      <c r="E21" s="910">
        <f t="shared" si="0"/>
        <v>100000</v>
      </c>
      <c r="F21" s="727">
        <v>100000</v>
      </c>
      <c r="G21" s="727"/>
      <c r="H21" s="727"/>
      <c r="I21" s="727"/>
      <c r="J21" s="727" t="s">
        <v>2460</v>
      </c>
    </row>
    <row r="22" spans="1:10" s="724" customFormat="1" ht="58.5" x14ac:dyDescent="0.2">
      <c r="A22" s="894">
        <v>1.2</v>
      </c>
      <c r="B22" s="901" t="s">
        <v>1270</v>
      </c>
      <c r="C22" s="792"/>
      <c r="D22" s="790"/>
      <c r="E22" s="910">
        <f t="shared" si="0"/>
        <v>0</v>
      </c>
      <c r="F22" s="792"/>
      <c r="G22" s="792"/>
      <c r="H22" s="792"/>
      <c r="I22" s="792"/>
      <c r="J22" s="792"/>
    </row>
    <row r="23" spans="1:10" s="724" customFormat="1" ht="39" x14ac:dyDescent="0.2">
      <c r="A23" s="903"/>
      <c r="B23" s="730" t="s">
        <v>2463</v>
      </c>
      <c r="C23" s="792"/>
      <c r="D23" s="790"/>
      <c r="E23" s="910">
        <f t="shared" si="0"/>
        <v>0</v>
      </c>
      <c r="F23" s="792"/>
      <c r="G23" s="792"/>
      <c r="H23" s="792"/>
      <c r="I23" s="792"/>
      <c r="J23" s="792"/>
    </row>
    <row r="24" spans="1:10" s="724" customFormat="1" ht="39" x14ac:dyDescent="0.2">
      <c r="A24" s="902"/>
      <c r="B24" s="730" t="s">
        <v>2464</v>
      </c>
      <c r="C24" s="792"/>
      <c r="D24" s="727" t="s">
        <v>704</v>
      </c>
      <c r="E24" s="910">
        <f t="shared" si="0"/>
        <v>77000</v>
      </c>
      <c r="F24" s="727">
        <v>77000</v>
      </c>
      <c r="G24" s="792"/>
      <c r="H24" s="792"/>
      <c r="I24" s="792"/>
      <c r="J24" s="730" t="s">
        <v>611</v>
      </c>
    </row>
    <row r="25" spans="1:10" s="724" customFormat="1" ht="19.5" x14ac:dyDescent="0.2">
      <c r="A25" s="894"/>
      <c r="B25" s="903" t="s">
        <v>1271</v>
      </c>
      <c r="C25" s="792"/>
      <c r="D25" s="790"/>
      <c r="E25" s="910">
        <f t="shared" si="0"/>
        <v>0</v>
      </c>
      <c r="F25" s="792"/>
      <c r="G25" s="792"/>
      <c r="H25" s="792"/>
      <c r="I25" s="792"/>
      <c r="J25" s="792"/>
    </row>
    <row r="26" spans="1:10" s="724" customFormat="1" ht="19.5" x14ac:dyDescent="0.2">
      <c r="A26" s="894"/>
      <c r="B26" s="903" t="s">
        <v>1272</v>
      </c>
      <c r="C26" s="727" t="s">
        <v>703</v>
      </c>
      <c r="D26" s="727" t="s">
        <v>704</v>
      </c>
      <c r="E26" s="910">
        <f t="shared" si="0"/>
        <v>0</v>
      </c>
      <c r="F26" s="792"/>
      <c r="G26" s="896"/>
      <c r="H26" s="792"/>
      <c r="I26" s="792"/>
      <c r="J26" s="730" t="s">
        <v>611</v>
      </c>
    </row>
    <row r="27" spans="1:10" s="724" customFormat="1" ht="19.5" x14ac:dyDescent="0.2">
      <c r="A27" s="894"/>
      <c r="B27" s="903" t="s">
        <v>1273</v>
      </c>
      <c r="C27" s="792"/>
      <c r="D27" s="790"/>
      <c r="E27" s="910">
        <f t="shared" si="0"/>
        <v>0</v>
      </c>
      <c r="F27" s="792"/>
      <c r="G27" s="792"/>
      <c r="H27" s="792"/>
      <c r="I27" s="792"/>
      <c r="J27" s="792"/>
    </row>
    <row r="28" spans="1:10" s="724" customFormat="1" ht="19.5" x14ac:dyDescent="0.2">
      <c r="A28" s="894"/>
      <c r="B28" s="903" t="s">
        <v>1274</v>
      </c>
      <c r="C28" s="792"/>
      <c r="D28" s="790"/>
      <c r="E28" s="910">
        <f t="shared" si="0"/>
        <v>0</v>
      </c>
      <c r="F28" s="792"/>
      <c r="G28" s="792"/>
      <c r="H28" s="792"/>
      <c r="I28" s="792"/>
      <c r="J28" s="792"/>
    </row>
    <row r="29" spans="1:10" s="724" customFormat="1" ht="19.5" x14ac:dyDescent="0.2">
      <c r="A29" s="894"/>
      <c r="B29" s="903" t="s">
        <v>1275</v>
      </c>
      <c r="C29" s="791"/>
      <c r="D29" s="773"/>
      <c r="E29" s="910">
        <f t="shared" si="0"/>
        <v>0</v>
      </c>
      <c r="F29" s="903"/>
      <c r="G29" s="903"/>
      <c r="H29" s="911"/>
      <c r="I29" s="903"/>
      <c r="J29" s="903"/>
    </row>
    <row r="30" spans="1:10" s="724" customFormat="1" ht="19.5" x14ac:dyDescent="0.2">
      <c r="A30" s="894"/>
      <c r="B30" s="791" t="s">
        <v>1276</v>
      </c>
      <c r="C30" s="903"/>
      <c r="D30" s="776"/>
      <c r="E30" s="910">
        <f t="shared" si="0"/>
        <v>0</v>
      </c>
      <c r="F30" s="903"/>
      <c r="G30" s="903"/>
      <c r="H30" s="903"/>
      <c r="I30" s="903"/>
      <c r="J30" s="903"/>
    </row>
    <row r="31" spans="1:10" s="724" customFormat="1" ht="19.5" x14ac:dyDescent="0.2">
      <c r="A31" s="894"/>
      <c r="B31" s="903" t="s">
        <v>1277</v>
      </c>
      <c r="C31" s="903"/>
      <c r="D31" s="776"/>
      <c r="E31" s="910">
        <f t="shared" si="0"/>
        <v>0</v>
      </c>
      <c r="F31" s="903"/>
      <c r="G31" s="903"/>
      <c r="H31" s="903"/>
      <c r="I31" s="903"/>
      <c r="J31" s="903"/>
    </row>
    <row r="32" spans="1:10" s="724" customFormat="1" ht="19.5" x14ac:dyDescent="0.2">
      <c r="A32" s="894"/>
      <c r="B32" s="903" t="s">
        <v>707</v>
      </c>
      <c r="C32" s="903"/>
      <c r="D32" s="776"/>
      <c r="E32" s="910">
        <f t="shared" si="0"/>
        <v>0</v>
      </c>
      <c r="F32" s="903"/>
      <c r="G32" s="903"/>
      <c r="H32" s="903"/>
      <c r="I32" s="903"/>
      <c r="J32" s="903"/>
    </row>
    <row r="33" spans="1:10" s="724" customFormat="1" ht="19.5" x14ac:dyDescent="0.2">
      <c r="A33" s="894"/>
      <c r="B33" s="903" t="s">
        <v>1278</v>
      </c>
      <c r="C33" s="903"/>
      <c r="D33" s="776"/>
      <c r="E33" s="910">
        <f t="shared" si="0"/>
        <v>0</v>
      </c>
      <c r="F33" s="903"/>
      <c r="G33" s="903"/>
      <c r="H33" s="903"/>
      <c r="I33" s="903"/>
      <c r="J33" s="903"/>
    </row>
    <row r="34" spans="1:10" s="724" customFormat="1" ht="19.5" x14ac:dyDescent="0.2">
      <c r="A34" s="894"/>
      <c r="B34" s="904" t="s">
        <v>709</v>
      </c>
      <c r="C34" s="792"/>
      <c r="D34" s="790"/>
      <c r="E34" s="910">
        <f t="shared" si="0"/>
        <v>0</v>
      </c>
      <c r="F34" s="792"/>
      <c r="G34" s="792"/>
      <c r="H34" s="792"/>
      <c r="I34" s="792"/>
      <c r="J34" s="792"/>
    </row>
    <row r="35" spans="1:10" s="724" customFormat="1" ht="19.5" x14ac:dyDescent="0.2">
      <c r="A35" s="894"/>
      <c r="B35" s="904" t="s">
        <v>710</v>
      </c>
      <c r="C35" s="792"/>
      <c r="D35" s="790"/>
      <c r="E35" s="910">
        <f t="shared" si="0"/>
        <v>0</v>
      </c>
      <c r="F35" s="792"/>
      <c r="G35" s="792"/>
      <c r="H35" s="792"/>
      <c r="I35" s="792"/>
      <c r="J35" s="792"/>
    </row>
    <row r="36" spans="1:10" s="724" customFormat="1" ht="45.75" customHeight="1" x14ac:dyDescent="0.2">
      <c r="A36" s="894">
        <v>1.3</v>
      </c>
      <c r="B36" s="901" t="s">
        <v>1279</v>
      </c>
      <c r="C36" s="782" t="s">
        <v>2465</v>
      </c>
      <c r="D36" s="727" t="s">
        <v>2459</v>
      </c>
      <c r="E36" s="910">
        <f t="shared" si="0"/>
        <v>0</v>
      </c>
      <c r="F36" s="792"/>
      <c r="G36" s="792"/>
      <c r="H36" s="792"/>
      <c r="I36" s="792"/>
      <c r="J36" s="792"/>
    </row>
    <row r="37" spans="1:10" s="724" customFormat="1" ht="39" x14ac:dyDescent="0.2">
      <c r="A37" s="894"/>
      <c r="B37" s="898" t="s">
        <v>1287</v>
      </c>
      <c r="C37" s="727" t="s">
        <v>1280</v>
      </c>
      <c r="D37" s="776" t="s">
        <v>736</v>
      </c>
      <c r="E37" s="910">
        <f t="shared" si="0"/>
        <v>0</v>
      </c>
      <c r="F37" s="792"/>
      <c r="G37" s="792"/>
      <c r="H37" s="792"/>
      <c r="I37" s="792"/>
      <c r="J37" s="730" t="s">
        <v>611</v>
      </c>
    </row>
    <row r="38" spans="1:10" s="724" customFormat="1" ht="61.5" customHeight="1" x14ac:dyDescent="0.2">
      <c r="A38" s="894">
        <v>1.4</v>
      </c>
      <c r="B38" s="901" t="s">
        <v>1281</v>
      </c>
      <c r="C38" s="782" t="s">
        <v>2465</v>
      </c>
      <c r="D38" s="727" t="s">
        <v>2459</v>
      </c>
      <c r="E38" s="910">
        <f t="shared" si="0"/>
        <v>0</v>
      </c>
      <c r="F38" s="903"/>
      <c r="G38" s="903"/>
      <c r="H38" s="911"/>
      <c r="I38" s="903"/>
      <c r="J38" s="903"/>
    </row>
    <row r="39" spans="1:10" s="724" customFormat="1" ht="84" customHeight="1" x14ac:dyDescent="0.2">
      <c r="A39" s="775">
        <v>1.5</v>
      </c>
      <c r="B39" s="901" t="s">
        <v>1282</v>
      </c>
      <c r="C39" s="782" t="s">
        <v>2465</v>
      </c>
      <c r="D39" s="727" t="s">
        <v>2459</v>
      </c>
      <c r="E39" s="910">
        <f t="shared" si="0"/>
        <v>0</v>
      </c>
      <c r="F39" s="903"/>
      <c r="G39" s="903"/>
      <c r="H39" s="903"/>
      <c r="I39" s="903"/>
      <c r="J39" s="903"/>
    </row>
    <row r="40" spans="1:10" s="724" customFormat="1" ht="82.5" customHeight="1" x14ac:dyDescent="0.2">
      <c r="A40" s="775">
        <v>1.6</v>
      </c>
      <c r="B40" s="901" t="s">
        <v>1283</v>
      </c>
      <c r="C40" s="782"/>
      <c r="D40" s="727"/>
      <c r="E40" s="910">
        <f t="shared" si="0"/>
        <v>0</v>
      </c>
      <c r="F40" s="903"/>
      <c r="G40" s="903"/>
      <c r="H40" s="903"/>
      <c r="I40" s="903"/>
      <c r="J40" s="903"/>
    </row>
    <row r="41" spans="1:10" s="724" customFormat="1" ht="24" customHeight="1" x14ac:dyDescent="0.2">
      <c r="A41" s="894">
        <v>1.7</v>
      </c>
      <c r="B41" s="901" t="s">
        <v>1284</v>
      </c>
      <c r="C41" s="791"/>
      <c r="D41" s="776"/>
      <c r="E41" s="910">
        <f t="shared" si="0"/>
        <v>0</v>
      </c>
      <c r="F41" s="903"/>
      <c r="G41" s="903"/>
      <c r="H41" s="903"/>
      <c r="I41" s="903"/>
      <c r="J41" s="903"/>
    </row>
    <row r="42" spans="1:10" s="724" customFormat="1" ht="19.5" x14ac:dyDescent="0.2">
      <c r="A42" s="912"/>
      <c r="B42" s="797"/>
      <c r="C42" s="905"/>
      <c r="D42" s="799"/>
      <c r="E42" s="913">
        <f t="shared" si="0"/>
        <v>0</v>
      </c>
      <c r="F42" s="914"/>
      <c r="G42" s="914"/>
      <c r="H42" s="914"/>
      <c r="I42" s="914"/>
      <c r="J42" s="914"/>
    </row>
    <row r="43" spans="1:10" x14ac:dyDescent="0.2">
      <c r="E43" s="244">
        <f>SUM(E15:E42)</f>
        <v>777000</v>
      </c>
      <c r="F43" s="244">
        <f t="shared" ref="F43:I43" si="1">SUM(F15:F42)</f>
        <v>177000</v>
      </c>
      <c r="G43" s="244">
        <f t="shared" si="1"/>
        <v>0</v>
      </c>
      <c r="H43" s="244">
        <f t="shared" si="1"/>
        <v>100000</v>
      </c>
      <c r="I43" s="244">
        <f t="shared" si="1"/>
        <v>500000</v>
      </c>
      <c r="J43" s="267">
        <f>F43+G43+H43+I43</f>
        <v>777000</v>
      </c>
    </row>
    <row r="46" spans="1:10" s="520" customFormat="1" x14ac:dyDescent="0.2">
      <c r="B46" s="520" t="s">
        <v>3213</v>
      </c>
    </row>
    <row r="47" spans="1:10" ht="42" x14ac:dyDescent="0.2">
      <c r="A47" s="178"/>
      <c r="B47" s="505" t="s">
        <v>2461</v>
      </c>
      <c r="C47" s="103" t="s">
        <v>2462</v>
      </c>
      <c r="D47" s="103" t="s">
        <v>2459</v>
      </c>
      <c r="E47" s="426">
        <f t="shared" ref="E47" si="2">F47+G47+H47+I47</f>
        <v>100000</v>
      </c>
      <c r="F47" s="103">
        <v>100000</v>
      </c>
      <c r="G47" s="103"/>
      <c r="H47" s="103"/>
      <c r="I47" s="103"/>
      <c r="J47" s="103" t="s">
        <v>2460</v>
      </c>
    </row>
  </sheetData>
  <mergeCells count="6">
    <mergeCell ref="A1:J1"/>
    <mergeCell ref="A12:A13"/>
    <mergeCell ref="B12:B13"/>
    <mergeCell ref="E12:I12"/>
    <mergeCell ref="J12:J13"/>
    <mergeCell ref="A2:I2"/>
  </mergeCells>
  <pageMargins left="0.9055118110236221" right="0.51181102362204722" top="0.74803149606299213" bottom="0.55118110236220474" header="0.31496062992125984" footer="0.31496062992125984"/>
  <pageSetup paperSize="5" scale="80" orientation="landscape" r:id="rId1"/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8"/>
  <sheetViews>
    <sheetView topLeftCell="D16" zoomScale="90" zoomScaleNormal="90" workbookViewId="0">
      <selection sqref="A1:J30"/>
    </sheetView>
  </sheetViews>
  <sheetFormatPr defaultColWidth="9.140625" defaultRowHeight="21" x14ac:dyDescent="0.35"/>
  <cols>
    <col min="1" max="1" width="5.7109375" style="1" customWidth="1"/>
    <col min="2" max="2" width="49" style="1" customWidth="1"/>
    <col min="3" max="3" width="23" style="1" customWidth="1"/>
    <col min="4" max="4" width="18.28515625" style="1" customWidth="1"/>
    <col min="5" max="5" width="17" style="1" customWidth="1"/>
    <col min="6" max="8" width="17.42578125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 x14ac:dyDescent="0.35">
      <c r="A1" s="1370" t="s">
        <v>851</v>
      </c>
      <c r="B1" s="1370"/>
      <c r="C1" s="1370"/>
      <c r="D1" s="1370"/>
      <c r="E1" s="1370"/>
      <c r="F1" s="1370"/>
      <c r="G1" s="1370"/>
      <c r="H1" s="1370"/>
      <c r="I1" s="1370"/>
      <c r="J1" s="1370"/>
    </row>
    <row r="2" spans="1:18" s="337" customFormat="1" ht="18.75" x14ac:dyDescent="0.3">
      <c r="A2" s="1439" t="s">
        <v>2130</v>
      </c>
      <c r="B2" s="1439"/>
      <c r="C2" s="1439"/>
      <c r="D2" s="1439"/>
      <c r="E2" s="1439"/>
      <c r="F2" s="1439"/>
      <c r="G2" s="1439"/>
      <c r="H2" s="1439"/>
      <c r="I2" s="1439"/>
      <c r="J2" s="821"/>
    </row>
    <row r="3" spans="1:18" s="337" customFormat="1" ht="21" customHeight="1" x14ac:dyDescent="0.3">
      <c r="A3" s="753"/>
      <c r="B3" s="754" t="s">
        <v>852</v>
      </c>
      <c r="C3" s="755" t="s">
        <v>853</v>
      </c>
      <c r="D3" s="927"/>
      <c r="E3" s="821"/>
      <c r="F3" s="928"/>
      <c r="G3" s="821"/>
      <c r="H3" s="928"/>
      <c r="I3" s="835"/>
      <c r="J3" s="821"/>
    </row>
    <row r="4" spans="1:18" s="337" customFormat="1" ht="21" customHeight="1" x14ac:dyDescent="0.3">
      <c r="A4" s="753"/>
      <c r="B4" s="754" t="s">
        <v>854</v>
      </c>
      <c r="C4" s="755" t="s">
        <v>856</v>
      </c>
      <c r="D4" s="232"/>
      <c r="E4" s="835"/>
      <c r="F4" s="835"/>
      <c r="G4" s="835"/>
      <c r="H4" s="821"/>
      <c r="I4" s="821"/>
      <c r="J4" s="821"/>
    </row>
    <row r="5" spans="1:18" s="337" customFormat="1" ht="21" customHeight="1" x14ac:dyDescent="0.3">
      <c r="A5" s="753"/>
      <c r="B5" s="754" t="s">
        <v>21</v>
      </c>
      <c r="C5" s="755" t="s">
        <v>30</v>
      </c>
      <c r="D5" s="756" t="s">
        <v>54</v>
      </c>
      <c r="E5" s="755"/>
      <c r="F5" s="755" t="s">
        <v>2131</v>
      </c>
      <c r="G5" s="755" t="s">
        <v>56</v>
      </c>
      <c r="H5" s="755" t="s">
        <v>59</v>
      </c>
      <c r="I5" s="755" t="s">
        <v>57</v>
      </c>
      <c r="J5" s="230" t="s">
        <v>58</v>
      </c>
      <c r="K5" s="35"/>
      <c r="O5" s="35"/>
    </row>
    <row r="6" spans="1:18" s="337" customFormat="1" ht="21" customHeight="1" x14ac:dyDescent="0.3">
      <c r="A6" s="753"/>
      <c r="B6" s="929" t="s">
        <v>36</v>
      </c>
      <c r="C6" s="821"/>
      <c r="D6" s="821" t="s">
        <v>857</v>
      </c>
      <c r="E6" s="821"/>
      <c r="F6" s="232"/>
      <c r="G6" s="821"/>
      <c r="H6" s="232"/>
      <c r="I6" s="821"/>
      <c r="J6" s="232"/>
      <c r="K6" s="35"/>
      <c r="M6" s="35"/>
      <c r="O6" s="35"/>
      <c r="P6" s="35"/>
      <c r="R6" s="35"/>
    </row>
    <row r="7" spans="1:18" s="337" customFormat="1" ht="21" customHeight="1" x14ac:dyDescent="0.3">
      <c r="A7" s="753"/>
      <c r="B7" s="929" t="s">
        <v>37</v>
      </c>
      <c r="C7" s="821"/>
      <c r="D7" s="821" t="s">
        <v>858</v>
      </c>
      <c r="E7" s="232"/>
      <c r="F7" s="835"/>
      <c r="G7" s="835"/>
      <c r="H7" s="835"/>
      <c r="I7" s="821"/>
      <c r="J7" s="821"/>
    </row>
    <row r="8" spans="1:18" s="337" customFormat="1" ht="21" customHeight="1" x14ac:dyDescent="0.3">
      <c r="A8" s="753"/>
      <c r="B8" s="929" t="s">
        <v>502</v>
      </c>
      <c r="C8" s="821"/>
      <c r="D8" s="821" t="s">
        <v>859</v>
      </c>
      <c r="E8" s="835"/>
      <c r="F8" s="835"/>
      <c r="G8" s="835"/>
      <c r="H8" s="835"/>
      <c r="I8" s="821"/>
      <c r="J8" s="821"/>
    </row>
    <row r="9" spans="1:18" ht="21" customHeight="1" x14ac:dyDescent="0.35">
      <c r="A9" s="1432" t="s">
        <v>0</v>
      </c>
      <c r="B9" s="1432" t="s">
        <v>33</v>
      </c>
      <c r="C9" s="909" t="s">
        <v>23</v>
      </c>
      <c r="D9" s="672" t="s">
        <v>24</v>
      </c>
      <c r="E9" s="1434" t="s">
        <v>1</v>
      </c>
      <c r="F9" s="1435"/>
      <c r="G9" s="1435"/>
      <c r="H9" s="1435"/>
      <c r="I9" s="1436"/>
      <c r="J9" s="1437" t="s">
        <v>13</v>
      </c>
    </row>
    <row r="10" spans="1:18" ht="23.25" x14ac:dyDescent="0.35">
      <c r="A10" s="1433"/>
      <c r="B10" s="1433"/>
      <c r="C10" s="184"/>
      <c r="D10" s="184" t="s">
        <v>25</v>
      </c>
      <c r="E10" s="116" t="s">
        <v>5</v>
      </c>
      <c r="F10" s="116" t="s">
        <v>6</v>
      </c>
      <c r="G10" s="116" t="s">
        <v>855</v>
      </c>
      <c r="H10" s="117" t="s">
        <v>26</v>
      </c>
      <c r="I10" s="117" t="s">
        <v>27</v>
      </c>
      <c r="J10" s="1438"/>
    </row>
    <row r="11" spans="1:18" s="821" customFormat="1" ht="37.5" x14ac:dyDescent="0.2">
      <c r="A11" s="127">
        <v>2.1</v>
      </c>
      <c r="B11" s="916" t="s">
        <v>860</v>
      </c>
      <c r="C11" s="917"/>
      <c r="D11" s="917"/>
      <c r="E11" s="918"/>
      <c r="F11" s="918"/>
      <c r="G11" s="918"/>
      <c r="H11" s="918"/>
      <c r="I11" s="918"/>
      <c r="J11" s="127" t="s">
        <v>611</v>
      </c>
    </row>
    <row r="12" spans="1:18" s="821" customFormat="1" ht="18.75" x14ac:dyDescent="0.2">
      <c r="A12" s="802"/>
      <c r="B12" s="919" t="s">
        <v>861</v>
      </c>
      <c r="C12" s="808"/>
      <c r="D12" s="129"/>
      <c r="E12" s="920">
        <f t="shared" ref="E12:E29" si="0">F12+G12+H12+I12</f>
        <v>0</v>
      </c>
      <c r="F12" s="822"/>
      <c r="G12" s="822"/>
      <c r="H12" s="822"/>
      <c r="I12" s="822"/>
      <c r="J12" s="129"/>
    </row>
    <row r="13" spans="1:18" s="821" customFormat="1" ht="18.75" x14ac:dyDescent="0.2">
      <c r="A13" s="802"/>
      <c r="B13" s="822" t="s">
        <v>862</v>
      </c>
      <c r="C13" s="808"/>
      <c r="D13" s="129"/>
      <c r="E13" s="920">
        <f t="shared" si="0"/>
        <v>0</v>
      </c>
      <c r="F13" s="822"/>
      <c r="G13" s="822"/>
      <c r="H13" s="822"/>
      <c r="I13" s="822"/>
      <c r="J13" s="129"/>
    </row>
    <row r="14" spans="1:18" s="337" customFormat="1" ht="18.75" x14ac:dyDescent="0.3">
      <c r="A14" s="802"/>
      <c r="B14" s="822" t="s">
        <v>863</v>
      </c>
      <c r="C14" s="808"/>
      <c r="D14" s="129"/>
      <c r="E14" s="920">
        <f t="shared" si="0"/>
        <v>0</v>
      </c>
      <c r="F14" s="822"/>
      <c r="G14" s="822"/>
      <c r="H14" s="822"/>
      <c r="I14" s="822"/>
      <c r="J14" s="129"/>
    </row>
    <row r="15" spans="1:18" s="337" customFormat="1" ht="18.75" x14ac:dyDescent="0.3">
      <c r="A15" s="802"/>
      <c r="B15" s="919" t="s">
        <v>864</v>
      </c>
      <c r="C15" s="808" t="s">
        <v>865</v>
      </c>
      <c r="D15" s="129"/>
      <c r="E15" s="920">
        <f t="shared" si="0"/>
        <v>0</v>
      </c>
      <c r="F15" s="822"/>
      <c r="G15" s="822"/>
      <c r="H15" s="822"/>
      <c r="I15" s="822"/>
      <c r="J15" s="129"/>
    </row>
    <row r="16" spans="1:18" s="337" customFormat="1" ht="18.75" x14ac:dyDescent="0.3">
      <c r="A16" s="802"/>
      <c r="B16" s="919" t="s">
        <v>866</v>
      </c>
      <c r="C16" s="808"/>
      <c r="D16" s="129"/>
      <c r="E16" s="920">
        <f t="shared" si="0"/>
        <v>0</v>
      </c>
      <c r="F16" s="822"/>
      <c r="G16" s="822"/>
      <c r="H16" s="822"/>
      <c r="I16" s="822"/>
      <c r="J16" s="129"/>
    </row>
    <row r="17" spans="1:10" s="337" customFormat="1" ht="18.75" x14ac:dyDescent="0.3">
      <c r="A17" s="802"/>
      <c r="B17" s="822" t="s">
        <v>867</v>
      </c>
      <c r="C17" s="808"/>
      <c r="D17" s="129"/>
      <c r="E17" s="920">
        <f t="shared" si="0"/>
        <v>0</v>
      </c>
      <c r="F17" s="822"/>
      <c r="G17" s="822"/>
      <c r="H17" s="822"/>
      <c r="I17" s="822"/>
      <c r="J17" s="129"/>
    </row>
    <row r="18" spans="1:10" s="337" customFormat="1" ht="18.75" x14ac:dyDescent="0.3">
      <c r="A18" s="802"/>
      <c r="B18" s="919" t="s">
        <v>868</v>
      </c>
      <c r="C18" s="808"/>
      <c r="D18" s="129"/>
      <c r="E18" s="920">
        <f t="shared" si="0"/>
        <v>0</v>
      </c>
      <c r="F18" s="822"/>
      <c r="G18" s="822"/>
      <c r="H18" s="822"/>
      <c r="I18" s="822"/>
      <c r="J18" s="129"/>
    </row>
    <row r="19" spans="1:10" s="337" customFormat="1" ht="18.75" x14ac:dyDescent="0.3">
      <c r="A19" s="802"/>
      <c r="B19" s="921" t="s">
        <v>869</v>
      </c>
      <c r="C19" s="808"/>
      <c r="D19" s="129"/>
      <c r="E19" s="920">
        <f t="shared" si="0"/>
        <v>0</v>
      </c>
      <c r="F19" s="822"/>
      <c r="G19" s="822"/>
      <c r="H19" s="822"/>
      <c r="I19" s="822"/>
      <c r="J19" s="129"/>
    </row>
    <row r="20" spans="1:10" s="337" customFormat="1" ht="18.75" x14ac:dyDescent="0.3">
      <c r="A20" s="802"/>
      <c r="B20" s="810" t="s">
        <v>870</v>
      </c>
      <c r="C20" s="129" t="s">
        <v>654</v>
      </c>
      <c r="D20" s="808" t="s">
        <v>871</v>
      </c>
      <c r="E20" s="920">
        <f t="shared" si="0"/>
        <v>0</v>
      </c>
      <c r="F20" s="822"/>
      <c r="G20" s="822"/>
      <c r="H20" s="922"/>
      <c r="I20" s="822"/>
      <c r="J20" s="129"/>
    </row>
    <row r="21" spans="1:10" s="337" customFormat="1" ht="42.75" customHeight="1" x14ac:dyDescent="0.3">
      <c r="A21" s="802"/>
      <c r="B21" s="304" t="s">
        <v>872</v>
      </c>
      <c r="C21" s="808"/>
      <c r="D21" s="129"/>
      <c r="E21" s="920">
        <f t="shared" si="0"/>
        <v>0</v>
      </c>
      <c r="F21" s="822"/>
      <c r="G21" s="822"/>
      <c r="H21" s="822"/>
      <c r="I21" s="822"/>
      <c r="J21" s="129"/>
    </row>
    <row r="22" spans="1:10" s="337" customFormat="1" ht="18.75" x14ac:dyDescent="0.3">
      <c r="A22" s="802"/>
      <c r="B22" s="807" t="s">
        <v>1288</v>
      </c>
      <c r="C22" s="808" t="s">
        <v>659</v>
      </c>
      <c r="D22" s="129" t="s">
        <v>657</v>
      </c>
      <c r="E22" s="920">
        <f t="shared" si="0"/>
        <v>10000</v>
      </c>
      <c r="F22" s="822"/>
      <c r="G22" s="822"/>
      <c r="H22" s="923">
        <v>10000</v>
      </c>
      <c r="I22" s="466"/>
      <c r="J22" s="128" t="s">
        <v>611</v>
      </c>
    </row>
    <row r="23" spans="1:10" s="337" customFormat="1" ht="18.75" x14ac:dyDescent="0.3">
      <c r="A23" s="802"/>
      <c r="B23" s="837" t="s">
        <v>669</v>
      </c>
      <c r="C23" s="808"/>
      <c r="D23" s="129" t="s">
        <v>670</v>
      </c>
      <c r="E23" s="920">
        <f t="shared" si="0"/>
        <v>0</v>
      </c>
      <c r="F23" s="822"/>
      <c r="G23" s="822"/>
      <c r="H23" s="822"/>
      <c r="I23" s="822"/>
      <c r="J23" s="129"/>
    </row>
    <row r="24" spans="1:10" s="821" customFormat="1" ht="18.75" x14ac:dyDescent="0.2">
      <c r="A24" s="802"/>
      <c r="B24" s="924" t="s">
        <v>2466</v>
      </c>
      <c r="C24" s="128" t="s">
        <v>2467</v>
      </c>
      <c r="D24" s="128" t="s">
        <v>2468</v>
      </c>
      <c r="E24" s="920">
        <f t="shared" si="0"/>
        <v>50328</v>
      </c>
      <c r="F24" s="128"/>
      <c r="G24" s="128">
        <v>50328</v>
      </c>
      <c r="H24" s="128"/>
      <c r="I24" s="128"/>
      <c r="J24" s="128" t="s">
        <v>2469</v>
      </c>
    </row>
    <row r="25" spans="1:10" s="337" customFormat="1" ht="18.75" x14ac:dyDescent="0.3">
      <c r="A25" s="128">
        <v>2.2000000000000002</v>
      </c>
      <c r="B25" s="925" t="s">
        <v>873</v>
      </c>
      <c r="C25" s="808"/>
      <c r="D25" s="129"/>
      <c r="E25" s="920">
        <f t="shared" si="0"/>
        <v>0</v>
      </c>
      <c r="F25" s="822"/>
      <c r="G25" s="822"/>
      <c r="H25" s="822"/>
      <c r="I25" s="822"/>
      <c r="J25" s="129"/>
    </row>
    <row r="26" spans="1:10" s="337" customFormat="1" ht="18.75" x14ac:dyDescent="0.3">
      <c r="A26" s="822"/>
      <c r="B26" s="810" t="s">
        <v>874</v>
      </c>
      <c r="C26" s="808"/>
      <c r="D26" s="305"/>
      <c r="E26" s="920">
        <f t="shared" si="0"/>
        <v>0</v>
      </c>
      <c r="F26" s="822"/>
      <c r="G26" s="822"/>
      <c r="H26" s="922"/>
      <c r="I26" s="822"/>
      <c r="J26" s="128" t="s">
        <v>611</v>
      </c>
    </row>
    <row r="27" spans="1:10" s="337" customFormat="1" ht="37.5" x14ac:dyDescent="0.3">
      <c r="A27" s="822"/>
      <c r="B27" s="924" t="s">
        <v>2470</v>
      </c>
      <c r="C27" s="808" t="s">
        <v>2098</v>
      </c>
      <c r="D27" s="305"/>
      <c r="E27" s="920">
        <f t="shared" si="0"/>
        <v>100000</v>
      </c>
      <c r="F27" s="129"/>
      <c r="G27" s="129"/>
      <c r="H27" s="809"/>
      <c r="I27" s="129">
        <v>100000</v>
      </c>
      <c r="J27" s="129" t="s">
        <v>2323</v>
      </c>
    </row>
    <row r="28" spans="1:10" s="337" customFormat="1" ht="19.5" customHeight="1" x14ac:dyDescent="0.3">
      <c r="A28" s="128">
        <v>2.2999999999999998</v>
      </c>
      <c r="B28" s="925" t="s">
        <v>875</v>
      </c>
      <c r="C28" s="808"/>
      <c r="D28" s="129"/>
      <c r="E28" s="920">
        <f t="shared" si="0"/>
        <v>0</v>
      </c>
      <c r="F28" s="822"/>
      <c r="G28" s="822"/>
      <c r="H28" s="822"/>
      <c r="I28" s="822"/>
      <c r="J28" s="129" t="s">
        <v>2323</v>
      </c>
    </row>
    <row r="29" spans="1:10" s="337" customFormat="1" ht="18.75" x14ac:dyDescent="0.3">
      <c r="A29" s="822"/>
      <c r="B29" s="921" t="s">
        <v>2471</v>
      </c>
      <c r="C29" s="808" t="s">
        <v>2472</v>
      </c>
      <c r="D29" s="129"/>
      <c r="E29" s="920">
        <f t="shared" si="0"/>
        <v>10000</v>
      </c>
      <c r="F29" s="129"/>
      <c r="G29" s="129"/>
      <c r="H29" s="129"/>
      <c r="I29" s="129">
        <v>10000</v>
      </c>
      <c r="J29" s="129"/>
    </row>
    <row r="30" spans="1:10" x14ac:dyDescent="0.35">
      <c r="A30" s="9"/>
      <c r="B30" s="9"/>
      <c r="C30" s="9"/>
      <c r="D30" s="9"/>
      <c r="E30" s="244">
        <f>SUM(E12:E29)</f>
        <v>170328</v>
      </c>
      <c r="F30" s="244">
        <f>SUM(F12:F29)</f>
        <v>0</v>
      </c>
      <c r="G30" s="244">
        <f>SUM(G12:G29)</f>
        <v>50328</v>
      </c>
      <c r="H30" s="244">
        <f>SUM(H12:H29)</f>
        <v>10000</v>
      </c>
      <c r="I30" s="244">
        <f>SUM(I12:I29)</f>
        <v>110000</v>
      </c>
      <c r="J30" s="267">
        <f>F30+G30+H30+I30</f>
        <v>170328</v>
      </c>
    </row>
    <row r="33" spans="1:10" s="519" customFormat="1" x14ac:dyDescent="0.35">
      <c r="B33" s="519" t="s">
        <v>3213</v>
      </c>
    </row>
    <row r="34" spans="1:10" ht="42" x14ac:dyDescent="0.35">
      <c r="A34" s="104"/>
      <c r="B34" s="269" t="s">
        <v>1288</v>
      </c>
      <c r="C34" s="371" t="s">
        <v>659</v>
      </c>
      <c r="D34" s="131" t="s">
        <v>657</v>
      </c>
      <c r="E34" s="142">
        <v>10000</v>
      </c>
      <c r="F34" s="3"/>
      <c r="G34" s="3"/>
      <c r="H34" s="507">
        <v>10000</v>
      </c>
      <c r="I34" s="119"/>
      <c r="J34" s="119" t="s">
        <v>611</v>
      </c>
    </row>
    <row r="35" spans="1:10" s="9" customFormat="1" x14ac:dyDescent="0.2">
      <c r="A35" s="104"/>
      <c r="B35" s="369" t="s">
        <v>2466</v>
      </c>
      <c r="C35" s="103" t="s">
        <v>2467</v>
      </c>
      <c r="D35" s="103" t="s">
        <v>2468</v>
      </c>
      <c r="E35" s="142">
        <v>50328</v>
      </c>
      <c r="F35" s="103"/>
      <c r="G35" s="103">
        <v>50328</v>
      </c>
      <c r="H35" s="103"/>
      <c r="I35" s="103"/>
      <c r="J35" s="103" t="s">
        <v>2469</v>
      </c>
    </row>
    <row r="36" spans="1:10" ht="42" x14ac:dyDescent="0.35">
      <c r="A36" s="3"/>
      <c r="B36" s="370" t="s">
        <v>2470</v>
      </c>
      <c r="C36" s="299" t="s">
        <v>2098</v>
      </c>
      <c r="D36" s="302"/>
      <c r="E36" s="142">
        <v>100000</v>
      </c>
      <c r="F36" s="99"/>
      <c r="G36" s="99"/>
      <c r="H36" s="139"/>
      <c r="I36" s="99">
        <v>100000</v>
      </c>
      <c r="J36" s="99" t="s">
        <v>2323</v>
      </c>
    </row>
    <row r="37" spans="1:10" x14ac:dyDescent="0.35">
      <c r="A37" s="13"/>
      <c r="B37" s="508" t="s">
        <v>2471</v>
      </c>
      <c r="C37" s="299" t="s">
        <v>2472</v>
      </c>
      <c r="D37" s="99"/>
      <c r="E37" s="142">
        <v>10000</v>
      </c>
      <c r="F37" s="99"/>
      <c r="G37" s="99"/>
      <c r="H37" s="99"/>
      <c r="I37" s="99">
        <v>10000</v>
      </c>
      <c r="J37" s="99"/>
    </row>
    <row r="38" spans="1:10" x14ac:dyDescent="0.35">
      <c r="E38" s="518">
        <f>SUM(E34:E37)</f>
        <v>170328</v>
      </c>
    </row>
  </sheetData>
  <mergeCells count="6">
    <mergeCell ref="A1:J1"/>
    <mergeCell ref="A9:A10"/>
    <mergeCell ref="B9:B10"/>
    <mergeCell ref="E9:I9"/>
    <mergeCell ref="J9:J10"/>
    <mergeCell ref="A2:I2"/>
  </mergeCells>
  <pageMargins left="0.9055118110236221" right="0.51181102362204722" top="0.74803149606299213" bottom="0.55118110236220474" header="0.31496062992125984" footer="0.31496062992125984"/>
  <pageSetup paperSize="5" scale="80" orientation="landscape" r:id="rId1"/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opLeftCell="A10" zoomScale="90" zoomScaleNormal="90" workbookViewId="0">
      <selection sqref="A1:J44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6" width="23.140625" style="1" customWidth="1"/>
    <col min="7" max="7" width="22.85546875" style="1" customWidth="1"/>
    <col min="8" max="8" width="19" style="1" customWidth="1"/>
    <col min="9" max="9" width="16.42578125" style="1" customWidth="1"/>
    <col min="10" max="10" width="18.28515625" style="2" customWidth="1"/>
    <col min="11" max="16384" width="9.140625" style="1"/>
  </cols>
  <sheetData>
    <row r="1" spans="1:18" ht="28.5" x14ac:dyDescent="0.45">
      <c r="A1" s="1378" t="s">
        <v>851</v>
      </c>
      <c r="B1" s="1378"/>
      <c r="C1" s="1378"/>
      <c r="D1" s="1378"/>
      <c r="E1" s="1378"/>
      <c r="F1" s="1378"/>
      <c r="G1" s="1378"/>
      <c r="H1" s="1378"/>
      <c r="I1" s="1378"/>
      <c r="J1" s="1378"/>
    </row>
    <row r="2" spans="1:18" ht="28.5" x14ac:dyDescent="0.45">
      <c r="A2" s="1378" t="s">
        <v>2130</v>
      </c>
      <c r="B2" s="1378"/>
      <c r="C2" s="1378"/>
      <c r="D2" s="1378"/>
      <c r="E2" s="1378"/>
      <c r="F2" s="1378"/>
      <c r="G2" s="1378"/>
      <c r="H2" s="1378"/>
      <c r="I2" s="1378"/>
    </row>
    <row r="3" spans="1:18" ht="21" customHeight="1" x14ac:dyDescent="0.35">
      <c r="A3" s="32"/>
      <c r="B3" s="47" t="s">
        <v>852</v>
      </c>
      <c r="C3" s="39" t="s">
        <v>876</v>
      </c>
      <c r="D3" s="113"/>
      <c r="F3" s="114"/>
      <c r="H3" s="114"/>
      <c r="I3" s="2"/>
    </row>
    <row r="4" spans="1:18" ht="21" customHeight="1" x14ac:dyDescent="0.35">
      <c r="A4" s="32"/>
      <c r="B4" s="47" t="s">
        <v>854</v>
      </c>
      <c r="C4" s="39" t="s">
        <v>877</v>
      </c>
      <c r="D4" s="30"/>
      <c r="E4" s="2"/>
      <c r="F4" s="2"/>
      <c r="G4" s="2"/>
    </row>
    <row r="5" spans="1:18" ht="21" customHeight="1" x14ac:dyDescent="0.35">
      <c r="A5" s="32"/>
      <c r="B5" s="47" t="s">
        <v>21</v>
      </c>
      <c r="C5" s="49" t="s">
        <v>30</v>
      </c>
      <c r="D5" s="50" t="s">
        <v>54</v>
      </c>
      <c r="E5" s="49"/>
      <c r="F5" s="49" t="s">
        <v>55</v>
      </c>
      <c r="G5" s="49" t="s">
        <v>2145</v>
      </c>
      <c r="H5" s="49" t="s">
        <v>59</v>
      </c>
      <c r="I5" s="49" t="s">
        <v>57</v>
      </c>
      <c r="J5" s="105" t="s">
        <v>58</v>
      </c>
      <c r="K5" s="35"/>
      <c r="O5" s="30"/>
    </row>
    <row r="6" spans="1:18" ht="21" customHeight="1" x14ac:dyDescent="0.35">
      <c r="A6" s="32"/>
      <c r="B6" s="37" t="s">
        <v>36</v>
      </c>
      <c r="D6" s="1" t="s">
        <v>878</v>
      </c>
      <c r="F6" s="30"/>
      <c r="H6" s="30"/>
      <c r="J6" s="113"/>
      <c r="K6" s="30"/>
      <c r="M6" s="30"/>
      <c r="O6" s="30"/>
      <c r="P6" s="30"/>
      <c r="R6" s="30"/>
    </row>
    <row r="7" spans="1:18" ht="21" customHeight="1" x14ac:dyDescent="0.35">
      <c r="A7" s="32"/>
      <c r="B7" s="4"/>
      <c r="D7" s="1" t="s">
        <v>879</v>
      </c>
      <c r="F7" s="30"/>
      <c r="H7" s="30"/>
      <c r="K7" s="30"/>
      <c r="M7" s="30"/>
      <c r="O7" s="30"/>
      <c r="P7" s="30"/>
      <c r="R7" s="30"/>
    </row>
    <row r="8" spans="1:18" ht="21" customHeight="1" x14ac:dyDescent="0.35">
      <c r="A8" s="32"/>
      <c r="B8" s="37" t="s">
        <v>37</v>
      </c>
      <c r="D8" s="1" t="s">
        <v>880</v>
      </c>
      <c r="E8" s="30"/>
      <c r="F8" s="2"/>
      <c r="G8" s="2"/>
      <c r="H8" s="2"/>
    </row>
    <row r="9" spans="1:18" ht="21" customHeight="1" x14ac:dyDescent="0.35">
      <c r="A9" s="32"/>
      <c r="B9" s="4"/>
      <c r="D9" s="1" t="s">
        <v>881</v>
      </c>
      <c r="E9" s="2"/>
      <c r="F9" s="2"/>
      <c r="G9" s="2"/>
      <c r="H9" s="2"/>
    </row>
    <row r="10" spans="1:18" ht="21" customHeight="1" x14ac:dyDescent="0.35">
      <c r="A10" s="32"/>
      <c r="B10" s="4" t="s">
        <v>502</v>
      </c>
      <c r="D10" s="1" t="s">
        <v>882</v>
      </c>
      <c r="E10" s="2"/>
      <c r="F10" s="2"/>
      <c r="G10" s="2"/>
      <c r="H10" s="2"/>
    </row>
    <row r="11" spans="1:18" ht="21" customHeight="1" x14ac:dyDescent="0.35">
      <c r="A11" s="1440" t="s">
        <v>0</v>
      </c>
      <c r="B11" s="1440" t="s">
        <v>33</v>
      </c>
      <c r="C11" s="289" t="s">
        <v>23</v>
      </c>
      <c r="D11" s="287" t="s">
        <v>24</v>
      </c>
      <c r="E11" s="1442" t="s">
        <v>1</v>
      </c>
      <c r="F11" s="1443"/>
      <c r="G11" s="1443"/>
      <c r="H11" s="1443"/>
      <c r="I11" s="1444"/>
      <c r="J11" s="1445" t="s">
        <v>13</v>
      </c>
    </row>
    <row r="12" spans="1:18" ht="23.25" x14ac:dyDescent="0.35">
      <c r="A12" s="1441"/>
      <c r="B12" s="1441"/>
      <c r="C12" s="290"/>
      <c r="D12" s="115" t="s">
        <v>25</v>
      </c>
      <c r="E12" s="116" t="s">
        <v>5</v>
      </c>
      <c r="F12" s="116" t="s">
        <v>6</v>
      </c>
      <c r="G12" s="116" t="s">
        <v>855</v>
      </c>
      <c r="H12" s="117" t="s">
        <v>26</v>
      </c>
      <c r="I12" s="117" t="s">
        <v>27</v>
      </c>
      <c r="J12" s="1446"/>
    </row>
    <row r="13" spans="1:18" s="821" customFormat="1" ht="56.25" x14ac:dyDescent="0.2">
      <c r="A13" s="930">
        <v>3.1</v>
      </c>
      <c r="B13" s="931" t="s">
        <v>1291</v>
      </c>
      <c r="C13" s="917"/>
      <c r="D13" s="917"/>
      <c r="E13" s="932">
        <f t="shared" ref="E13:E43" si="0">F13+G13+H13+I13</f>
        <v>0</v>
      </c>
      <c r="F13" s="918"/>
      <c r="G13" s="918"/>
      <c r="H13" s="918"/>
      <c r="I13" s="918"/>
      <c r="J13" s="917"/>
    </row>
    <row r="14" spans="1:18" s="821" customFormat="1" ht="56.25" x14ac:dyDescent="0.2">
      <c r="A14" s="848"/>
      <c r="B14" s="304" t="s">
        <v>1289</v>
      </c>
      <c r="C14" s="128" t="s">
        <v>580</v>
      </c>
      <c r="D14" s="128" t="s">
        <v>581</v>
      </c>
      <c r="E14" s="933">
        <f t="shared" si="0"/>
        <v>220000</v>
      </c>
      <c r="F14" s="466"/>
      <c r="G14" s="802"/>
      <c r="H14" s="466">
        <v>220000</v>
      </c>
      <c r="I14" s="802"/>
      <c r="J14" s="128" t="s">
        <v>883</v>
      </c>
    </row>
    <row r="15" spans="1:18" s="821" customFormat="1" ht="37.5" x14ac:dyDescent="0.2">
      <c r="A15" s="848"/>
      <c r="B15" s="304" t="s">
        <v>1290</v>
      </c>
      <c r="C15" s="128" t="s">
        <v>582</v>
      </c>
      <c r="D15" s="128" t="s">
        <v>581</v>
      </c>
      <c r="E15" s="933">
        <f t="shared" si="0"/>
        <v>48000</v>
      </c>
      <c r="F15" s="802"/>
      <c r="G15" s="802"/>
      <c r="H15" s="466">
        <v>48000</v>
      </c>
      <c r="I15" s="802"/>
      <c r="J15" s="128" t="s">
        <v>884</v>
      </c>
    </row>
    <row r="16" spans="1:18" s="821" customFormat="1" ht="93.75" x14ac:dyDescent="0.2">
      <c r="A16" s="128"/>
      <c r="B16" s="303" t="s">
        <v>2475</v>
      </c>
      <c r="C16" s="305" t="s">
        <v>2473</v>
      </c>
      <c r="D16" s="129" t="s">
        <v>2474</v>
      </c>
      <c r="E16" s="933">
        <f t="shared" si="0"/>
        <v>0</v>
      </c>
      <c r="F16" s="802"/>
      <c r="G16" s="802"/>
      <c r="H16" s="802"/>
      <c r="I16" s="802"/>
      <c r="J16" s="128" t="s">
        <v>2323</v>
      </c>
    </row>
    <row r="17" spans="1:10" s="821" customFormat="1" ht="56.25" x14ac:dyDescent="0.2">
      <c r="A17" s="848">
        <v>3.2</v>
      </c>
      <c r="B17" s="924" t="s">
        <v>1292</v>
      </c>
      <c r="C17" s="768"/>
      <c r="D17" s="768"/>
      <c r="E17" s="933">
        <f t="shared" si="0"/>
        <v>0</v>
      </c>
      <c r="F17" s="802"/>
      <c r="G17" s="802"/>
      <c r="H17" s="802"/>
      <c r="I17" s="802"/>
      <c r="J17" s="768"/>
    </row>
    <row r="18" spans="1:10" s="337" customFormat="1" ht="37.5" x14ac:dyDescent="0.3">
      <c r="A18" s="347"/>
      <c r="B18" s="934" t="s">
        <v>586</v>
      </c>
      <c r="C18" s="808" t="s">
        <v>588</v>
      </c>
      <c r="D18" s="342" t="s">
        <v>589</v>
      </c>
      <c r="E18" s="933">
        <f t="shared" si="0"/>
        <v>25000</v>
      </c>
      <c r="F18" s="341">
        <v>25000</v>
      </c>
      <c r="G18" s="341"/>
      <c r="H18" s="341"/>
      <c r="I18" s="341"/>
      <c r="J18" s="342" t="s">
        <v>885</v>
      </c>
    </row>
    <row r="19" spans="1:10" s="337" customFormat="1" ht="37.5" x14ac:dyDescent="0.3">
      <c r="A19" s="347"/>
      <c r="B19" s="934" t="s">
        <v>587</v>
      </c>
      <c r="C19" s="808" t="s">
        <v>590</v>
      </c>
      <c r="D19" s="342"/>
      <c r="E19" s="933">
        <f t="shared" si="0"/>
        <v>0</v>
      </c>
      <c r="F19" s="341"/>
      <c r="G19" s="341"/>
      <c r="H19" s="341"/>
      <c r="I19" s="341"/>
      <c r="J19" s="342"/>
    </row>
    <row r="20" spans="1:10" s="821" customFormat="1" ht="112.5" x14ac:dyDescent="0.2">
      <c r="A20" s="128"/>
      <c r="B20" s="303" t="s">
        <v>2478</v>
      </c>
      <c r="C20" s="305" t="s">
        <v>2476</v>
      </c>
      <c r="D20" s="129" t="s">
        <v>2477</v>
      </c>
      <c r="E20" s="933">
        <f t="shared" si="0"/>
        <v>0</v>
      </c>
      <c r="F20" s="802"/>
      <c r="G20" s="802"/>
      <c r="H20" s="802"/>
      <c r="I20" s="802"/>
      <c r="J20" s="128" t="s">
        <v>2323</v>
      </c>
    </row>
    <row r="21" spans="1:10" s="821" customFormat="1" ht="93.75" x14ac:dyDescent="0.2">
      <c r="A21" s="128"/>
      <c r="B21" s="303" t="s">
        <v>2483</v>
      </c>
      <c r="C21" s="305" t="s">
        <v>2479</v>
      </c>
      <c r="D21" s="129" t="s">
        <v>2480</v>
      </c>
      <c r="E21" s="933">
        <f t="shared" si="0"/>
        <v>0</v>
      </c>
      <c r="F21" s="802"/>
      <c r="G21" s="802"/>
      <c r="H21" s="802"/>
      <c r="I21" s="802"/>
      <c r="J21" s="128" t="s">
        <v>2323</v>
      </c>
    </row>
    <row r="22" spans="1:10" s="821" customFormat="1" ht="56.25" x14ac:dyDescent="0.2">
      <c r="A22" s="128"/>
      <c r="B22" s="303" t="s">
        <v>2484</v>
      </c>
      <c r="C22" s="305" t="s">
        <v>2481</v>
      </c>
      <c r="D22" s="305" t="s">
        <v>2482</v>
      </c>
      <c r="E22" s="933">
        <f t="shared" si="0"/>
        <v>0</v>
      </c>
      <c r="F22" s="802"/>
      <c r="G22" s="802"/>
      <c r="H22" s="802"/>
      <c r="I22" s="802"/>
      <c r="J22" s="128" t="s">
        <v>2323</v>
      </c>
    </row>
    <row r="23" spans="1:10" s="337" customFormat="1" ht="37.5" x14ac:dyDescent="0.3">
      <c r="A23" s="849">
        <v>3.3</v>
      </c>
      <c r="B23" s="924" t="s">
        <v>1293</v>
      </c>
      <c r="C23" s="938"/>
      <c r="D23" s="939"/>
      <c r="E23" s="933">
        <f t="shared" si="0"/>
        <v>0</v>
      </c>
      <c r="F23" s="341"/>
      <c r="G23" s="341"/>
      <c r="H23" s="935"/>
      <c r="I23" s="341"/>
      <c r="J23" s="342"/>
    </row>
    <row r="24" spans="1:10" s="337" customFormat="1" ht="37.5" x14ac:dyDescent="0.3">
      <c r="A24" s="849"/>
      <c r="B24" s="924" t="s">
        <v>591</v>
      </c>
      <c r="C24" s="938" t="s">
        <v>886</v>
      </c>
      <c r="D24" s="939" t="s">
        <v>594</v>
      </c>
      <c r="E24" s="933">
        <f t="shared" si="0"/>
        <v>20000</v>
      </c>
      <c r="F24" s="341">
        <v>20000</v>
      </c>
      <c r="G24" s="341"/>
      <c r="H24" s="935"/>
      <c r="I24" s="341"/>
      <c r="J24" s="342" t="s">
        <v>885</v>
      </c>
    </row>
    <row r="25" spans="1:10" s="337" customFormat="1" ht="18.75" x14ac:dyDescent="0.3">
      <c r="A25" s="848"/>
      <c r="B25" s="934" t="s">
        <v>887</v>
      </c>
      <c r="C25" s="938" t="s">
        <v>888</v>
      </c>
      <c r="D25" s="342"/>
      <c r="E25" s="933">
        <f t="shared" si="0"/>
        <v>0</v>
      </c>
      <c r="F25" s="341"/>
      <c r="G25" s="341"/>
      <c r="H25" s="341"/>
      <c r="I25" s="341"/>
      <c r="J25" s="342"/>
    </row>
    <row r="26" spans="1:10" s="337" customFormat="1" ht="75" x14ac:dyDescent="0.3">
      <c r="A26" s="129"/>
      <c r="B26" s="303" t="s">
        <v>2485</v>
      </c>
      <c r="C26" s="305" t="s">
        <v>2486</v>
      </c>
      <c r="D26" s="129" t="s">
        <v>2474</v>
      </c>
      <c r="E26" s="933">
        <f t="shared" si="0"/>
        <v>0</v>
      </c>
      <c r="F26" s="341"/>
      <c r="G26" s="341"/>
      <c r="H26" s="935"/>
      <c r="I26" s="341"/>
      <c r="J26" s="129" t="s">
        <v>2323</v>
      </c>
    </row>
    <row r="27" spans="1:10" s="337" customFormat="1" ht="56.25" x14ac:dyDescent="0.3">
      <c r="A27" s="128">
        <v>3.4</v>
      </c>
      <c r="B27" s="924" t="s">
        <v>889</v>
      </c>
      <c r="C27" s="808"/>
      <c r="D27" s="342"/>
      <c r="E27" s="936">
        <f t="shared" si="0"/>
        <v>0</v>
      </c>
      <c r="F27" s="341"/>
      <c r="G27" s="341"/>
      <c r="H27" s="341"/>
      <c r="I27" s="341"/>
      <c r="J27" s="342"/>
    </row>
    <row r="28" spans="1:10" s="337" customFormat="1" ht="37.5" x14ac:dyDescent="0.3">
      <c r="A28" s="129"/>
      <c r="B28" s="810" t="s">
        <v>890</v>
      </c>
      <c r="C28" s="808" t="s">
        <v>891</v>
      </c>
      <c r="D28" s="342" t="s">
        <v>589</v>
      </c>
      <c r="E28" s="936">
        <f t="shared" si="0"/>
        <v>30000</v>
      </c>
      <c r="F28" s="935">
        <v>30000</v>
      </c>
      <c r="G28" s="341"/>
      <c r="H28" s="341"/>
      <c r="I28" s="341"/>
      <c r="J28" s="342" t="s">
        <v>885</v>
      </c>
    </row>
    <row r="29" spans="1:10" s="337" customFormat="1" ht="18.75" x14ac:dyDescent="0.3">
      <c r="A29" s="129"/>
      <c r="B29" s="810" t="s">
        <v>892</v>
      </c>
      <c r="C29" s="808"/>
      <c r="D29" s="342"/>
      <c r="E29" s="936">
        <f t="shared" si="0"/>
        <v>0</v>
      </c>
      <c r="F29" s="341"/>
      <c r="G29" s="341"/>
      <c r="H29" s="341"/>
      <c r="I29" s="341"/>
      <c r="J29" s="342"/>
    </row>
    <row r="30" spans="1:10" s="337" customFormat="1" ht="18.75" x14ac:dyDescent="0.3">
      <c r="A30" s="129"/>
      <c r="B30" s="810" t="s">
        <v>893</v>
      </c>
      <c r="C30" s="808"/>
      <c r="D30" s="342"/>
      <c r="E30" s="936">
        <f t="shared" si="0"/>
        <v>0</v>
      </c>
      <c r="F30" s="341"/>
      <c r="G30" s="341"/>
      <c r="H30" s="341"/>
      <c r="I30" s="341"/>
      <c r="J30" s="342"/>
    </row>
    <row r="31" spans="1:10" s="337" customFormat="1" ht="75" x14ac:dyDescent="0.3">
      <c r="A31" s="128"/>
      <c r="B31" s="303" t="s">
        <v>2493</v>
      </c>
      <c r="C31" s="305" t="s">
        <v>2487</v>
      </c>
      <c r="D31" s="129" t="s">
        <v>2474</v>
      </c>
      <c r="E31" s="936">
        <f t="shared" si="0"/>
        <v>0</v>
      </c>
      <c r="F31" s="341"/>
      <c r="G31" s="341"/>
      <c r="H31" s="341"/>
      <c r="I31" s="341"/>
      <c r="J31" s="129" t="s">
        <v>2323</v>
      </c>
    </row>
    <row r="32" spans="1:10" s="337" customFormat="1" ht="37.5" x14ac:dyDescent="0.3">
      <c r="A32" s="129">
        <v>3.5</v>
      </c>
      <c r="B32" s="924" t="s">
        <v>894</v>
      </c>
      <c r="C32" s="808"/>
      <c r="D32" s="342"/>
      <c r="E32" s="936">
        <f t="shared" si="0"/>
        <v>0</v>
      </c>
      <c r="F32" s="341"/>
      <c r="G32" s="341"/>
      <c r="H32" s="341"/>
      <c r="I32" s="341"/>
      <c r="J32" s="342"/>
    </row>
    <row r="33" spans="1:10" s="337" customFormat="1" ht="37.5" x14ac:dyDescent="0.3">
      <c r="A33" s="342"/>
      <c r="B33" s="810" t="s">
        <v>895</v>
      </c>
      <c r="C33" s="808" t="s">
        <v>896</v>
      </c>
      <c r="D33" s="342" t="s">
        <v>897</v>
      </c>
      <c r="E33" s="936">
        <f t="shared" si="0"/>
        <v>0</v>
      </c>
      <c r="F33" s="341"/>
      <c r="G33" s="341"/>
      <c r="H33" s="341"/>
      <c r="I33" s="341"/>
      <c r="J33" s="342" t="s">
        <v>885</v>
      </c>
    </row>
    <row r="34" spans="1:10" s="337" customFormat="1" ht="18.75" x14ac:dyDescent="0.3">
      <c r="A34" s="342"/>
      <c r="B34" s="810" t="s">
        <v>898</v>
      </c>
      <c r="C34" s="808"/>
      <c r="D34" s="342"/>
      <c r="E34" s="936">
        <f t="shared" si="0"/>
        <v>0</v>
      </c>
      <c r="F34" s="341"/>
      <c r="G34" s="341"/>
      <c r="H34" s="341"/>
      <c r="I34" s="341"/>
      <c r="J34" s="342"/>
    </row>
    <row r="35" spans="1:10" s="337" customFormat="1" ht="18.75" x14ac:dyDescent="0.3">
      <c r="A35" s="342"/>
      <c r="B35" s="810" t="s">
        <v>899</v>
      </c>
      <c r="C35" s="808"/>
      <c r="D35" s="342"/>
      <c r="E35" s="936">
        <f t="shared" si="0"/>
        <v>0</v>
      </c>
      <c r="F35" s="341"/>
      <c r="G35" s="341"/>
      <c r="H35" s="341"/>
      <c r="I35" s="341"/>
      <c r="J35" s="342"/>
    </row>
    <row r="36" spans="1:10" s="337" customFormat="1" ht="93.75" x14ac:dyDescent="0.3">
      <c r="A36" s="129"/>
      <c r="B36" s="303" t="s">
        <v>2491</v>
      </c>
      <c r="C36" s="305" t="s">
        <v>2488</v>
      </c>
      <c r="D36" s="129" t="s">
        <v>2474</v>
      </c>
      <c r="E36" s="936">
        <f t="shared" si="0"/>
        <v>0</v>
      </c>
      <c r="F36" s="341"/>
      <c r="G36" s="341"/>
      <c r="H36" s="341"/>
      <c r="I36" s="341"/>
      <c r="J36" s="129" t="s">
        <v>2323</v>
      </c>
    </row>
    <row r="37" spans="1:10" s="337" customFormat="1" ht="75" x14ac:dyDescent="0.3">
      <c r="A37" s="342"/>
      <c r="B37" s="303" t="s">
        <v>2492</v>
      </c>
      <c r="C37" s="305" t="s">
        <v>2489</v>
      </c>
      <c r="D37" s="305" t="s">
        <v>2490</v>
      </c>
      <c r="E37" s="936">
        <f t="shared" si="0"/>
        <v>0</v>
      </c>
      <c r="F37" s="341"/>
      <c r="G37" s="341"/>
      <c r="H37" s="341"/>
      <c r="I37" s="341"/>
      <c r="J37" s="129" t="s">
        <v>2323</v>
      </c>
    </row>
    <row r="38" spans="1:10" s="337" customFormat="1" ht="37.5" x14ac:dyDescent="0.3">
      <c r="A38" s="128">
        <v>3.6</v>
      </c>
      <c r="B38" s="924" t="s">
        <v>900</v>
      </c>
      <c r="C38" s="808"/>
      <c r="D38" s="342"/>
      <c r="E38" s="936">
        <f t="shared" si="0"/>
        <v>0</v>
      </c>
      <c r="F38" s="341"/>
      <c r="G38" s="341"/>
      <c r="H38" s="341"/>
      <c r="I38" s="341"/>
      <c r="J38" s="342"/>
    </row>
    <row r="39" spans="1:10" s="337" customFormat="1" ht="18.75" x14ac:dyDescent="0.3">
      <c r="A39" s="768"/>
      <c r="B39" s="837" t="s">
        <v>901</v>
      </c>
      <c r="C39" s="808" t="s">
        <v>902</v>
      </c>
      <c r="D39" s="342" t="s">
        <v>897</v>
      </c>
      <c r="E39" s="936">
        <f t="shared" si="0"/>
        <v>0</v>
      </c>
      <c r="F39" s="341"/>
      <c r="G39" s="341"/>
      <c r="H39" s="341"/>
      <c r="I39" s="341"/>
      <c r="J39" s="342" t="s">
        <v>885</v>
      </c>
    </row>
    <row r="40" spans="1:10" s="337" customFormat="1" ht="18.75" x14ac:dyDescent="0.3">
      <c r="A40" s="768"/>
      <c r="B40" s="341" t="s">
        <v>903</v>
      </c>
      <c r="C40" s="808"/>
      <c r="D40" s="342"/>
      <c r="E40" s="936">
        <f t="shared" si="0"/>
        <v>0</v>
      </c>
      <c r="F40" s="341"/>
      <c r="G40" s="341"/>
      <c r="H40" s="341"/>
      <c r="I40" s="341"/>
      <c r="J40" s="342"/>
    </row>
    <row r="41" spans="1:10" s="337" customFormat="1" ht="18.75" x14ac:dyDescent="0.3">
      <c r="A41" s="341"/>
      <c r="B41" s="341" t="s">
        <v>904</v>
      </c>
      <c r="C41" s="342"/>
      <c r="D41" s="342"/>
      <c r="E41" s="936">
        <f t="shared" si="0"/>
        <v>0</v>
      </c>
      <c r="F41" s="341"/>
      <c r="G41" s="341"/>
      <c r="H41" s="341"/>
      <c r="I41" s="341"/>
      <c r="J41" s="342"/>
    </row>
    <row r="42" spans="1:10" s="337" customFormat="1" ht="75" x14ac:dyDescent="0.3">
      <c r="A42" s="128"/>
      <c r="B42" s="304" t="s">
        <v>2496</v>
      </c>
      <c r="C42" s="305" t="s">
        <v>2494</v>
      </c>
      <c r="D42" s="129" t="s">
        <v>2495</v>
      </c>
      <c r="E42" s="936">
        <f t="shared" si="0"/>
        <v>0</v>
      </c>
      <c r="F42" s="341"/>
      <c r="G42" s="341"/>
      <c r="H42" s="341"/>
      <c r="I42" s="341"/>
      <c r="J42" s="129" t="s">
        <v>2323</v>
      </c>
    </row>
    <row r="43" spans="1:10" s="337" customFormat="1" ht="18.75" x14ac:dyDescent="0.3">
      <c r="A43" s="348"/>
      <c r="B43" s="349"/>
      <c r="C43" s="350"/>
      <c r="D43" s="350"/>
      <c r="E43" s="937">
        <f t="shared" si="0"/>
        <v>0</v>
      </c>
      <c r="F43" s="348"/>
      <c r="G43" s="348"/>
      <c r="H43" s="348"/>
      <c r="I43" s="348"/>
      <c r="J43" s="350"/>
    </row>
    <row r="44" spans="1:10" x14ac:dyDescent="0.35">
      <c r="E44" s="137">
        <f>SUM(E13:E43)</f>
        <v>343000</v>
      </c>
      <c r="F44" s="137">
        <f>SUM(F13:F43)</f>
        <v>75000</v>
      </c>
      <c r="G44" s="137">
        <f>SUM(G13:G43)</f>
        <v>0</v>
      </c>
      <c r="H44" s="137">
        <f>SUM(H13:H43)</f>
        <v>268000</v>
      </c>
      <c r="I44" s="137">
        <f>SUM(I13:I43)</f>
        <v>0</v>
      </c>
      <c r="J44" s="631">
        <f>F44+G44+H44+I44</f>
        <v>343000</v>
      </c>
    </row>
    <row r="48" spans="1:10" s="519" customFormat="1" x14ac:dyDescent="0.35">
      <c r="B48" s="519" t="s">
        <v>3213</v>
      </c>
      <c r="J48" s="741"/>
    </row>
    <row r="49" spans="1:10" ht="42" x14ac:dyDescent="0.35">
      <c r="A49" s="120"/>
      <c r="B49" s="371" t="s">
        <v>890</v>
      </c>
      <c r="C49" s="371" t="s">
        <v>891</v>
      </c>
      <c r="D49" s="3" t="s">
        <v>589</v>
      </c>
      <c r="E49" s="142">
        <f t="shared" ref="E49" si="1">F49+G49+H49+I49</f>
        <v>30000</v>
      </c>
      <c r="F49" s="15">
        <v>30000</v>
      </c>
      <c r="G49" s="3"/>
      <c r="H49" s="3"/>
      <c r="I49" s="3"/>
      <c r="J49" s="99" t="s">
        <v>885</v>
      </c>
    </row>
  </sheetData>
  <mergeCells count="6">
    <mergeCell ref="A1:J1"/>
    <mergeCell ref="B11:B12"/>
    <mergeCell ref="E11:I11"/>
    <mergeCell ref="J11:J12"/>
    <mergeCell ref="A11:A12"/>
    <mergeCell ref="A2:I2"/>
  </mergeCells>
  <pageMargins left="0.9055118110236221" right="0.51181102362204722" top="0.74803149606299213" bottom="0.55118110236220474" header="0.31496062992125984" footer="0.31496062992125984"/>
  <pageSetup paperSize="5" scale="80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opLeftCell="F22" zoomScale="90" zoomScaleNormal="90" workbookViewId="0">
      <selection sqref="A1:J32"/>
    </sheetView>
  </sheetViews>
  <sheetFormatPr defaultColWidth="9.140625" defaultRowHeight="21" x14ac:dyDescent="0.2"/>
  <cols>
    <col min="1" max="1" width="5.7109375" style="9" customWidth="1"/>
    <col min="2" max="2" width="52.85546875" style="9" customWidth="1"/>
    <col min="3" max="3" width="23" style="9" customWidth="1"/>
    <col min="4" max="4" width="18.28515625" style="9" customWidth="1"/>
    <col min="5" max="5" width="17" style="9" customWidth="1"/>
    <col min="6" max="7" width="18.140625" style="9" customWidth="1"/>
    <col min="8" max="8" width="16.140625" style="9" customWidth="1"/>
    <col min="9" max="9" width="16.42578125" style="9" customWidth="1"/>
    <col min="10" max="10" width="18.28515625" style="9" customWidth="1"/>
    <col min="11" max="16384" width="9.140625" style="9"/>
  </cols>
  <sheetData>
    <row r="1" spans="1:18" ht="28.5" x14ac:dyDescent="0.2">
      <c r="A1" s="1370" t="s">
        <v>851</v>
      </c>
      <c r="B1" s="1370"/>
      <c r="C1" s="1370"/>
      <c r="D1" s="1370"/>
      <c r="E1" s="1370"/>
      <c r="F1" s="1370"/>
      <c r="G1" s="1370"/>
      <c r="H1" s="1370"/>
      <c r="I1" s="1370"/>
      <c r="J1" s="1370"/>
    </row>
    <row r="2" spans="1:18" ht="28.5" x14ac:dyDescent="0.2">
      <c r="A2" s="1370" t="s">
        <v>2130</v>
      </c>
      <c r="B2" s="1370"/>
      <c r="C2" s="1370"/>
      <c r="D2" s="1370"/>
      <c r="E2" s="1370"/>
      <c r="F2" s="1370"/>
      <c r="G2" s="1370"/>
      <c r="H2" s="1370"/>
      <c r="I2" s="1370"/>
    </row>
    <row r="3" spans="1:18" ht="21" customHeight="1" x14ac:dyDescent="0.2">
      <c r="A3" s="32"/>
      <c r="B3" s="47" t="s">
        <v>852</v>
      </c>
      <c r="C3" s="224" t="s">
        <v>876</v>
      </c>
      <c r="D3" s="181"/>
      <c r="F3" s="908"/>
      <c r="H3" s="908"/>
      <c r="I3" s="183"/>
    </row>
    <row r="4" spans="1:18" ht="21" customHeight="1" x14ac:dyDescent="0.2">
      <c r="A4" s="32"/>
      <c r="B4" s="47" t="s">
        <v>854</v>
      </c>
      <c r="C4" s="224" t="s">
        <v>905</v>
      </c>
      <c r="D4" s="229"/>
      <c r="E4" s="183"/>
      <c r="F4" s="183"/>
      <c r="G4" s="183"/>
    </row>
    <row r="5" spans="1:18" ht="21" customHeight="1" x14ac:dyDescent="0.2">
      <c r="A5" s="32"/>
      <c r="B5" s="47" t="s">
        <v>21</v>
      </c>
      <c r="C5" s="230" t="s">
        <v>30</v>
      </c>
      <c r="D5" s="231" t="s">
        <v>54</v>
      </c>
      <c r="E5" s="230"/>
      <c r="F5" s="230" t="s">
        <v>2131</v>
      </c>
      <c r="G5" s="230" t="s">
        <v>56</v>
      </c>
      <c r="H5" s="230" t="s">
        <v>59</v>
      </c>
      <c r="I5" s="230" t="s">
        <v>57</v>
      </c>
      <c r="J5" s="230" t="s">
        <v>58</v>
      </c>
      <c r="K5" s="232"/>
      <c r="O5" s="229"/>
    </row>
    <row r="6" spans="1:18" ht="21" customHeight="1" x14ac:dyDescent="0.2">
      <c r="A6" s="32"/>
      <c r="B6" s="233" t="s">
        <v>36</v>
      </c>
      <c r="D6" s="9" t="s">
        <v>906</v>
      </c>
      <c r="F6" s="229"/>
      <c r="H6" s="229"/>
      <c r="J6" s="229"/>
      <c r="K6" s="229"/>
      <c r="M6" s="229"/>
      <c r="O6" s="229"/>
      <c r="P6" s="229"/>
      <c r="R6" s="229"/>
    </row>
    <row r="7" spans="1:18" ht="21" customHeight="1" x14ac:dyDescent="0.2">
      <c r="A7" s="32"/>
      <c r="B7" s="226"/>
      <c r="F7" s="229"/>
      <c r="H7" s="229"/>
      <c r="K7" s="229"/>
      <c r="M7" s="229"/>
      <c r="O7" s="229"/>
      <c r="P7" s="229"/>
      <c r="R7" s="229"/>
    </row>
    <row r="8" spans="1:18" ht="21" customHeight="1" x14ac:dyDescent="0.2">
      <c r="A8" s="32"/>
      <c r="B8" s="233" t="s">
        <v>37</v>
      </c>
      <c r="D8" s="9" t="s">
        <v>907</v>
      </c>
      <c r="E8" s="229"/>
      <c r="F8" s="183"/>
      <c r="G8" s="183"/>
      <c r="H8" s="183"/>
    </row>
    <row r="9" spans="1:18" ht="21" customHeight="1" x14ac:dyDescent="0.2">
      <c r="A9" s="32"/>
      <c r="B9" s="226" t="s">
        <v>502</v>
      </c>
      <c r="D9" s="9" t="s">
        <v>908</v>
      </c>
      <c r="E9" s="183"/>
      <c r="F9" s="183"/>
      <c r="G9" s="183"/>
      <c r="H9" s="183"/>
    </row>
    <row r="10" spans="1:18" ht="21" customHeight="1" x14ac:dyDescent="0.2">
      <c r="A10" s="1432" t="s">
        <v>0</v>
      </c>
      <c r="B10" s="1432" t="s">
        <v>33</v>
      </c>
      <c r="C10" s="909" t="s">
        <v>23</v>
      </c>
      <c r="D10" s="672" t="s">
        <v>24</v>
      </c>
      <c r="E10" s="1434" t="s">
        <v>1</v>
      </c>
      <c r="F10" s="1435"/>
      <c r="G10" s="1435"/>
      <c r="H10" s="1435"/>
      <c r="I10" s="1436"/>
      <c r="J10" s="1437" t="s">
        <v>13</v>
      </c>
    </row>
    <row r="11" spans="1:18" ht="23.25" x14ac:dyDescent="0.2">
      <c r="A11" s="1433"/>
      <c r="B11" s="1433"/>
      <c r="C11" s="184"/>
      <c r="D11" s="184" t="s">
        <v>25</v>
      </c>
      <c r="E11" s="116" t="s">
        <v>5</v>
      </c>
      <c r="F11" s="116" t="s">
        <v>6</v>
      </c>
      <c r="G11" s="116" t="s">
        <v>855</v>
      </c>
      <c r="H11" s="116" t="s">
        <v>26</v>
      </c>
      <c r="I11" s="116" t="s">
        <v>27</v>
      </c>
      <c r="J11" s="1438"/>
    </row>
    <row r="12" spans="1:18" ht="22.5" customHeight="1" x14ac:dyDescent="0.2">
      <c r="A12" s="118">
        <v>4.0999999999999996</v>
      </c>
      <c r="B12" s="121" t="s">
        <v>909</v>
      </c>
      <c r="C12" s="123"/>
      <c r="D12" s="123"/>
      <c r="E12" s="123"/>
      <c r="F12" s="123"/>
      <c r="G12" s="123"/>
      <c r="H12" s="123"/>
      <c r="I12" s="123"/>
      <c r="J12" s="123"/>
    </row>
    <row r="13" spans="1:18" x14ac:dyDescent="0.2">
      <c r="A13" s="103"/>
      <c r="B13" s="447" t="s">
        <v>910</v>
      </c>
      <c r="C13" s="104"/>
      <c r="D13" s="104"/>
      <c r="E13" s="294">
        <f t="shared" ref="E13:E31" si="0">F13+G13+H13+I13</f>
        <v>0</v>
      </c>
      <c r="F13" s="104"/>
      <c r="G13" s="104"/>
      <c r="H13" s="104"/>
      <c r="I13" s="104"/>
      <c r="J13" s="104"/>
    </row>
    <row r="14" spans="1:18" x14ac:dyDescent="0.2">
      <c r="A14" s="103"/>
      <c r="B14" s="447" t="s">
        <v>911</v>
      </c>
      <c r="C14" s="103" t="s">
        <v>712</v>
      </c>
      <c r="D14" s="103" t="s">
        <v>736</v>
      </c>
      <c r="E14" s="294">
        <f t="shared" si="0"/>
        <v>0</v>
      </c>
      <c r="F14" s="104"/>
      <c r="G14" s="104"/>
      <c r="H14" s="605"/>
      <c r="I14" s="104"/>
      <c r="J14" s="103" t="s">
        <v>611</v>
      </c>
    </row>
    <row r="15" spans="1:18" x14ac:dyDescent="0.2">
      <c r="A15" s="103"/>
      <c r="B15" s="371" t="s">
        <v>912</v>
      </c>
      <c r="C15" s="101"/>
      <c r="D15" s="101"/>
      <c r="E15" s="294">
        <f t="shared" si="0"/>
        <v>0</v>
      </c>
      <c r="F15" s="104"/>
      <c r="G15" s="104"/>
      <c r="H15" s="104"/>
      <c r="I15" s="104"/>
      <c r="J15" s="101"/>
    </row>
    <row r="16" spans="1:18" x14ac:dyDescent="0.2">
      <c r="A16" s="103"/>
      <c r="B16" s="674" t="s">
        <v>913</v>
      </c>
      <c r="C16" s="101"/>
      <c r="D16" s="101"/>
      <c r="E16" s="294">
        <f t="shared" si="0"/>
        <v>0</v>
      </c>
      <c r="F16" s="104"/>
      <c r="G16" s="104"/>
      <c r="H16" s="104"/>
      <c r="I16" s="104"/>
      <c r="J16" s="101"/>
    </row>
    <row r="17" spans="1:10" x14ac:dyDescent="0.2">
      <c r="A17" s="103"/>
      <c r="B17" s="674" t="s">
        <v>914</v>
      </c>
      <c r="C17" s="101"/>
      <c r="D17" s="101"/>
      <c r="E17" s="294">
        <f t="shared" si="0"/>
        <v>0</v>
      </c>
      <c r="F17" s="104"/>
      <c r="G17" s="104"/>
      <c r="H17" s="104"/>
      <c r="I17" s="104"/>
      <c r="J17" s="101"/>
    </row>
    <row r="18" spans="1:10" x14ac:dyDescent="0.2">
      <c r="A18" s="103"/>
      <c r="B18" s="674" t="s">
        <v>915</v>
      </c>
      <c r="C18" s="101"/>
      <c r="D18" s="101"/>
      <c r="E18" s="294">
        <f t="shared" si="0"/>
        <v>0</v>
      </c>
      <c r="F18" s="104"/>
      <c r="G18" s="104"/>
      <c r="H18" s="104"/>
      <c r="I18" s="104"/>
      <c r="J18" s="101"/>
    </row>
    <row r="19" spans="1:10" x14ac:dyDescent="0.2">
      <c r="A19" s="103"/>
      <c r="B19" s="371" t="s">
        <v>916</v>
      </c>
      <c r="C19" s="101"/>
      <c r="D19" s="101"/>
      <c r="E19" s="294">
        <f t="shared" si="0"/>
        <v>0</v>
      </c>
      <c r="F19" s="104"/>
      <c r="G19" s="104"/>
      <c r="H19" s="104"/>
      <c r="I19" s="104"/>
      <c r="J19" s="101"/>
    </row>
    <row r="20" spans="1:10" x14ac:dyDescent="0.2">
      <c r="A20" s="103"/>
      <c r="B20" s="447" t="s">
        <v>917</v>
      </c>
      <c r="C20" s="101"/>
      <c r="D20" s="101"/>
      <c r="E20" s="294">
        <f t="shared" si="0"/>
        <v>0</v>
      </c>
      <c r="F20" s="104"/>
      <c r="G20" s="104"/>
      <c r="H20" s="104"/>
      <c r="I20" s="104"/>
      <c r="J20" s="101"/>
    </row>
    <row r="21" spans="1:10" x14ac:dyDescent="0.2">
      <c r="A21" s="103"/>
      <c r="B21" s="447" t="s">
        <v>741</v>
      </c>
      <c r="C21" s="101"/>
      <c r="D21" s="101"/>
      <c r="E21" s="294">
        <f t="shared" si="0"/>
        <v>0</v>
      </c>
      <c r="F21" s="104"/>
      <c r="G21" s="104"/>
      <c r="H21" s="104"/>
      <c r="I21" s="104"/>
      <c r="J21" s="101"/>
    </row>
    <row r="22" spans="1:10" ht="27.75" customHeight="1" x14ac:dyDescent="0.2">
      <c r="A22" s="103"/>
      <c r="B22" s="83" t="s">
        <v>2497</v>
      </c>
      <c r="C22" s="103" t="s">
        <v>2498</v>
      </c>
      <c r="D22" s="103" t="s">
        <v>2499</v>
      </c>
      <c r="E22" s="294">
        <f t="shared" si="0"/>
        <v>0</v>
      </c>
      <c r="F22" s="940"/>
      <c r="G22" s="104"/>
      <c r="H22" s="104"/>
      <c r="I22" s="104"/>
      <c r="J22" s="103" t="s">
        <v>2323</v>
      </c>
    </row>
    <row r="23" spans="1:10" ht="48" customHeight="1" x14ac:dyDescent="0.2">
      <c r="A23" s="103">
        <v>4.2</v>
      </c>
      <c r="B23" s="83" t="s">
        <v>2147</v>
      </c>
      <c r="C23" s="101"/>
      <c r="D23" s="101"/>
      <c r="E23" s="294">
        <f t="shared" si="0"/>
        <v>0</v>
      </c>
      <c r="F23" s="104"/>
      <c r="G23" s="104"/>
      <c r="H23" s="104"/>
      <c r="I23" s="104"/>
      <c r="J23" s="101"/>
    </row>
    <row r="24" spans="1:10" ht="45" customHeight="1" x14ac:dyDescent="0.2">
      <c r="A24" s="103">
        <v>4.3</v>
      </c>
      <c r="B24" s="370" t="s">
        <v>918</v>
      </c>
      <c r="C24" s="101"/>
      <c r="D24" s="101"/>
      <c r="E24" s="294">
        <f t="shared" si="0"/>
        <v>0</v>
      </c>
      <c r="F24" s="104"/>
      <c r="G24" s="104"/>
      <c r="H24" s="104"/>
      <c r="I24" s="104"/>
      <c r="J24" s="101"/>
    </row>
    <row r="25" spans="1:10" x14ac:dyDescent="0.2">
      <c r="A25" s="81"/>
      <c r="B25" s="822" t="s">
        <v>2500</v>
      </c>
      <c r="C25" s="299" t="s">
        <v>1109</v>
      </c>
      <c r="D25" s="81" t="s">
        <v>2501</v>
      </c>
      <c r="E25" s="294">
        <f t="shared" si="0"/>
        <v>10000</v>
      </c>
      <c r="F25" s="75">
        <v>10000</v>
      </c>
      <c r="G25" s="131"/>
      <c r="H25" s="131"/>
      <c r="I25" s="131"/>
      <c r="J25" s="81" t="s">
        <v>1131</v>
      </c>
    </row>
    <row r="26" spans="1:10" ht="44.25" customHeight="1" x14ac:dyDescent="0.2">
      <c r="A26" s="81">
        <v>4.4000000000000004</v>
      </c>
      <c r="B26" s="83" t="s">
        <v>919</v>
      </c>
      <c r="C26" s="299"/>
      <c r="D26" s="79"/>
      <c r="E26" s="294">
        <f t="shared" si="0"/>
        <v>0</v>
      </c>
      <c r="F26" s="131"/>
      <c r="G26" s="131"/>
      <c r="H26" s="469"/>
      <c r="I26" s="131"/>
      <c r="J26" s="81"/>
    </row>
    <row r="27" spans="1:10" ht="46.5" customHeight="1" x14ac:dyDescent="0.2">
      <c r="A27" s="103">
        <v>4.5</v>
      </c>
      <c r="B27" s="83" t="s">
        <v>920</v>
      </c>
      <c r="C27" s="299"/>
      <c r="D27" s="81"/>
      <c r="E27" s="294">
        <f t="shared" si="0"/>
        <v>0</v>
      </c>
      <c r="F27" s="131"/>
      <c r="G27" s="131"/>
      <c r="H27" s="131"/>
      <c r="I27" s="131"/>
      <c r="J27" s="81"/>
    </row>
    <row r="28" spans="1:10" ht="25.5" customHeight="1" x14ac:dyDescent="0.2">
      <c r="A28" s="81">
        <v>4.5999999999999996</v>
      </c>
      <c r="B28" s="83" t="s">
        <v>921</v>
      </c>
      <c r="C28" s="299"/>
      <c r="D28" s="81"/>
      <c r="E28" s="294">
        <f t="shared" si="0"/>
        <v>0</v>
      </c>
      <c r="F28" s="131"/>
      <c r="G28" s="131"/>
      <c r="H28" s="131"/>
      <c r="I28" s="131"/>
      <c r="J28" s="81"/>
    </row>
    <row r="29" spans="1:10" ht="25.5" customHeight="1" x14ac:dyDescent="0.2">
      <c r="A29" s="103">
        <v>4.7</v>
      </c>
      <c r="B29" s="83" t="s">
        <v>922</v>
      </c>
      <c r="C29" s="299"/>
      <c r="D29" s="81"/>
      <c r="E29" s="294">
        <f t="shared" si="0"/>
        <v>0</v>
      </c>
      <c r="F29" s="131"/>
      <c r="G29" s="131"/>
      <c r="H29" s="131"/>
      <c r="I29" s="131"/>
      <c r="J29" s="81"/>
    </row>
    <row r="30" spans="1:10" x14ac:dyDescent="0.2">
      <c r="A30" s="101"/>
      <c r="B30" s="591"/>
      <c r="C30" s="299"/>
      <c r="D30" s="81"/>
      <c r="E30" s="294">
        <f t="shared" si="0"/>
        <v>0</v>
      </c>
      <c r="F30" s="131"/>
      <c r="G30" s="131"/>
      <c r="H30" s="131"/>
      <c r="I30" s="131"/>
      <c r="J30" s="81"/>
    </row>
    <row r="31" spans="1:10" x14ac:dyDescent="0.2">
      <c r="A31" s="584"/>
      <c r="B31" s="584"/>
      <c r="C31" s="124"/>
      <c r="D31" s="124"/>
      <c r="E31" s="545">
        <f t="shared" si="0"/>
        <v>0</v>
      </c>
      <c r="F31" s="584"/>
      <c r="G31" s="584"/>
      <c r="H31" s="584"/>
      <c r="I31" s="584"/>
      <c r="J31" s="584"/>
    </row>
    <row r="32" spans="1:10" x14ac:dyDescent="0.2">
      <c r="E32" s="244">
        <f>SUM(E13:E31)</f>
        <v>10000</v>
      </c>
      <c r="F32" s="244">
        <f t="shared" ref="F32:I32" si="1">SUM(F13:F31)</f>
        <v>10000</v>
      </c>
      <c r="G32" s="244">
        <f t="shared" si="1"/>
        <v>0</v>
      </c>
      <c r="H32" s="244">
        <f t="shared" si="1"/>
        <v>0</v>
      </c>
      <c r="I32" s="244">
        <f t="shared" si="1"/>
        <v>0</v>
      </c>
      <c r="J32" s="267">
        <f>F32+G32+H32+I32</f>
        <v>10000</v>
      </c>
    </row>
    <row r="35" spans="1:10" s="520" customFormat="1" x14ac:dyDescent="0.2">
      <c r="B35" s="520" t="s">
        <v>3213</v>
      </c>
    </row>
    <row r="36" spans="1:10" ht="42" x14ac:dyDescent="0.2">
      <c r="A36" s="103">
        <v>4.3</v>
      </c>
      <c r="B36" s="370" t="s">
        <v>918</v>
      </c>
      <c r="C36" s="104"/>
      <c r="D36" s="104"/>
      <c r="E36" s="426">
        <f t="shared" ref="E36:E37" si="2">F36+G36+H36+I36</f>
        <v>0</v>
      </c>
      <c r="F36" s="104"/>
      <c r="G36" s="104"/>
      <c r="H36" s="104"/>
      <c r="I36" s="104"/>
      <c r="J36" s="104"/>
    </row>
    <row r="37" spans="1:10" x14ac:dyDescent="0.2">
      <c r="A37" s="81"/>
      <c r="B37" s="9" t="s">
        <v>2500</v>
      </c>
      <c r="C37" s="299" t="s">
        <v>1109</v>
      </c>
      <c r="D37" s="81" t="s">
        <v>2501</v>
      </c>
      <c r="E37" s="426">
        <f t="shared" si="2"/>
        <v>10000</v>
      </c>
      <c r="F37" s="75">
        <v>10000</v>
      </c>
      <c r="G37" s="131"/>
      <c r="H37" s="131"/>
      <c r="I37" s="131"/>
      <c r="J37" s="81" t="s">
        <v>1131</v>
      </c>
    </row>
  </sheetData>
  <mergeCells count="6">
    <mergeCell ref="A1:J1"/>
    <mergeCell ref="A10:A11"/>
    <mergeCell ref="B10:B11"/>
    <mergeCell ref="E10:I10"/>
    <mergeCell ref="J10:J11"/>
    <mergeCell ref="A2:I2"/>
  </mergeCells>
  <pageMargins left="0.9055118110236221" right="0.51181102362204722" top="0.74803149606299213" bottom="0.55118110236220474" header="0.31496062992125984" footer="0.31496062992125984"/>
  <pageSetup paperSize="5" scale="80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opLeftCell="D29" zoomScale="90" zoomScaleNormal="90" workbookViewId="0">
      <selection sqref="A1:J35"/>
    </sheetView>
  </sheetViews>
  <sheetFormatPr defaultColWidth="9.140625" defaultRowHeight="21" x14ac:dyDescent="0.2"/>
  <cols>
    <col min="1" max="1" width="5.7109375" style="9" customWidth="1"/>
    <col min="2" max="2" width="41.7109375" style="9" customWidth="1"/>
    <col min="3" max="3" width="23" style="9" customWidth="1"/>
    <col min="4" max="4" width="18.28515625" style="9" customWidth="1"/>
    <col min="5" max="5" width="17" style="9" customWidth="1"/>
    <col min="6" max="7" width="19.42578125" style="9" customWidth="1"/>
    <col min="8" max="8" width="19" style="9" customWidth="1"/>
    <col min="9" max="9" width="16.42578125" style="9" customWidth="1"/>
    <col min="10" max="10" width="18.28515625" style="9" customWidth="1"/>
    <col min="11" max="16384" width="9.140625" style="9"/>
  </cols>
  <sheetData>
    <row r="1" spans="1:18" ht="28.5" x14ac:dyDescent="0.2">
      <c r="A1" s="1370" t="s">
        <v>851</v>
      </c>
      <c r="B1" s="1370"/>
      <c r="C1" s="1370"/>
      <c r="D1" s="1370"/>
      <c r="E1" s="1370"/>
      <c r="F1" s="1370"/>
      <c r="G1" s="1370"/>
      <c r="H1" s="1370"/>
      <c r="I1" s="1370"/>
      <c r="J1" s="1370"/>
    </row>
    <row r="2" spans="1:18" ht="28.5" x14ac:dyDescent="0.2">
      <c r="A2" s="1370" t="s">
        <v>2130</v>
      </c>
      <c r="B2" s="1370"/>
      <c r="C2" s="1370"/>
      <c r="D2" s="1370"/>
      <c r="E2" s="1370"/>
      <c r="F2" s="1370"/>
      <c r="G2" s="1370"/>
      <c r="H2" s="1370"/>
      <c r="I2" s="1370"/>
    </row>
    <row r="3" spans="1:18" ht="21" customHeight="1" x14ac:dyDescent="0.2">
      <c r="A3" s="32"/>
      <c r="B3" s="47" t="s">
        <v>852</v>
      </c>
      <c r="C3" s="224" t="s">
        <v>876</v>
      </c>
      <c r="D3" s="181"/>
      <c r="F3" s="908"/>
      <c r="H3" s="908"/>
      <c r="I3" s="183"/>
    </row>
    <row r="4" spans="1:18" ht="21" customHeight="1" x14ac:dyDescent="0.2">
      <c r="A4" s="32"/>
      <c r="B4" s="47" t="s">
        <v>854</v>
      </c>
      <c r="C4" s="224" t="s">
        <v>923</v>
      </c>
      <c r="D4" s="229"/>
      <c r="E4" s="183"/>
      <c r="F4" s="183"/>
      <c r="G4" s="183"/>
    </row>
    <row r="5" spans="1:18" ht="21" customHeight="1" x14ac:dyDescent="0.2">
      <c r="A5" s="32"/>
      <c r="B5" s="47" t="s">
        <v>21</v>
      </c>
      <c r="C5" s="230" t="s">
        <v>30</v>
      </c>
      <c r="D5" s="231" t="s">
        <v>54</v>
      </c>
      <c r="E5" s="230"/>
      <c r="F5" s="230" t="s">
        <v>2131</v>
      </c>
      <c r="G5" s="230" t="s">
        <v>56</v>
      </c>
      <c r="H5" s="230" t="s">
        <v>59</v>
      </c>
      <c r="I5" s="230" t="s">
        <v>57</v>
      </c>
      <c r="J5" s="230" t="s">
        <v>58</v>
      </c>
      <c r="K5" s="232"/>
      <c r="O5" s="229"/>
    </row>
    <row r="6" spans="1:18" ht="21" customHeight="1" x14ac:dyDescent="0.2">
      <c r="A6" s="32"/>
      <c r="B6" s="233" t="s">
        <v>36</v>
      </c>
      <c r="D6" s="9" t="s">
        <v>924</v>
      </c>
      <c r="F6" s="229"/>
      <c r="H6" s="229"/>
      <c r="J6" s="229"/>
      <c r="K6" s="229"/>
      <c r="M6" s="229"/>
      <c r="O6" s="229"/>
      <c r="P6" s="229"/>
      <c r="R6" s="229"/>
    </row>
    <row r="7" spans="1:18" ht="21" customHeight="1" x14ac:dyDescent="0.2">
      <c r="A7" s="32"/>
      <c r="B7" s="226"/>
      <c r="F7" s="229"/>
      <c r="H7" s="229"/>
      <c r="K7" s="229"/>
      <c r="M7" s="229"/>
      <c r="O7" s="229"/>
      <c r="P7" s="229"/>
      <c r="R7" s="229"/>
    </row>
    <row r="8" spans="1:18" ht="21" customHeight="1" x14ac:dyDescent="0.2">
      <c r="A8" s="32"/>
      <c r="B8" s="233" t="s">
        <v>37</v>
      </c>
      <c r="D8" s="9" t="s">
        <v>925</v>
      </c>
      <c r="E8" s="229"/>
      <c r="F8" s="183"/>
      <c r="G8" s="183"/>
      <c r="H8" s="183"/>
    </row>
    <row r="9" spans="1:18" ht="21" customHeight="1" x14ac:dyDescent="0.2">
      <c r="A9" s="32"/>
      <c r="B9" s="226"/>
      <c r="D9" s="9" t="s">
        <v>926</v>
      </c>
      <c r="E9" s="183"/>
      <c r="F9" s="183"/>
      <c r="G9" s="183"/>
      <c r="H9" s="183"/>
    </row>
    <row r="10" spans="1:18" ht="21" customHeight="1" x14ac:dyDescent="0.2">
      <c r="A10" s="32"/>
      <c r="B10" s="226" t="s">
        <v>927</v>
      </c>
      <c r="D10" s="9" t="s">
        <v>928</v>
      </c>
      <c r="E10" s="183"/>
      <c r="F10" s="183"/>
      <c r="G10" s="183"/>
      <c r="H10" s="183"/>
    </row>
    <row r="11" spans="1:18" ht="21" customHeight="1" x14ac:dyDescent="0.2">
      <c r="A11" s="1432" t="s">
        <v>0</v>
      </c>
      <c r="B11" s="1432" t="s">
        <v>33</v>
      </c>
      <c r="C11" s="909" t="s">
        <v>23</v>
      </c>
      <c r="D11" s="672" t="s">
        <v>24</v>
      </c>
      <c r="E11" s="1434" t="s">
        <v>1</v>
      </c>
      <c r="F11" s="1435"/>
      <c r="G11" s="1435"/>
      <c r="H11" s="1435"/>
      <c r="I11" s="1436"/>
      <c r="J11" s="1437" t="s">
        <v>13</v>
      </c>
    </row>
    <row r="12" spans="1:18" ht="23.25" x14ac:dyDescent="0.2">
      <c r="A12" s="1433"/>
      <c r="B12" s="1433"/>
      <c r="C12" s="184"/>
      <c r="D12" s="184" t="s">
        <v>25</v>
      </c>
      <c r="E12" s="116" t="s">
        <v>5</v>
      </c>
      <c r="F12" s="116" t="s">
        <v>6</v>
      </c>
      <c r="G12" s="116" t="s">
        <v>855</v>
      </c>
      <c r="H12" s="116" t="s">
        <v>26</v>
      </c>
      <c r="I12" s="116" t="s">
        <v>27</v>
      </c>
      <c r="J12" s="1438"/>
    </row>
    <row r="13" spans="1:18" ht="25.5" customHeight="1" x14ac:dyDescent="0.2">
      <c r="A13" s="118">
        <v>5.0999999999999996</v>
      </c>
      <c r="B13" s="121" t="s">
        <v>929</v>
      </c>
      <c r="C13" s="123"/>
      <c r="D13" s="123"/>
      <c r="E13" s="123"/>
      <c r="F13" s="123"/>
      <c r="G13" s="123"/>
      <c r="H13" s="123"/>
      <c r="I13" s="123"/>
      <c r="J13" s="123"/>
    </row>
    <row r="14" spans="1:18" ht="25.5" customHeight="1" x14ac:dyDescent="0.2">
      <c r="A14" s="103"/>
      <c r="B14" s="500" t="s">
        <v>2210</v>
      </c>
      <c r="C14" s="119" t="s">
        <v>672</v>
      </c>
      <c r="D14" s="509"/>
      <c r="E14" s="294">
        <f t="shared" ref="E14:E34" si="0">F14+G14+H14+I14</f>
        <v>0</v>
      </c>
      <c r="F14" s="104"/>
      <c r="G14" s="104"/>
      <c r="H14" s="104"/>
      <c r="I14" s="104"/>
      <c r="J14" s="119"/>
    </row>
    <row r="15" spans="1:18" s="941" customFormat="1" ht="42" x14ac:dyDescent="0.2">
      <c r="A15" s="447"/>
      <c r="B15" s="674" t="s">
        <v>2017</v>
      </c>
      <c r="C15" s="89"/>
      <c r="D15" s="89"/>
      <c r="E15" s="294">
        <f t="shared" si="0"/>
        <v>108100</v>
      </c>
      <c r="F15" s="89">
        <v>108100</v>
      </c>
      <c r="G15" s="89"/>
      <c r="H15" s="89"/>
      <c r="I15" s="89"/>
      <c r="J15" s="447"/>
    </row>
    <row r="16" spans="1:18" s="941" customFormat="1" x14ac:dyDescent="0.2">
      <c r="A16" s="447"/>
      <c r="B16" s="170" t="s">
        <v>2211</v>
      </c>
      <c r="C16" s="93"/>
      <c r="D16" s="93" t="s">
        <v>1815</v>
      </c>
      <c r="E16" s="251">
        <f>F16+G16+H16+I16</f>
        <v>0</v>
      </c>
      <c r="F16" s="89"/>
      <c r="G16" s="89"/>
      <c r="H16" s="89"/>
      <c r="I16" s="89"/>
      <c r="J16" s="89" t="s">
        <v>2019</v>
      </c>
    </row>
    <row r="17" spans="1:10" s="941" customFormat="1" x14ac:dyDescent="0.2">
      <c r="A17" s="447"/>
      <c r="B17" s="170" t="s">
        <v>2212</v>
      </c>
      <c r="C17" s="93"/>
      <c r="D17" s="93"/>
      <c r="E17" s="251"/>
      <c r="F17" s="89"/>
      <c r="G17" s="89"/>
      <c r="H17" s="89"/>
      <c r="I17" s="89"/>
      <c r="J17" s="89"/>
    </row>
    <row r="18" spans="1:10" s="941" customFormat="1" x14ac:dyDescent="0.2">
      <c r="A18" s="447"/>
      <c r="B18" s="170" t="s">
        <v>2213</v>
      </c>
      <c r="C18" s="93"/>
      <c r="D18" s="93"/>
      <c r="E18" s="251"/>
      <c r="F18" s="89"/>
      <c r="G18" s="89"/>
      <c r="H18" s="89"/>
      <c r="I18" s="89"/>
      <c r="J18" s="89"/>
    </row>
    <row r="19" spans="1:10" s="941" customFormat="1" x14ac:dyDescent="0.2">
      <c r="A19" s="447"/>
      <c r="B19" s="170" t="s">
        <v>2214</v>
      </c>
      <c r="C19" s="93"/>
      <c r="D19" s="93"/>
      <c r="E19" s="251"/>
      <c r="F19" s="89"/>
      <c r="G19" s="89"/>
      <c r="H19" s="89"/>
      <c r="I19" s="89"/>
      <c r="J19" s="89"/>
    </row>
    <row r="20" spans="1:10" s="941" customFormat="1" x14ac:dyDescent="0.2">
      <c r="A20" s="447"/>
      <c r="B20" s="170" t="s">
        <v>2217</v>
      </c>
      <c r="C20" s="93"/>
      <c r="D20" s="93"/>
      <c r="E20" s="251"/>
      <c r="F20" s="89"/>
      <c r="G20" s="89"/>
      <c r="H20" s="89"/>
      <c r="I20" s="89"/>
      <c r="J20" s="89"/>
    </row>
    <row r="21" spans="1:10" s="941" customFormat="1" x14ac:dyDescent="0.2">
      <c r="A21" s="447"/>
      <c r="B21" s="170" t="s">
        <v>2215</v>
      </c>
      <c r="C21" s="93" t="s">
        <v>2018</v>
      </c>
      <c r="D21" s="93" t="s">
        <v>1815</v>
      </c>
      <c r="E21" s="251">
        <f>F21+G21+H21+I21</f>
        <v>0</v>
      </c>
      <c r="F21" s="89"/>
      <c r="G21" s="89"/>
      <c r="H21" s="89"/>
      <c r="I21" s="89"/>
      <c r="J21" s="447"/>
    </row>
    <row r="22" spans="1:10" s="941" customFormat="1" x14ac:dyDescent="0.2">
      <c r="A22" s="447"/>
      <c r="B22" s="170" t="s">
        <v>2216</v>
      </c>
      <c r="C22" s="93"/>
      <c r="D22" s="93" t="s">
        <v>1815</v>
      </c>
      <c r="E22" s="251">
        <f>F22+G22+H22+I22</f>
        <v>0</v>
      </c>
      <c r="F22" s="89"/>
      <c r="G22" s="89"/>
      <c r="H22" s="89"/>
      <c r="I22" s="89"/>
      <c r="J22" s="89" t="s">
        <v>2019</v>
      </c>
    </row>
    <row r="23" spans="1:10" ht="26.25" customHeight="1" x14ac:dyDescent="0.2">
      <c r="A23" s="103"/>
      <c r="B23" s="90" t="s">
        <v>2504</v>
      </c>
      <c r="C23" s="103" t="s">
        <v>2372</v>
      </c>
      <c r="D23" s="103" t="s">
        <v>2502</v>
      </c>
      <c r="E23" s="251">
        <f t="shared" ref="E23:E25" si="1">F23+G23+H23+I23</f>
        <v>0</v>
      </c>
      <c r="F23" s="104"/>
      <c r="G23" s="104"/>
      <c r="H23" s="104"/>
      <c r="I23" s="104"/>
      <c r="J23" s="103" t="s">
        <v>2372</v>
      </c>
    </row>
    <row r="24" spans="1:10" ht="42" x14ac:dyDescent="0.2">
      <c r="A24" s="103"/>
      <c r="B24" s="90" t="s">
        <v>3191</v>
      </c>
      <c r="C24" s="299" t="s">
        <v>2503</v>
      </c>
      <c r="D24" s="103" t="s">
        <v>2502</v>
      </c>
      <c r="E24" s="251">
        <f t="shared" si="1"/>
        <v>0</v>
      </c>
      <c r="F24" s="104"/>
      <c r="G24" s="104"/>
      <c r="H24" s="104"/>
      <c r="I24" s="104"/>
      <c r="J24" s="103" t="s">
        <v>2372</v>
      </c>
    </row>
    <row r="25" spans="1:10" ht="63" x14ac:dyDescent="0.2">
      <c r="A25" s="103"/>
      <c r="B25" s="90" t="s">
        <v>2505</v>
      </c>
      <c r="C25" s="299" t="s">
        <v>2367</v>
      </c>
      <c r="D25" s="103" t="s">
        <v>2502</v>
      </c>
      <c r="E25" s="251">
        <f t="shared" si="1"/>
        <v>0</v>
      </c>
      <c r="F25" s="104"/>
      <c r="G25" s="104"/>
      <c r="H25" s="104"/>
      <c r="I25" s="104"/>
      <c r="J25" s="103" t="s">
        <v>2372</v>
      </c>
    </row>
    <row r="26" spans="1:10" ht="24" customHeight="1" x14ac:dyDescent="0.2">
      <c r="A26" s="103">
        <v>5.2</v>
      </c>
      <c r="B26" s="83" t="s">
        <v>930</v>
      </c>
      <c r="C26" s="104"/>
      <c r="D26" s="104"/>
      <c r="E26" s="294">
        <f t="shared" si="0"/>
        <v>0</v>
      </c>
      <c r="F26" s="265">
        <f>SUM(F22:F22)</f>
        <v>0</v>
      </c>
      <c r="G26" s="104"/>
      <c r="H26" s="104"/>
      <c r="I26" s="104"/>
      <c r="J26" s="104"/>
    </row>
    <row r="27" spans="1:10" s="262" customFormat="1" ht="24" customHeight="1" x14ac:dyDescent="0.2">
      <c r="A27" s="93"/>
      <c r="B27" s="674" t="s">
        <v>2021</v>
      </c>
      <c r="C27" s="299" t="s">
        <v>2022</v>
      </c>
      <c r="D27" s="93" t="s">
        <v>1815</v>
      </c>
      <c r="E27" s="294">
        <f t="shared" si="0"/>
        <v>0</v>
      </c>
      <c r="F27" s="447"/>
      <c r="G27" s="447"/>
      <c r="H27" s="447"/>
      <c r="I27" s="447"/>
      <c r="J27" s="447"/>
    </row>
    <row r="28" spans="1:10" ht="42" x14ac:dyDescent="0.2">
      <c r="A28" s="103">
        <v>5.3</v>
      </c>
      <c r="B28" s="83" t="s">
        <v>931</v>
      </c>
      <c r="C28" s="371"/>
      <c r="D28" s="131"/>
      <c r="E28" s="294">
        <f t="shared" si="0"/>
        <v>0</v>
      </c>
      <c r="F28" s="131"/>
      <c r="G28" s="131"/>
      <c r="H28" s="131"/>
      <c r="I28" s="131"/>
      <c r="J28" s="131"/>
    </row>
    <row r="29" spans="1:10" x14ac:dyDescent="0.2">
      <c r="A29" s="103"/>
      <c r="B29" s="131" t="s">
        <v>2507</v>
      </c>
      <c r="C29" s="299" t="s">
        <v>2506</v>
      </c>
      <c r="D29" s="103" t="s">
        <v>2502</v>
      </c>
      <c r="E29" s="294">
        <f t="shared" si="0"/>
        <v>0</v>
      </c>
      <c r="F29" s="131"/>
      <c r="G29" s="131"/>
      <c r="H29" s="131"/>
      <c r="I29" s="131"/>
      <c r="J29" s="81" t="s">
        <v>2323</v>
      </c>
    </row>
    <row r="30" spans="1:10" ht="24.75" customHeight="1" x14ac:dyDescent="0.2">
      <c r="A30" s="81">
        <v>5.4</v>
      </c>
      <c r="B30" s="83" t="s">
        <v>932</v>
      </c>
      <c r="C30" s="371"/>
      <c r="D30" s="131"/>
      <c r="E30" s="294">
        <f t="shared" si="0"/>
        <v>0</v>
      </c>
      <c r="F30" s="131"/>
      <c r="G30" s="131"/>
      <c r="H30" s="131"/>
      <c r="I30" s="131"/>
      <c r="J30" s="131"/>
    </row>
    <row r="31" spans="1:10" s="262" customFormat="1" ht="47.25" customHeight="1" x14ac:dyDescent="0.2">
      <c r="A31" s="93"/>
      <c r="B31" s="371" t="s">
        <v>2023</v>
      </c>
      <c r="C31" s="299" t="s">
        <v>2022</v>
      </c>
      <c r="D31" s="93" t="s">
        <v>1815</v>
      </c>
      <c r="E31" s="294">
        <f t="shared" si="0"/>
        <v>0</v>
      </c>
      <c r="F31" s="447"/>
      <c r="G31" s="447"/>
      <c r="H31" s="447"/>
      <c r="I31" s="447"/>
      <c r="J31" s="447"/>
    </row>
    <row r="32" spans="1:10" ht="42" x14ac:dyDescent="0.2">
      <c r="A32" s="81"/>
      <c r="B32" s="90" t="s">
        <v>2509</v>
      </c>
      <c r="C32" s="299" t="s">
        <v>2506</v>
      </c>
      <c r="D32" s="103" t="s">
        <v>2508</v>
      </c>
      <c r="E32" s="294">
        <f t="shared" si="0"/>
        <v>0</v>
      </c>
      <c r="F32" s="131"/>
      <c r="G32" s="131"/>
      <c r="H32" s="131"/>
      <c r="I32" s="131"/>
      <c r="J32" s="81" t="s">
        <v>2323</v>
      </c>
    </row>
    <row r="33" spans="1:10" ht="84" x14ac:dyDescent="0.2">
      <c r="A33" s="101"/>
      <c r="B33" s="90" t="s">
        <v>2510</v>
      </c>
      <c r="C33" s="299" t="s">
        <v>2506</v>
      </c>
      <c r="D33" s="103" t="s">
        <v>2502</v>
      </c>
      <c r="E33" s="294">
        <f t="shared" si="0"/>
        <v>0</v>
      </c>
      <c r="F33" s="131"/>
      <c r="G33" s="131"/>
      <c r="H33" s="131"/>
      <c r="I33" s="131"/>
      <c r="J33" s="81" t="s">
        <v>2323</v>
      </c>
    </row>
    <row r="34" spans="1:10" x14ac:dyDescent="0.2">
      <c r="A34" s="84"/>
      <c r="B34" s="482"/>
      <c r="C34" s="413"/>
      <c r="D34" s="584"/>
      <c r="E34" s="545">
        <f t="shared" si="0"/>
        <v>0</v>
      </c>
      <c r="F34" s="584"/>
      <c r="G34" s="584"/>
      <c r="H34" s="584"/>
      <c r="I34" s="584"/>
      <c r="J34" s="584"/>
    </row>
    <row r="35" spans="1:10" x14ac:dyDescent="0.2">
      <c r="A35" s="106"/>
      <c r="B35" s="106"/>
      <c r="C35" s="106"/>
      <c r="D35" s="106"/>
      <c r="E35" s="211">
        <f>SUM(E14:E34)</f>
        <v>108100</v>
      </c>
      <c r="F35" s="211">
        <f>SUM(F14:F34)</f>
        <v>108100</v>
      </c>
      <c r="G35" s="211">
        <f>SUM(G14:G34)</f>
        <v>0</v>
      </c>
      <c r="H35" s="211">
        <f>SUM(H14:H34)</f>
        <v>0</v>
      </c>
      <c r="I35" s="211">
        <f>SUM(I14:I34)</f>
        <v>0</v>
      </c>
      <c r="J35" s="234">
        <f>F35+G35+H35+I35</f>
        <v>108100</v>
      </c>
    </row>
    <row r="36" spans="1:10" x14ac:dyDescent="0.2">
      <c r="B36" s="226"/>
    </row>
    <row r="39" spans="1:10" s="520" customFormat="1" x14ac:dyDescent="0.2">
      <c r="B39" s="520" t="s">
        <v>3213</v>
      </c>
    </row>
    <row r="40" spans="1:10" x14ac:dyDescent="0.2">
      <c r="B40" s="9" t="s">
        <v>3214</v>
      </c>
    </row>
  </sheetData>
  <mergeCells count="6">
    <mergeCell ref="A1:J1"/>
    <mergeCell ref="B11:B12"/>
    <mergeCell ref="E11:I11"/>
    <mergeCell ref="J11:J12"/>
    <mergeCell ref="A11:A12"/>
    <mergeCell ref="A2:I2"/>
  </mergeCells>
  <pageMargins left="0.9055118110236221" right="0.51181102362204722" top="0.74803149606299213" bottom="0.55118110236220474" header="0.31496062992125984" footer="0.31496062992125984"/>
  <pageSetup paperSize="5" scale="80" orientation="landscape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topLeftCell="C39" zoomScale="90" zoomScaleNormal="90" workbookViewId="0">
      <selection sqref="A1:J55"/>
    </sheetView>
  </sheetViews>
  <sheetFormatPr defaultColWidth="9.140625" defaultRowHeight="21" x14ac:dyDescent="0.35"/>
  <cols>
    <col min="1" max="1" width="5.7109375" style="1" customWidth="1"/>
    <col min="2" max="2" width="50.7109375" style="1" customWidth="1"/>
    <col min="3" max="3" width="23" style="1" customWidth="1"/>
    <col min="4" max="4" width="18.28515625" style="1" customWidth="1"/>
    <col min="5" max="5" width="17" style="1" customWidth="1"/>
    <col min="6" max="7" width="17.140625" style="1" customWidth="1"/>
    <col min="8" max="8" width="16.140625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 x14ac:dyDescent="0.45">
      <c r="A1" s="1378" t="s">
        <v>851</v>
      </c>
      <c r="B1" s="1378"/>
      <c r="C1" s="1378"/>
      <c r="D1" s="1378"/>
      <c r="E1" s="1378"/>
      <c r="F1" s="1378"/>
      <c r="G1" s="1378"/>
      <c r="H1" s="1378"/>
      <c r="I1" s="1378"/>
      <c r="J1" s="1378"/>
    </row>
    <row r="2" spans="1:18" ht="28.5" x14ac:dyDescent="0.45">
      <c r="A2" s="1378" t="s">
        <v>2130</v>
      </c>
      <c r="B2" s="1378"/>
      <c r="C2" s="1378"/>
      <c r="D2" s="1378"/>
      <c r="E2" s="1378"/>
      <c r="F2" s="1378"/>
      <c r="G2" s="1378"/>
      <c r="H2" s="1378"/>
      <c r="I2" s="1378"/>
    </row>
    <row r="3" spans="1:18" ht="21" customHeight="1" x14ac:dyDescent="0.35">
      <c r="A3" s="32"/>
      <c r="B3" s="47" t="s">
        <v>852</v>
      </c>
      <c r="C3" s="39" t="s">
        <v>933</v>
      </c>
      <c r="D3" s="113"/>
      <c r="F3" s="114"/>
      <c r="H3" s="114"/>
      <c r="I3" s="2"/>
    </row>
    <row r="4" spans="1:18" ht="21" customHeight="1" x14ac:dyDescent="0.35">
      <c r="A4" s="32"/>
      <c r="B4" s="47" t="s">
        <v>854</v>
      </c>
      <c r="C4" s="39" t="s">
        <v>934</v>
      </c>
      <c r="D4" s="30"/>
      <c r="E4" s="2"/>
      <c r="F4" s="2"/>
      <c r="G4" s="2"/>
    </row>
    <row r="5" spans="1:18" ht="21" customHeight="1" x14ac:dyDescent="0.35">
      <c r="A5" s="32"/>
      <c r="B5" s="47" t="s">
        <v>21</v>
      </c>
      <c r="C5" s="49" t="s">
        <v>30</v>
      </c>
      <c r="D5" s="50" t="s">
        <v>54</v>
      </c>
      <c r="E5" s="49"/>
      <c r="F5" s="49" t="s">
        <v>55</v>
      </c>
      <c r="G5" s="49" t="s">
        <v>56</v>
      </c>
      <c r="H5" s="49" t="s">
        <v>59</v>
      </c>
      <c r="I5" s="49" t="s">
        <v>2139</v>
      </c>
      <c r="J5" s="49" t="s">
        <v>58</v>
      </c>
      <c r="K5" s="35"/>
      <c r="O5" s="30"/>
    </row>
    <row r="6" spans="1:18" ht="21" customHeight="1" x14ac:dyDescent="0.35">
      <c r="A6" s="32"/>
      <c r="B6" s="37" t="s">
        <v>36</v>
      </c>
      <c r="D6" s="1" t="s">
        <v>935</v>
      </c>
      <c r="F6" s="30"/>
      <c r="H6" s="30"/>
      <c r="J6" s="30"/>
      <c r="K6" s="30"/>
      <c r="M6" s="30"/>
      <c r="O6" s="30"/>
      <c r="P6" s="30"/>
      <c r="R6" s="30"/>
    </row>
    <row r="7" spans="1:18" ht="21" customHeight="1" x14ac:dyDescent="0.35">
      <c r="A7" s="32"/>
      <c r="B7" s="4"/>
      <c r="F7" s="30"/>
      <c r="H7" s="30"/>
      <c r="K7" s="30"/>
      <c r="M7" s="30"/>
      <c r="O7" s="30"/>
      <c r="P7" s="30"/>
      <c r="R7" s="30"/>
    </row>
    <row r="8" spans="1:18" ht="21" customHeight="1" x14ac:dyDescent="0.35">
      <c r="A8" s="32"/>
      <c r="B8" s="37" t="s">
        <v>37</v>
      </c>
      <c r="D8" s="1" t="s">
        <v>936</v>
      </c>
      <c r="E8" s="30"/>
      <c r="F8" s="2"/>
      <c r="G8" s="2"/>
      <c r="H8" s="2"/>
    </row>
    <row r="9" spans="1:18" ht="21" customHeight="1" x14ac:dyDescent="0.35">
      <c r="A9" s="32"/>
      <c r="B9" s="4" t="s">
        <v>937</v>
      </c>
      <c r="D9" s="1" t="s">
        <v>938</v>
      </c>
      <c r="E9" s="2"/>
      <c r="F9" s="2"/>
      <c r="G9" s="2"/>
      <c r="H9" s="2"/>
    </row>
    <row r="10" spans="1:18" ht="21" customHeight="1" x14ac:dyDescent="0.35">
      <c r="A10" s="32"/>
      <c r="B10" s="4" t="s">
        <v>939</v>
      </c>
      <c r="D10" s="1" t="s">
        <v>940</v>
      </c>
      <c r="E10" s="2"/>
      <c r="F10" s="2"/>
      <c r="G10" s="2"/>
      <c r="H10" s="2"/>
    </row>
    <row r="11" spans="1:18" ht="21" customHeight="1" x14ac:dyDescent="0.35">
      <c r="A11" s="1440" t="s">
        <v>0</v>
      </c>
      <c r="B11" s="1440" t="s">
        <v>33</v>
      </c>
      <c r="C11" s="289" t="s">
        <v>23</v>
      </c>
      <c r="D11" s="287" t="s">
        <v>24</v>
      </c>
      <c r="E11" s="1442" t="s">
        <v>1</v>
      </c>
      <c r="F11" s="1443"/>
      <c r="G11" s="1443"/>
      <c r="H11" s="1443"/>
      <c r="I11" s="1444"/>
      <c r="J11" s="1445" t="s">
        <v>13</v>
      </c>
    </row>
    <row r="12" spans="1:18" ht="23.25" x14ac:dyDescent="0.35">
      <c r="A12" s="1441"/>
      <c r="B12" s="1441"/>
      <c r="C12" s="290"/>
      <c r="D12" s="115" t="s">
        <v>25</v>
      </c>
      <c r="E12" s="116" t="s">
        <v>5</v>
      </c>
      <c r="F12" s="116" t="s">
        <v>6</v>
      </c>
      <c r="G12" s="116" t="s">
        <v>855</v>
      </c>
      <c r="H12" s="116" t="s">
        <v>26</v>
      </c>
      <c r="I12" s="116" t="s">
        <v>27</v>
      </c>
      <c r="J12" s="1446"/>
    </row>
    <row r="13" spans="1:18" s="9" customFormat="1" ht="21" customHeight="1" x14ac:dyDescent="0.2">
      <c r="A13" s="632" t="s">
        <v>941</v>
      </c>
      <c r="B13" s="369" t="s">
        <v>942</v>
      </c>
      <c r="C13" s="123"/>
      <c r="D13" s="123"/>
      <c r="E13" s="123"/>
      <c r="F13" s="123"/>
      <c r="G13" s="123"/>
      <c r="H13" s="123"/>
      <c r="I13" s="123"/>
      <c r="J13" s="123"/>
    </row>
    <row r="14" spans="1:18" s="9" customFormat="1" ht="45.75" customHeight="1" x14ac:dyDescent="0.2">
      <c r="A14" s="101"/>
      <c r="B14" s="83" t="s">
        <v>943</v>
      </c>
      <c r="C14" s="101"/>
      <c r="D14" s="104"/>
      <c r="E14" s="394">
        <f t="shared" ref="E14:E54" si="0">F14+G14+H14+I14</f>
        <v>0</v>
      </c>
      <c r="F14" s="104"/>
      <c r="G14" s="104"/>
      <c r="H14" s="104"/>
      <c r="I14" s="104"/>
      <c r="J14" s="104"/>
    </row>
    <row r="15" spans="1:18" s="9" customFormat="1" ht="42.75" customHeight="1" x14ac:dyDescent="0.2">
      <c r="A15" s="101"/>
      <c r="B15" s="83" t="s">
        <v>1745</v>
      </c>
      <c r="C15" s="103" t="s">
        <v>1791</v>
      </c>
      <c r="D15" s="103" t="s">
        <v>1306</v>
      </c>
      <c r="E15" s="394">
        <f t="shared" si="0"/>
        <v>0</v>
      </c>
      <c r="F15" s="104"/>
      <c r="G15" s="104"/>
      <c r="H15" s="104"/>
      <c r="I15" s="104"/>
      <c r="J15" s="103" t="s">
        <v>1394</v>
      </c>
    </row>
    <row r="16" spans="1:18" s="9" customFormat="1" ht="22.5" customHeight="1" x14ac:dyDescent="0.2">
      <c r="A16" s="101"/>
      <c r="B16" s="83" t="s">
        <v>944</v>
      </c>
      <c r="C16" s="101"/>
      <c r="D16" s="103"/>
      <c r="E16" s="394">
        <f t="shared" si="0"/>
        <v>0</v>
      </c>
      <c r="F16" s="104"/>
      <c r="G16" s="104"/>
      <c r="H16" s="104"/>
      <c r="I16" s="104"/>
      <c r="J16" s="103" t="s">
        <v>1394</v>
      </c>
    </row>
    <row r="17" spans="1:10" s="9" customFormat="1" x14ac:dyDescent="0.2">
      <c r="A17" s="101"/>
      <c r="B17" s="83" t="s">
        <v>1746</v>
      </c>
      <c r="C17" s="103" t="s">
        <v>1792</v>
      </c>
      <c r="D17" s="104"/>
      <c r="E17" s="394">
        <f t="shared" si="0"/>
        <v>0</v>
      </c>
      <c r="F17" s="104"/>
      <c r="G17" s="104"/>
      <c r="H17" s="104"/>
      <c r="I17" s="104"/>
      <c r="J17" s="103" t="s">
        <v>1394</v>
      </c>
    </row>
    <row r="18" spans="1:10" s="9" customFormat="1" ht="27.75" customHeight="1" x14ac:dyDescent="0.2">
      <c r="A18" s="101"/>
      <c r="B18" s="83" t="s">
        <v>1747</v>
      </c>
      <c r="C18" s="103" t="s">
        <v>1792</v>
      </c>
      <c r="D18" s="104"/>
      <c r="E18" s="394">
        <f t="shared" si="0"/>
        <v>0</v>
      </c>
      <c r="F18" s="104"/>
      <c r="G18" s="104"/>
      <c r="H18" s="104"/>
      <c r="I18" s="104"/>
      <c r="J18" s="103" t="s">
        <v>1394</v>
      </c>
    </row>
    <row r="19" spans="1:10" s="9" customFormat="1" ht="46.5" customHeight="1" x14ac:dyDescent="0.2">
      <c r="A19" s="101"/>
      <c r="B19" s="83" t="s">
        <v>943</v>
      </c>
      <c r="C19" s="101"/>
      <c r="D19" s="101"/>
      <c r="E19" s="394">
        <f t="shared" si="0"/>
        <v>0</v>
      </c>
      <c r="F19" s="101"/>
      <c r="G19" s="101"/>
      <c r="H19" s="101"/>
      <c r="I19" s="101"/>
      <c r="J19" s="103" t="s">
        <v>2323</v>
      </c>
    </row>
    <row r="20" spans="1:10" s="9" customFormat="1" ht="24.75" customHeight="1" x14ac:dyDescent="0.2">
      <c r="A20" s="101"/>
      <c r="B20" s="83" t="s">
        <v>944</v>
      </c>
      <c r="C20" s="101"/>
      <c r="D20" s="101"/>
      <c r="E20" s="394">
        <f t="shared" si="0"/>
        <v>0</v>
      </c>
      <c r="F20" s="101"/>
      <c r="G20" s="101"/>
      <c r="H20" s="101"/>
      <c r="I20" s="101"/>
      <c r="J20" s="103" t="s">
        <v>2323</v>
      </c>
    </row>
    <row r="21" spans="1:10" ht="26.25" customHeight="1" x14ac:dyDescent="0.35">
      <c r="A21" s="81">
        <v>6.2</v>
      </c>
      <c r="B21" s="83" t="s">
        <v>945</v>
      </c>
      <c r="C21" s="299"/>
      <c r="D21" s="3"/>
      <c r="E21" s="394">
        <f t="shared" si="0"/>
        <v>0</v>
      </c>
      <c r="F21" s="3"/>
      <c r="G21" s="3"/>
      <c r="H21" s="3"/>
      <c r="I21" s="3"/>
      <c r="J21" s="3"/>
    </row>
    <row r="22" spans="1:10" ht="42" x14ac:dyDescent="0.35">
      <c r="A22" s="81"/>
      <c r="B22" s="83" t="s">
        <v>946</v>
      </c>
      <c r="C22" s="299">
        <v>170</v>
      </c>
      <c r="D22" s="299" t="s">
        <v>839</v>
      </c>
      <c r="E22" s="394">
        <f t="shared" si="0"/>
        <v>0</v>
      </c>
      <c r="F22" s="3"/>
      <c r="G22" s="3"/>
      <c r="H22" s="3"/>
      <c r="I22" s="3"/>
      <c r="J22" s="103" t="s">
        <v>1459</v>
      </c>
    </row>
    <row r="23" spans="1:10" ht="30" customHeight="1" x14ac:dyDescent="0.35">
      <c r="A23" s="79"/>
      <c r="B23" s="83" t="s">
        <v>1748</v>
      </c>
      <c r="C23" s="299" t="s">
        <v>1411</v>
      </c>
      <c r="D23" s="79" t="s">
        <v>1297</v>
      </c>
      <c r="E23" s="394">
        <f t="shared" si="0"/>
        <v>0</v>
      </c>
      <c r="F23" s="90"/>
      <c r="G23" s="90"/>
      <c r="H23" s="90"/>
      <c r="I23" s="90"/>
      <c r="J23" s="79" t="s">
        <v>1295</v>
      </c>
    </row>
    <row r="24" spans="1:10" ht="42" x14ac:dyDescent="0.35">
      <c r="A24" s="101"/>
      <c r="B24" s="83" t="s">
        <v>947</v>
      </c>
      <c r="C24" s="299"/>
      <c r="D24" s="3"/>
      <c r="E24" s="394">
        <f t="shared" si="0"/>
        <v>0</v>
      </c>
      <c r="F24" s="3"/>
      <c r="G24" s="3"/>
      <c r="H24" s="3"/>
      <c r="I24" s="3"/>
      <c r="J24" s="3"/>
    </row>
    <row r="25" spans="1:10" ht="64.5" customHeight="1" x14ac:dyDescent="0.35">
      <c r="A25" s="101"/>
      <c r="B25" s="83" t="s">
        <v>1749</v>
      </c>
      <c r="C25" s="299" t="s">
        <v>1750</v>
      </c>
      <c r="D25" s="299" t="s">
        <v>1364</v>
      </c>
      <c r="E25" s="394">
        <f t="shared" si="0"/>
        <v>0</v>
      </c>
      <c r="F25" s="510"/>
      <c r="G25" s="3"/>
      <c r="H25" s="3"/>
      <c r="I25" s="3"/>
      <c r="J25" s="81" t="s">
        <v>520</v>
      </c>
    </row>
    <row r="26" spans="1:10" ht="66.75" customHeight="1" x14ac:dyDescent="0.35">
      <c r="A26" s="101"/>
      <c r="B26" s="83" t="s">
        <v>1751</v>
      </c>
      <c r="C26" s="299"/>
      <c r="D26" s="3"/>
      <c r="E26" s="394">
        <f t="shared" si="0"/>
        <v>0</v>
      </c>
      <c r="F26" s="3"/>
      <c r="G26" s="3"/>
      <c r="H26" s="3"/>
      <c r="I26" s="3"/>
      <c r="J26" s="81" t="s">
        <v>1752</v>
      </c>
    </row>
    <row r="27" spans="1:10" ht="25.5" customHeight="1" x14ac:dyDescent="0.35">
      <c r="A27" s="101"/>
      <c r="B27" s="83" t="s">
        <v>1753</v>
      </c>
      <c r="C27" s="299"/>
      <c r="D27" s="3"/>
      <c r="E27" s="394">
        <f t="shared" si="0"/>
        <v>0</v>
      </c>
      <c r="F27" s="3"/>
      <c r="G27" s="3"/>
      <c r="H27" s="3"/>
      <c r="I27" s="3"/>
      <c r="J27" s="81" t="s">
        <v>520</v>
      </c>
    </row>
    <row r="28" spans="1:10" ht="42" x14ac:dyDescent="0.35">
      <c r="A28" s="81"/>
      <c r="B28" s="83" t="s">
        <v>946</v>
      </c>
      <c r="C28" s="299"/>
      <c r="D28" s="81"/>
      <c r="E28" s="394">
        <f t="shared" si="0"/>
        <v>0</v>
      </c>
      <c r="F28" s="81"/>
      <c r="G28" s="81"/>
      <c r="H28" s="81"/>
      <c r="I28" s="81"/>
      <c r="J28" s="103" t="s">
        <v>2323</v>
      </c>
    </row>
    <row r="29" spans="1:10" ht="42" x14ac:dyDescent="0.35">
      <c r="A29" s="101"/>
      <c r="B29" s="83" t="s">
        <v>947</v>
      </c>
      <c r="C29" s="299"/>
      <c r="D29" s="81"/>
      <c r="E29" s="394">
        <f t="shared" si="0"/>
        <v>0</v>
      </c>
      <c r="F29" s="81"/>
      <c r="G29" s="81"/>
      <c r="H29" s="81"/>
      <c r="I29" s="81"/>
      <c r="J29" s="103" t="s">
        <v>2323</v>
      </c>
    </row>
    <row r="30" spans="1:10" x14ac:dyDescent="0.35">
      <c r="A30" s="101">
        <v>6.3</v>
      </c>
      <c r="B30" s="83" t="s">
        <v>948</v>
      </c>
      <c r="C30" s="299"/>
      <c r="D30" s="3"/>
      <c r="E30" s="394">
        <f t="shared" si="0"/>
        <v>0</v>
      </c>
      <c r="F30" s="3"/>
      <c r="G30" s="3"/>
      <c r="H30" s="3"/>
      <c r="I30" s="3"/>
      <c r="J30" s="3"/>
    </row>
    <row r="31" spans="1:10" x14ac:dyDescent="0.35">
      <c r="A31" s="81"/>
      <c r="B31" s="83" t="s">
        <v>949</v>
      </c>
      <c r="C31" s="299"/>
      <c r="D31" s="3"/>
      <c r="E31" s="394">
        <f t="shared" si="0"/>
        <v>0</v>
      </c>
      <c r="F31" s="3"/>
      <c r="G31" s="3"/>
      <c r="H31" s="3"/>
      <c r="I31" s="3"/>
      <c r="J31" s="3"/>
    </row>
    <row r="32" spans="1:10" ht="24" customHeight="1" x14ac:dyDescent="0.35">
      <c r="A32" s="81"/>
      <c r="B32" s="83" t="s">
        <v>950</v>
      </c>
      <c r="C32" s="299"/>
      <c r="D32" s="3"/>
      <c r="E32" s="394">
        <f t="shared" si="0"/>
        <v>0</v>
      </c>
      <c r="F32" s="3"/>
      <c r="G32" s="3"/>
      <c r="H32" s="3"/>
      <c r="I32" s="3"/>
      <c r="J32" s="3"/>
    </row>
    <row r="33" spans="1:10" ht="24.75" customHeight="1" x14ac:dyDescent="0.35">
      <c r="A33" s="81"/>
      <c r="B33" s="83" t="s">
        <v>1754</v>
      </c>
      <c r="C33" s="299" t="s">
        <v>2006</v>
      </c>
      <c r="D33" s="943" t="s">
        <v>2008</v>
      </c>
      <c r="E33" s="394">
        <f t="shared" si="0"/>
        <v>0</v>
      </c>
      <c r="F33" s="3"/>
      <c r="G33" s="3"/>
      <c r="H33" s="3"/>
      <c r="I33" s="3"/>
      <c r="J33" s="3"/>
    </row>
    <row r="34" spans="1:10" ht="27.75" customHeight="1" x14ac:dyDescent="0.35">
      <c r="A34" s="81"/>
      <c r="B34" s="83" t="s">
        <v>1755</v>
      </c>
      <c r="C34" s="299" t="s">
        <v>2015</v>
      </c>
      <c r="D34" s="943" t="s">
        <v>3239</v>
      </c>
      <c r="E34" s="394">
        <f t="shared" si="0"/>
        <v>0</v>
      </c>
      <c r="F34" s="3"/>
      <c r="G34" s="3"/>
      <c r="H34" s="3"/>
      <c r="I34" s="3"/>
      <c r="J34" s="3"/>
    </row>
    <row r="35" spans="1:10" ht="30" customHeight="1" x14ac:dyDescent="0.35">
      <c r="A35" s="81"/>
      <c r="B35" s="83" t="s">
        <v>1756</v>
      </c>
      <c r="C35" s="299" t="s">
        <v>2007</v>
      </c>
      <c r="D35" s="942" t="s">
        <v>2009</v>
      </c>
      <c r="E35" s="394">
        <f t="shared" si="0"/>
        <v>0</v>
      </c>
      <c r="F35" s="3"/>
      <c r="G35" s="3"/>
      <c r="H35" s="3"/>
      <c r="I35" s="3"/>
      <c r="J35" s="3"/>
    </row>
    <row r="36" spans="1:10" x14ac:dyDescent="0.35">
      <c r="A36" s="81"/>
      <c r="B36" s="83" t="s">
        <v>949</v>
      </c>
      <c r="C36" s="299"/>
      <c r="D36" s="81"/>
      <c r="E36" s="394">
        <f t="shared" si="0"/>
        <v>0</v>
      </c>
      <c r="F36" s="81"/>
      <c r="G36" s="81"/>
      <c r="H36" s="81"/>
      <c r="I36" s="81"/>
      <c r="J36" s="103" t="s">
        <v>2323</v>
      </c>
    </row>
    <row r="37" spans="1:10" ht="25.5" customHeight="1" x14ac:dyDescent="0.35">
      <c r="A37" s="81"/>
      <c r="B37" s="83" t="s">
        <v>950</v>
      </c>
      <c r="C37" s="299"/>
      <c r="D37" s="81"/>
      <c r="E37" s="394">
        <f t="shared" si="0"/>
        <v>0</v>
      </c>
      <c r="F37" s="81"/>
      <c r="G37" s="81"/>
      <c r="H37" s="81"/>
      <c r="I37" s="81"/>
      <c r="J37" s="103" t="s">
        <v>2323</v>
      </c>
    </row>
    <row r="38" spans="1:10" ht="45.75" customHeight="1" x14ac:dyDescent="0.35">
      <c r="A38" s="81">
        <v>6.4</v>
      </c>
      <c r="B38" s="83" t="s">
        <v>951</v>
      </c>
      <c r="C38" s="299"/>
      <c r="D38" s="3"/>
      <c r="E38" s="394">
        <f t="shared" si="0"/>
        <v>0</v>
      </c>
      <c r="F38" s="3"/>
      <c r="G38" s="3"/>
      <c r="H38" s="3"/>
      <c r="I38" s="3"/>
      <c r="J38" s="3"/>
    </row>
    <row r="39" spans="1:10" ht="46.5" customHeight="1" x14ac:dyDescent="0.35">
      <c r="A39" s="3"/>
      <c r="B39" s="83" t="s">
        <v>1757</v>
      </c>
      <c r="C39" s="299" t="s">
        <v>1760</v>
      </c>
      <c r="D39" s="299" t="s">
        <v>1758</v>
      </c>
      <c r="E39" s="394">
        <f t="shared" si="0"/>
        <v>14160</v>
      </c>
      <c r="F39" s="459">
        <v>14160</v>
      </c>
      <c r="G39" s="511"/>
      <c r="H39" s="511"/>
      <c r="I39" s="511"/>
      <c r="J39" s="459" t="s">
        <v>1759</v>
      </c>
    </row>
    <row r="40" spans="1:10" x14ac:dyDescent="0.35">
      <c r="A40" s="3"/>
      <c r="B40" s="83" t="s">
        <v>952</v>
      </c>
      <c r="C40" s="299"/>
      <c r="D40" s="3"/>
      <c r="E40" s="394">
        <f t="shared" si="0"/>
        <v>0</v>
      </c>
      <c r="F40" s="99"/>
      <c r="G40" s="3"/>
      <c r="H40" s="3"/>
      <c r="I40" s="3"/>
      <c r="J40" s="3"/>
    </row>
    <row r="41" spans="1:10" ht="32.25" customHeight="1" x14ac:dyDescent="0.35">
      <c r="A41" s="3"/>
      <c r="B41" s="83" t="s">
        <v>1761</v>
      </c>
      <c r="C41" s="299"/>
      <c r="D41" s="81" t="s">
        <v>1331</v>
      </c>
      <c r="E41" s="394">
        <f t="shared" si="0"/>
        <v>0</v>
      </c>
      <c r="F41" s="459"/>
      <c r="G41" s="3"/>
      <c r="H41" s="3"/>
      <c r="I41" s="3"/>
      <c r="J41" s="81" t="s">
        <v>1394</v>
      </c>
    </row>
    <row r="42" spans="1:10" ht="29.25" customHeight="1" x14ac:dyDescent="0.35">
      <c r="A42" s="3"/>
      <c r="B42" s="83" t="s">
        <v>1762</v>
      </c>
      <c r="C42" s="299"/>
      <c r="D42" s="81" t="s">
        <v>1331</v>
      </c>
      <c r="E42" s="394">
        <f t="shared" si="0"/>
        <v>0</v>
      </c>
      <c r="F42" s="459"/>
      <c r="G42" s="3"/>
      <c r="H42" s="3"/>
      <c r="I42" s="3"/>
      <c r="J42" s="81" t="s">
        <v>1394</v>
      </c>
    </row>
    <row r="43" spans="1:10" ht="27" customHeight="1" x14ac:dyDescent="0.35">
      <c r="A43" s="3"/>
      <c r="B43" s="83" t="s">
        <v>1763</v>
      </c>
      <c r="C43" s="299"/>
      <c r="D43" s="81" t="s">
        <v>1331</v>
      </c>
      <c r="E43" s="394">
        <f t="shared" si="0"/>
        <v>0</v>
      </c>
      <c r="F43" s="459"/>
      <c r="G43" s="3"/>
      <c r="H43" s="3"/>
      <c r="I43" s="3"/>
      <c r="J43" s="81" t="s">
        <v>1394</v>
      </c>
    </row>
    <row r="44" spans="1:10" ht="24.75" customHeight="1" x14ac:dyDescent="0.35">
      <c r="A44" s="3"/>
      <c r="B44" s="83" t="s">
        <v>1764</v>
      </c>
      <c r="C44" s="299" t="s">
        <v>1765</v>
      </c>
      <c r="D44" s="446">
        <v>22341</v>
      </c>
      <c r="E44" s="394">
        <f t="shared" si="0"/>
        <v>30000</v>
      </c>
      <c r="F44" s="459">
        <v>30000</v>
      </c>
      <c r="G44" s="3"/>
      <c r="H44" s="3"/>
      <c r="I44" s="3"/>
      <c r="J44" s="81" t="s">
        <v>1766</v>
      </c>
    </row>
    <row r="45" spans="1:10" ht="24.75" customHeight="1" x14ac:dyDescent="0.35">
      <c r="A45" s="3"/>
      <c r="B45" s="83" t="s">
        <v>1767</v>
      </c>
      <c r="C45" s="299"/>
      <c r="D45" s="3"/>
      <c r="E45" s="394">
        <f t="shared" si="0"/>
        <v>0</v>
      </c>
      <c r="F45" s="511"/>
      <c r="G45" s="3"/>
      <c r="H45" s="3"/>
      <c r="I45" s="3"/>
      <c r="J45" s="81" t="s">
        <v>1766</v>
      </c>
    </row>
    <row r="46" spans="1:10" ht="42" x14ac:dyDescent="0.35">
      <c r="A46" s="3"/>
      <c r="B46" s="83" t="s">
        <v>1768</v>
      </c>
      <c r="C46" s="299"/>
      <c r="D46" s="3"/>
      <c r="E46" s="394">
        <f t="shared" si="0"/>
        <v>0</v>
      </c>
      <c r="F46" s="511"/>
      <c r="G46" s="3"/>
      <c r="H46" s="3"/>
      <c r="I46" s="3"/>
      <c r="J46" s="81" t="s">
        <v>1766</v>
      </c>
    </row>
    <row r="47" spans="1:10" s="329" customFormat="1" ht="24.75" customHeight="1" x14ac:dyDescent="0.35">
      <c r="A47" s="443"/>
      <c r="B47" s="94" t="s">
        <v>1769</v>
      </c>
      <c r="C47" s="299" t="s">
        <v>1770</v>
      </c>
      <c r="D47" s="93" t="s">
        <v>1646</v>
      </c>
      <c r="E47" s="394">
        <f t="shared" si="0"/>
        <v>1200</v>
      </c>
      <c r="F47" s="459">
        <v>1200</v>
      </c>
      <c r="G47" s="443"/>
      <c r="H47" s="443"/>
      <c r="I47" s="443"/>
      <c r="J47" s="93" t="s">
        <v>1771</v>
      </c>
    </row>
    <row r="48" spans="1:10" s="329" customFormat="1" x14ac:dyDescent="0.35">
      <c r="A48" s="443"/>
      <c r="B48" s="94" t="s">
        <v>1772</v>
      </c>
      <c r="C48" s="299"/>
      <c r="D48" s="443"/>
      <c r="E48" s="394">
        <f t="shared" si="0"/>
        <v>0</v>
      </c>
      <c r="F48" s="443"/>
      <c r="G48" s="443"/>
      <c r="H48" s="443"/>
      <c r="I48" s="443"/>
      <c r="J48" s="93" t="s">
        <v>1771</v>
      </c>
    </row>
    <row r="49" spans="1:10" s="329" customFormat="1" ht="26.25" customHeight="1" x14ac:dyDescent="0.35">
      <c r="A49" s="443"/>
      <c r="B49" s="94" t="s">
        <v>1773</v>
      </c>
      <c r="C49" s="299"/>
      <c r="D49" s="443"/>
      <c r="E49" s="394">
        <f t="shared" si="0"/>
        <v>0</v>
      </c>
      <c r="F49" s="443"/>
      <c r="G49" s="443"/>
      <c r="H49" s="443"/>
      <c r="I49" s="443"/>
      <c r="J49" s="93" t="s">
        <v>1771</v>
      </c>
    </row>
    <row r="50" spans="1:10" s="329" customFormat="1" x14ac:dyDescent="0.35">
      <c r="A50" s="443"/>
      <c r="B50" s="94" t="s">
        <v>1774</v>
      </c>
      <c r="C50" s="299"/>
      <c r="D50" s="443"/>
      <c r="E50" s="394">
        <f t="shared" si="0"/>
        <v>0</v>
      </c>
      <c r="F50" s="443"/>
      <c r="G50" s="443"/>
      <c r="H50" s="443"/>
      <c r="I50" s="443"/>
      <c r="J50" s="93" t="s">
        <v>1771</v>
      </c>
    </row>
    <row r="51" spans="1:10" ht="26.25" customHeight="1" x14ac:dyDescent="0.35">
      <c r="A51" s="3"/>
      <c r="B51" s="83" t="s">
        <v>2511</v>
      </c>
      <c r="C51" s="299"/>
      <c r="D51" s="81"/>
      <c r="E51" s="394">
        <f t="shared" si="0"/>
        <v>0</v>
      </c>
      <c r="F51" s="81"/>
      <c r="G51" s="81"/>
      <c r="H51" s="81"/>
      <c r="I51" s="81"/>
      <c r="J51" s="103" t="s">
        <v>2323</v>
      </c>
    </row>
    <row r="52" spans="1:10" x14ac:dyDescent="0.35">
      <c r="A52" s="3"/>
      <c r="B52" s="83" t="s">
        <v>952</v>
      </c>
      <c r="C52" s="299"/>
      <c r="D52" s="3"/>
      <c r="E52" s="394">
        <f t="shared" si="0"/>
        <v>0</v>
      </c>
      <c r="F52" s="3"/>
      <c r="G52" s="3"/>
      <c r="H52" s="3"/>
      <c r="I52" s="3"/>
      <c r="J52" s="103" t="s">
        <v>2323</v>
      </c>
    </row>
    <row r="53" spans="1:10" x14ac:dyDescent="0.35">
      <c r="A53" s="3"/>
      <c r="B53" s="3"/>
      <c r="C53" s="299"/>
      <c r="D53" s="3"/>
      <c r="E53" s="394">
        <f t="shared" si="0"/>
        <v>0</v>
      </c>
      <c r="F53" s="3"/>
      <c r="G53" s="3"/>
      <c r="H53" s="3"/>
      <c r="I53" s="3"/>
      <c r="J53" s="3"/>
    </row>
    <row r="54" spans="1:10" x14ac:dyDescent="0.35">
      <c r="A54" s="111"/>
      <c r="B54" s="111"/>
      <c r="C54" s="296"/>
      <c r="D54" s="111"/>
      <c r="E54" s="581">
        <f t="shared" si="0"/>
        <v>0</v>
      </c>
      <c r="F54" s="111"/>
      <c r="G54" s="111"/>
      <c r="H54" s="111"/>
      <c r="I54" s="111"/>
      <c r="J54" s="111"/>
    </row>
    <row r="55" spans="1:10" x14ac:dyDescent="0.35">
      <c r="E55" s="137">
        <f>SUM(E14:E54)</f>
        <v>45360</v>
      </c>
      <c r="F55" s="137">
        <f t="shared" ref="F55:I55" si="1">SUM(F14:F54)</f>
        <v>45360</v>
      </c>
      <c r="G55" s="137">
        <f t="shared" si="1"/>
        <v>0</v>
      </c>
      <c r="H55" s="137">
        <f t="shared" si="1"/>
        <v>0</v>
      </c>
      <c r="I55" s="137">
        <f t="shared" si="1"/>
        <v>0</v>
      </c>
      <c r="J55" s="631">
        <f>F55+G55+H55+I55</f>
        <v>45360</v>
      </c>
    </row>
    <row r="57" spans="1:10" s="519" customFormat="1" x14ac:dyDescent="0.35">
      <c r="B57" s="519" t="s">
        <v>3213</v>
      </c>
    </row>
    <row r="58" spans="1:10" x14ac:dyDescent="0.35">
      <c r="B58" s="1" t="s">
        <v>3214</v>
      </c>
    </row>
  </sheetData>
  <mergeCells count="6">
    <mergeCell ref="A1:J1"/>
    <mergeCell ref="B11:B12"/>
    <mergeCell ref="E11:I11"/>
    <mergeCell ref="J11:J12"/>
    <mergeCell ref="A11:A12"/>
    <mergeCell ref="A2:I2"/>
  </mergeCells>
  <pageMargins left="0.9055118110236221" right="0.51181102362204722" top="0.74803149606299213" bottom="0.55118110236220474" header="0.31496062992125984" footer="0.19685039370078741"/>
  <pageSetup paperSize="5" scale="80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opLeftCell="C10" zoomScale="90" zoomScaleNormal="90" workbookViewId="0">
      <selection sqref="A1:J24"/>
    </sheetView>
  </sheetViews>
  <sheetFormatPr defaultColWidth="9.140625" defaultRowHeight="21" x14ac:dyDescent="0.35"/>
  <cols>
    <col min="1" max="1" width="5.7109375" style="1" customWidth="1"/>
    <col min="2" max="2" width="49.140625" style="1" customWidth="1"/>
    <col min="3" max="3" width="23" style="1" customWidth="1"/>
    <col min="4" max="4" width="18.28515625" style="1" customWidth="1"/>
    <col min="5" max="5" width="17" style="1" customWidth="1"/>
    <col min="6" max="7" width="17.28515625" style="2" customWidth="1"/>
    <col min="8" max="8" width="16.140625" style="1" customWidth="1"/>
    <col min="9" max="9" width="16.42578125" style="1" customWidth="1"/>
    <col min="10" max="10" width="18.28515625" style="2" customWidth="1"/>
    <col min="11" max="16384" width="9.140625" style="1"/>
  </cols>
  <sheetData>
    <row r="1" spans="1:18" ht="28.5" x14ac:dyDescent="0.45">
      <c r="A1" s="1378" t="s">
        <v>851</v>
      </c>
      <c r="B1" s="1378"/>
      <c r="C1" s="1378"/>
      <c r="D1" s="1378"/>
      <c r="E1" s="1378"/>
      <c r="F1" s="1378"/>
      <c r="G1" s="1378"/>
      <c r="H1" s="1378"/>
      <c r="I1" s="1378"/>
      <c r="J1" s="1378"/>
    </row>
    <row r="2" spans="1:18" ht="28.5" x14ac:dyDescent="0.45">
      <c r="A2" s="1378" t="s">
        <v>2130</v>
      </c>
      <c r="B2" s="1378"/>
      <c r="C2" s="1378"/>
      <c r="D2" s="1378"/>
      <c r="E2" s="1378"/>
      <c r="F2" s="1378"/>
      <c r="G2" s="1378"/>
      <c r="H2" s="1378"/>
      <c r="I2" s="1378"/>
    </row>
    <row r="3" spans="1:18" ht="21" customHeight="1" x14ac:dyDescent="0.35">
      <c r="A3" s="32"/>
      <c r="B3" s="47" t="s">
        <v>852</v>
      </c>
      <c r="C3" s="39" t="s">
        <v>953</v>
      </c>
      <c r="D3" s="113"/>
      <c r="F3" s="113"/>
      <c r="H3" s="114"/>
      <c r="I3" s="2"/>
    </row>
    <row r="4" spans="1:18" ht="21" customHeight="1" x14ac:dyDescent="0.35">
      <c r="A4" s="32"/>
      <c r="B4" s="47" t="s">
        <v>854</v>
      </c>
      <c r="C4" s="39" t="s">
        <v>954</v>
      </c>
      <c r="D4" s="30"/>
      <c r="E4" s="2"/>
    </row>
    <row r="5" spans="1:18" ht="21" customHeight="1" x14ac:dyDescent="0.35">
      <c r="A5" s="32"/>
      <c r="B5" s="47" t="s">
        <v>21</v>
      </c>
      <c r="C5" s="49" t="s">
        <v>30</v>
      </c>
      <c r="D5" s="50" t="s">
        <v>54</v>
      </c>
      <c r="E5" s="49"/>
      <c r="F5" s="105" t="s">
        <v>55</v>
      </c>
      <c r="G5" s="105" t="s">
        <v>56</v>
      </c>
      <c r="H5" s="49" t="s">
        <v>59</v>
      </c>
      <c r="I5" s="49" t="s">
        <v>2139</v>
      </c>
      <c r="J5" s="105" t="s">
        <v>58</v>
      </c>
      <c r="K5" s="35"/>
      <c r="O5" s="30"/>
    </row>
    <row r="6" spans="1:18" ht="21" customHeight="1" x14ac:dyDescent="0.35">
      <c r="A6" s="32"/>
      <c r="B6" s="37" t="s">
        <v>36</v>
      </c>
      <c r="D6" s="1" t="s">
        <v>955</v>
      </c>
      <c r="F6" s="113"/>
      <c r="H6" s="30"/>
      <c r="J6" s="113"/>
      <c r="K6" s="30"/>
      <c r="M6" s="30"/>
      <c r="O6" s="30"/>
      <c r="P6" s="30"/>
      <c r="R6" s="30"/>
    </row>
    <row r="7" spans="1:18" ht="21" customHeight="1" x14ac:dyDescent="0.35">
      <c r="A7" s="32"/>
      <c r="B7" s="37" t="s">
        <v>37</v>
      </c>
      <c r="D7" s="1" t="s">
        <v>956</v>
      </c>
      <c r="E7" s="30"/>
      <c r="H7" s="2"/>
    </row>
    <row r="8" spans="1:18" ht="21" customHeight="1" x14ac:dyDescent="0.35">
      <c r="A8" s="32"/>
      <c r="B8" s="4" t="s">
        <v>957</v>
      </c>
      <c r="D8" s="1" t="s">
        <v>958</v>
      </c>
      <c r="E8" s="2"/>
      <c r="H8" s="2"/>
    </row>
    <row r="9" spans="1:18" ht="21" customHeight="1" x14ac:dyDescent="0.35">
      <c r="A9" s="1440" t="s">
        <v>0</v>
      </c>
      <c r="B9" s="1440" t="s">
        <v>33</v>
      </c>
      <c r="C9" s="289" t="s">
        <v>23</v>
      </c>
      <c r="D9" s="287" t="s">
        <v>24</v>
      </c>
      <c r="E9" s="1442" t="s">
        <v>1</v>
      </c>
      <c r="F9" s="1443"/>
      <c r="G9" s="1443"/>
      <c r="H9" s="1443"/>
      <c r="I9" s="1444"/>
      <c r="J9" s="1445" t="s">
        <v>13</v>
      </c>
    </row>
    <row r="10" spans="1:18" ht="23.25" x14ac:dyDescent="0.35">
      <c r="A10" s="1441"/>
      <c r="B10" s="1441"/>
      <c r="C10" s="290"/>
      <c r="D10" s="115" t="s">
        <v>25</v>
      </c>
      <c r="E10" s="116" t="s">
        <v>5</v>
      </c>
      <c r="F10" s="116" t="s">
        <v>6</v>
      </c>
      <c r="G10" s="116" t="s">
        <v>855</v>
      </c>
      <c r="H10" s="116" t="s">
        <v>26</v>
      </c>
      <c r="I10" s="116" t="s">
        <v>27</v>
      </c>
      <c r="J10" s="1446"/>
    </row>
    <row r="11" spans="1:18" s="821" customFormat="1" ht="37.5" x14ac:dyDescent="0.2">
      <c r="A11" s="127">
        <v>7.1</v>
      </c>
      <c r="B11" s="944" t="s">
        <v>959</v>
      </c>
      <c r="C11" s="918"/>
      <c r="D11" s="918"/>
      <c r="E11" s="918"/>
      <c r="F11" s="917"/>
      <c r="G11" s="917"/>
      <c r="H11" s="918"/>
      <c r="I11" s="918"/>
      <c r="J11" s="917"/>
    </row>
    <row r="12" spans="1:18" s="821" customFormat="1" ht="42.75" customHeight="1" x14ac:dyDescent="0.2">
      <c r="A12" s="128"/>
      <c r="B12" s="466" t="s">
        <v>1775</v>
      </c>
      <c r="C12" s="466" t="s">
        <v>1645</v>
      </c>
      <c r="D12" s="128" t="s">
        <v>1646</v>
      </c>
      <c r="E12" s="936">
        <f t="shared" ref="E12:E23" si="0">F12+G12+H12+I12</f>
        <v>0</v>
      </c>
      <c r="F12" s="128"/>
      <c r="G12" s="128"/>
      <c r="H12" s="466"/>
      <c r="I12" s="466"/>
      <c r="J12" s="128" t="s">
        <v>1647</v>
      </c>
    </row>
    <row r="13" spans="1:18" s="821" customFormat="1" ht="18.75" x14ac:dyDescent="0.2">
      <c r="A13" s="466"/>
      <c r="B13" s="466" t="s">
        <v>1776</v>
      </c>
      <c r="C13" s="466"/>
      <c r="D13" s="128"/>
      <c r="E13" s="936">
        <f t="shared" si="0"/>
        <v>0</v>
      </c>
      <c r="F13" s="128"/>
      <c r="G13" s="128"/>
      <c r="H13" s="466"/>
      <c r="I13" s="466"/>
      <c r="J13" s="128"/>
    </row>
    <row r="14" spans="1:18" s="821" customFormat="1" ht="37.5" x14ac:dyDescent="0.2">
      <c r="A14" s="810"/>
      <c r="B14" s="810" t="s">
        <v>1777</v>
      </c>
      <c r="C14" s="466" t="s">
        <v>1778</v>
      </c>
      <c r="D14" s="128" t="s">
        <v>1301</v>
      </c>
      <c r="E14" s="936">
        <f t="shared" si="0"/>
        <v>53400</v>
      </c>
      <c r="F14" s="128">
        <v>53400</v>
      </c>
      <c r="G14" s="128"/>
      <c r="H14" s="466"/>
      <c r="I14" s="466"/>
      <c r="J14" s="128" t="s">
        <v>1779</v>
      </c>
    </row>
    <row r="15" spans="1:18" s="821" customFormat="1" ht="37.5" x14ac:dyDescent="0.2">
      <c r="A15" s="810"/>
      <c r="B15" s="810" t="s">
        <v>1780</v>
      </c>
      <c r="C15" s="810" t="s">
        <v>1781</v>
      </c>
      <c r="D15" s="128" t="s">
        <v>1540</v>
      </c>
      <c r="E15" s="936">
        <f t="shared" si="0"/>
        <v>0</v>
      </c>
      <c r="F15" s="128">
        <v>0</v>
      </c>
      <c r="G15" s="128"/>
      <c r="H15" s="466"/>
      <c r="I15" s="466"/>
      <c r="J15" s="128" t="s">
        <v>1771</v>
      </c>
    </row>
    <row r="16" spans="1:18" s="821" customFormat="1" ht="18.75" x14ac:dyDescent="0.3">
      <c r="A16" s="832"/>
      <c r="B16" s="807" t="s">
        <v>1782</v>
      </c>
      <c r="C16" s="810" t="s">
        <v>1783</v>
      </c>
      <c r="D16" s="342" t="s">
        <v>1784</v>
      </c>
      <c r="E16" s="936">
        <f t="shared" si="0"/>
        <v>0</v>
      </c>
      <c r="F16" s="342">
        <v>0</v>
      </c>
      <c r="G16" s="342"/>
      <c r="H16" s="341"/>
      <c r="I16" s="341"/>
      <c r="J16" s="342" t="s">
        <v>1785</v>
      </c>
    </row>
    <row r="17" spans="1:10" s="821" customFormat="1" ht="18.75" x14ac:dyDescent="0.2">
      <c r="A17" s="768"/>
      <c r="B17" s="807" t="s">
        <v>2084</v>
      </c>
      <c r="C17" s="810" t="s">
        <v>1783</v>
      </c>
      <c r="D17" s="128" t="s">
        <v>1296</v>
      </c>
      <c r="E17" s="936">
        <f t="shared" si="0"/>
        <v>0</v>
      </c>
      <c r="F17" s="805"/>
      <c r="G17" s="128"/>
      <c r="H17" s="466"/>
      <c r="I17" s="466"/>
      <c r="J17" s="128" t="s">
        <v>1786</v>
      </c>
    </row>
    <row r="18" spans="1:10" s="821" customFormat="1" ht="18.75" x14ac:dyDescent="0.3">
      <c r="A18" s="341"/>
      <c r="B18" s="810" t="s">
        <v>2085</v>
      </c>
      <c r="C18" s="810" t="s">
        <v>1787</v>
      </c>
      <c r="D18" s="128" t="s">
        <v>1298</v>
      </c>
      <c r="E18" s="936">
        <f t="shared" si="0"/>
        <v>0</v>
      </c>
      <c r="F18" s="805"/>
      <c r="G18" s="128"/>
      <c r="H18" s="466"/>
      <c r="I18" s="466"/>
      <c r="J18" s="128" t="s">
        <v>1788</v>
      </c>
    </row>
    <row r="19" spans="1:10" s="821" customFormat="1" ht="37.5" x14ac:dyDescent="0.3">
      <c r="A19" s="341"/>
      <c r="B19" s="810" t="s">
        <v>1789</v>
      </c>
      <c r="C19" s="810" t="s">
        <v>1790</v>
      </c>
      <c r="D19" s="128" t="s">
        <v>571</v>
      </c>
      <c r="E19" s="936">
        <f t="shared" si="0"/>
        <v>0</v>
      </c>
      <c r="F19" s="805">
        <v>0</v>
      </c>
      <c r="G19" s="128"/>
      <c r="H19" s="466"/>
      <c r="I19" s="466"/>
      <c r="J19" s="128" t="s">
        <v>1785</v>
      </c>
    </row>
    <row r="20" spans="1:10" s="337" customFormat="1" ht="18.75" x14ac:dyDescent="0.3">
      <c r="A20" s="129" t="s">
        <v>960</v>
      </c>
      <c r="B20" s="304" t="s">
        <v>961</v>
      </c>
      <c r="C20" s="810"/>
      <c r="D20" s="341"/>
      <c r="E20" s="936">
        <f t="shared" si="0"/>
        <v>0</v>
      </c>
      <c r="F20" s="342"/>
      <c r="G20" s="342"/>
      <c r="H20" s="341"/>
      <c r="I20" s="341"/>
      <c r="J20" s="342"/>
    </row>
    <row r="21" spans="1:10" s="337" customFormat="1" ht="18.75" x14ac:dyDescent="0.3">
      <c r="A21" s="342"/>
      <c r="B21" s="847" t="s">
        <v>962</v>
      </c>
      <c r="C21" s="810"/>
      <c r="D21" s="934"/>
      <c r="E21" s="936">
        <f t="shared" si="0"/>
        <v>0</v>
      </c>
      <c r="F21" s="342"/>
      <c r="G21" s="342"/>
      <c r="H21" s="935"/>
      <c r="I21" s="341"/>
      <c r="J21" s="342"/>
    </row>
    <row r="22" spans="1:10" s="337" customFormat="1" ht="18.75" x14ac:dyDescent="0.3">
      <c r="A22" s="128">
        <v>7.3</v>
      </c>
      <c r="B22" s="304" t="s">
        <v>963</v>
      </c>
      <c r="C22" s="810"/>
      <c r="D22" s="341"/>
      <c r="E22" s="936">
        <f t="shared" si="0"/>
        <v>0</v>
      </c>
      <c r="F22" s="342"/>
      <c r="G22" s="342"/>
      <c r="H22" s="341"/>
      <c r="I22" s="341"/>
      <c r="J22" s="342"/>
    </row>
    <row r="23" spans="1:10" s="337" customFormat="1" ht="18.75" x14ac:dyDescent="0.3">
      <c r="A23" s="833"/>
      <c r="B23" s="841"/>
      <c r="C23" s="945"/>
      <c r="D23" s="348"/>
      <c r="E23" s="937">
        <f t="shared" si="0"/>
        <v>0</v>
      </c>
      <c r="F23" s="350"/>
      <c r="G23" s="350"/>
      <c r="H23" s="348"/>
      <c r="I23" s="348"/>
      <c r="J23" s="350"/>
    </row>
    <row r="24" spans="1:10" s="337" customFormat="1" ht="18.75" x14ac:dyDescent="0.3">
      <c r="A24" s="816"/>
      <c r="B24" s="816"/>
      <c r="C24" s="816"/>
      <c r="D24" s="816"/>
      <c r="E24" s="946">
        <f>SUM(E12:E23)</f>
        <v>53400</v>
      </c>
      <c r="F24" s="946">
        <f>SUM(F12:F23)</f>
        <v>53400</v>
      </c>
      <c r="G24" s="946">
        <f>SUM(G12:G23)</f>
        <v>0</v>
      </c>
      <c r="H24" s="946">
        <f>SUM(H12:H23)</f>
        <v>0</v>
      </c>
      <c r="I24" s="946">
        <f>SUM(I12:I23)</f>
        <v>0</v>
      </c>
      <c r="J24" s="947">
        <f>F24+G24+H24+I24</f>
        <v>53400</v>
      </c>
    </row>
    <row r="25" spans="1:10" x14ac:dyDescent="0.35">
      <c r="B25" s="4"/>
    </row>
    <row r="28" spans="1:10" s="519" customFormat="1" x14ac:dyDescent="0.35">
      <c r="B28" s="519" t="s">
        <v>3213</v>
      </c>
      <c r="F28" s="741"/>
      <c r="G28" s="741"/>
      <c r="J28" s="741"/>
    </row>
    <row r="29" spans="1:10" s="9" customFormat="1" ht="63" x14ac:dyDescent="0.2">
      <c r="A29" s="371"/>
      <c r="B29" s="371" t="s">
        <v>1777</v>
      </c>
      <c r="C29" s="119" t="s">
        <v>1778</v>
      </c>
      <c r="D29" s="103" t="s">
        <v>1301</v>
      </c>
      <c r="E29" s="142">
        <f t="shared" ref="E29" si="1">F29+G29+H29+I29</f>
        <v>53400</v>
      </c>
      <c r="F29" s="103">
        <v>53400</v>
      </c>
      <c r="G29" s="103"/>
      <c r="H29" s="119"/>
      <c r="I29" s="119"/>
      <c r="J29" s="103" t="s">
        <v>1779</v>
      </c>
    </row>
  </sheetData>
  <mergeCells count="6">
    <mergeCell ref="A1:J1"/>
    <mergeCell ref="A9:A10"/>
    <mergeCell ref="B9:B10"/>
    <mergeCell ref="E9:I9"/>
    <mergeCell ref="J9:J10"/>
    <mergeCell ref="A2:I2"/>
  </mergeCells>
  <pageMargins left="0.9055118110236221" right="0.51181102362204722" top="0.74803149606299213" bottom="0.55118110236220474" header="0.31496062992125984" footer="0.31496062992125984"/>
  <pageSetup paperSize="5" scale="80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opLeftCell="A13" zoomScale="90" zoomScaleNormal="90" workbookViewId="0">
      <selection sqref="A1:J23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6" width="23.140625" style="1" customWidth="1"/>
    <col min="7" max="7" width="22.8554687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 x14ac:dyDescent="0.45">
      <c r="A1" s="1378" t="s">
        <v>851</v>
      </c>
      <c r="B1" s="1378"/>
      <c r="C1" s="1378"/>
      <c r="D1" s="1378"/>
      <c r="E1" s="1378"/>
      <c r="F1" s="1378"/>
      <c r="G1" s="1378"/>
      <c r="H1" s="1378"/>
      <c r="I1" s="1378"/>
      <c r="J1" s="1378"/>
    </row>
    <row r="2" spans="1:18" ht="28.5" x14ac:dyDescent="0.45">
      <c r="A2" s="1378" t="s">
        <v>2130</v>
      </c>
      <c r="B2" s="1378"/>
      <c r="C2" s="1378"/>
      <c r="D2" s="1378"/>
      <c r="E2" s="1378"/>
      <c r="F2" s="1378"/>
      <c r="G2" s="1378"/>
      <c r="H2" s="1378"/>
      <c r="I2" s="1378"/>
    </row>
    <row r="3" spans="1:18" ht="21" customHeight="1" x14ac:dyDescent="0.35">
      <c r="A3" s="32"/>
      <c r="B3" s="47" t="s">
        <v>852</v>
      </c>
      <c r="C3" s="39" t="s">
        <v>953</v>
      </c>
      <c r="D3" s="113"/>
      <c r="F3" s="114"/>
      <c r="H3" s="114"/>
      <c r="I3" s="2"/>
    </row>
    <row r="4" spans="1:18" ht="23.25" x14ac:dyDescent="0.35">
      <c r="A4" s="32"/>
      <c r="B4" s="47" t="s">
        <v>854</v>
      </c>
      <c r="C4" s="39" t="s">
        <v>964</v>
      </c>
      <c r="D4" s="30"/>
      <c r="E4" s="2"/>
      <c r="F4" s="2"/>
      <c r="G4" s="2"/>
    </row>
    <row r="5" spans="1:18" ht="21" customHeight="1" x14ac:dyDescent="0.35">
      <c r="A5" s="32"/>
      <c r="B5" s="47" t="s">
        <v>21</v>
      </c>
      <c r="C5" s="49" t="s">
        <v>30</v>
      </c>
      <c r="D5" s="50" t="s">
        <v>54</v>
      </c>
      <c r="E5" s="49"/>
      <c r="F5" s="49" t="s">
        <v>55</v>
      </c>
      <c r="G5" s="49" t="s">
        <v>56</v>
      </c>
      <c r="H5" s="49" t="s">
        <v>59</v>
      </c>
      <c r="I5" s="49" t="s">
        <v>2146</v>
      </c>
      <c r="J5" s="49" t="s">
        <v>58</v>
      </c>
      <c r="K5" s="35"/>
      <c r="O5" s="30"/>
    </row>
    <row r="6" spans="1:18" ht="21" customHeight="1" x14ac:dyDescent="0.35">
      <c r="A6" s="32"/>
      <c r="B6" s="37" t="s">
        <v>36</v>
      </c>
      <c r="D6" s="1" t="s">
        <v>965</v>
      </c>
      <c r="F6" s="30"/>
      <c r="H6" s="30"/>
      <c r="J6" s="30"/>
      <c r="K6" s="30"/>
      <c r="M6" s="30"/>
      <c r="O6" s="30"/>
      <c r="P6" s="30"/>
      <c r="R6" s="30"/>
    </row>
    <row r="7" spans="1:18" ht="21" customHeight="1" x14ac:dyDescent="0.35">
      <c r="A7" s="32"/>
      <c r="B7" s="4"/>
      <c r="F7" s="30"/>
      <c r="H7" s="30"/>
      <c r="K7" s="30"/>
      <c r="M7" s="30"/>
      <c r="O7" s="30"/>
      <c r="P7" s="30"/>
      <c r="R7" s="30"/>
    </row>
    <row r="8" spans="1:18" ht="21" customHeight="1" x14ac:dyDescent="0.35">
      <c r="A8" s="32"/>
      <c r="B8" s="37" t="s">
        <v>37</v>
      </c>
      <c r="D8" s="1" t="s">
        <v>966</v>
      </c>
      <c r="E8" s="30"/>
      <c r="F8" s="2"/>
      <c r="G8" s="2"/>
      <c r="H8" s="2"/>
    </row>
    <row r="9" spans="1:18" ht="21" customHeight="1" x14ac:dyDescent="0.35">
      <c r="A9" s="32"/>
      <c r="B9" s="4" t="s">
        <v>967</v>
      </c>
      <c r="D9" s="337" t="s">
        <v>968</v>
      </c>
      <c r="E9" s="2"/>
      <c r="F9" s="2"/>
      <c r="G9" s="2"/>
      <c r="H9" s="2"/>
    </row>
    <row r="10" spans="1:18" ht="21" customHeight="1" x14ac:dyDescent="0.35">
      <c r="A10" s="1440" t="s">
        <v>0</v>
      </c>
      <c r="B10" s="1440" t="s">
        <v>33</v>
      </c>
      <c r="C10" s="289" t="s">
        <v>23</v>
      </c>
      <c r="D10" s="287" t="s">
        <v>24</v>
      </c>
      <c r="E10" s="1442" t="s">
        <v>1</v>
      </c>
      <c r="F10" s="1443"/>
      <c r="G10" s="1443"/>
      <c r="H10" s="1443"/>
      <c r="I10" s="1444"/>
      <c r="J10" s="1445" t="s">
        <v>13</v>
      </c>
    </row>
    <row r="11" spans="1:18" ht="23.25" x14ac:dyDescent="0.35">
      <c r="A11" s="1441"/>
      <c r="B11" s="1441"/>
      <c r="C11" s="290"/>
      <c r="D11" s="115" t="s">
        <v>25</v>
      </c>
      <c r="E11" s="116" t="s">
        <v>5</v>
      </c>
      <c r="F11" s="116" t="s">
        <v>6</v>
      </c>
      <c r="G11" s="116" t="s">
        <v>855</v>
      </c>
      <c r="H11" s="117" t="s">
        <v>26</v>
      </c>
      <c r="I11" s="117" t="s">
        <v>27</v>
      </c>
      <c r="J11" s="1446"/>
    </row>
    <row r="12" spans="1:18" s="821" customFormat="1" ht="86.25" customHeight="1" x14ac:dyDescent="0.2">
      <c r="A12" s="917">
        <v>8.1</v>
      </c>
      <c r="B12" s="948" t="s">
        <v>969</v>
      </c>
      <c r="C12" s="918"/>
      <c r="D12" s="918"/>
      <c r="E12" s="918"/>
      <c r="F12" s="918"/>
      <c r="G12" s="918"/>
      <c r="H12" s="918"/>
      <c r="I12" s="918"/>
      <c r="J12" s="918"/>
    </row>
    <row r="13" spans="1:18" s="821" customFormat="1" ht="37.5" x14ac:dyDescent="0.2">
      <c r="A13" s="466"/>
      <c r="B13" s="466" t="s">
        <v>1793</v>
      </c>
      <c r="C13" s="128" t="s">
        <v>1794</v>
      </c>
      <c r="D13" s="128" t="s">
        <v>1795</v>
      </c>
      <c r="E13" s="936">
        <f t="shared" ref="E13:E21" si="0">F13+G13+H13+I13</f>
        <v>0</v>
      </c>
      <c r="F13" s="466"/>
      <c r="G13" s="466"/>
      <c r="H13" s="466"/>
      <c r="I13" s="466"/>
      <c r="J13" s="466" t="s">
        <v>1394</v>
      </c>
    </row>
    <row r="14" spans="1:18" s="821" customFormat="1" ht="37.5" x14ac:dyDescent="0.2">
      <c r="A14" s="466"/>
      <c r="B14" s="466" t="s">
        <v>1796</v>
      </c>
      <c r="C14" s="128" t="s">
        <v>1387</v>
      </c>
      <c r="D14" s="128" t="s">
        <v>1795</v>
      </c>
      <c r="E14" s="936">
        <f t="shared" si="0"/>
        <v>0</v>
      </c>
      <c r="F14" s="466"/>
      <c r="G14" s="466"/>
      <c r="H14" s="466"/>
      <c r="I14" s="466"/>
      <c r="J14" s="466" t="s">
        <v>1394</v>
      </c>
    </row>
    <row r="15" spans="1:18" s="821" customFormat="1" ht="18.75" x14ac:dyDescent="0.2">
      <c r="A15" s="466"/>
      <c r="B15" s="466" t="s">
        <v>1797</v>
      </c>
      <c r="C15" s="128" t="s">
        <v>691</v>
      </c>
      <c r="D15" s="128"/>
      <c r="E15" s="936">
        <f t="shared" si="0"/>
        <v>0</v>
      </c>
      <c r="F15" s="466"/>
      <c r="G15" s="466"/>
      <c r="H15" s="466"/>
      <c r="I15" s="466"/>
      <c r="J15" s="466" t="s">
        <v>1394</v>
      </c>
    </row>
    <row r="16" spans="1:18" s="821" customFormat="1" ht="18.75" x14ac:dyDescent="0.2">
      <c r="A16" s="466"/>
      <c r="B16" s="466" t="s">
        <v>1798</v>
      </c>
      <c r="C16" s="128" t="s">
        <v>1799</v>
      </c>
      <c r="D16" s="128" t="s">
        <v>567</v>
      </c>
      <c r="E16" s="936">
        <f t="shared" si="0"/>
        <v>0</v>
      </c>
      <c r="F16" s="466"/>
      <c r="G16" s="466"/>
      <c r="H16" s="466"/>
      <c r="I16" s="466"/>
      <c r="J16" s="466" t="s">
        <v>1394</v>
      </c>
    </row>
    <row r="17" spans="1:10" s="821" customFormat="1" ht="18.75" x14ac:dyDescent="0.2">
      <c r="A17" s="466"/>
      <c r="B17" s="466" t="s">
        <v>1800</v>
      </c>
      <c r="C17" s="128" t="s">
        <v>1801</v>
      </c>
      <c r="D17" s="128" t="s">
        <v>567</v>
      </c>
      <c r="E17" s="936">
        <f t="shared" si="0"/>
        <v>0</v>
      </c>
      <c r="F17" s="466"/>
      <c r="G17" s="466"/>
      <c r="H17" s="466"/>
      <c r="I17" s="466"/>
      <c r="J17" s="466" t="s">
        <v>1394</v>
      </c>
    </row>
    <row r="18" spans="1:10" s="337" customFormat="1" ht="93.75" x14ac:dyDescent="0.3">
      <c r="A18" s="768">
        <v>8.1999999999999993</v>
      </c>
      <c r="B18" s="376" t="s">
        <v>970</v>
      </c>
      <c r="C18" s="810"/>
      <c r="D18" s="341"/>
      <c r="E18" s="936">
        <f t="shared" si="0"/>
        <v>0</v>
      </c>
      <c r="F18" s="341"/>
      <c r="G18" s="341"/>
      <c r="H18" s="341"/>
      <c r="I18" s="341"/>
      <c r="J18" s="341"/>
    </row>
    <row r="19" spans="1:10" s="337" customFormat="1" ht="18.75" x14ac:dyDescent="0.3">
      <c r="A19" s="341"/>
      <c r="B19" s="810" t="s">
        <v>1802</v>
      </c>
      <c r="C19" s="808" t="s">
        <v>1803</v>
      </c>
      <c r="D19" s="939" t="s">
        <v>569</v>
      </c>
      <c r="E19" s="936">
        <f t="shared" si="0"/>
        <v>0</v>
      </c>
      <c r="F19" s="341"/>
      <c r="G19" s="341"/>
      <c r="H19" s="935"/>
      <c r="I19" s="341"/>
      <c r="J19" s="341" t="s">
        <v>1649</v>
      </c>
    </row>
    <row r="20" spans="1:10" s="337" customFormat="1" ht="18.75" x14ac:dyDescent="0.3">
      <c r="A20" s="128"/>
      <c r="B20" s="807" t="s">
        <v>1804</v>
      </c>
      <c r="C20" s="808"/>
      <c r="D20" s="342"/>
      <c r="E20" s="936">
        <f t="shared" si="0"/>
        <v>0</v>
      </c>
      <c r="F20" s="341"/>
      <c r="G20" s="341"/>
      <c r="H20" s="341"/>
      <c r="I20" s="341"/>
      <c r="J20" s="341" t="s">
        <v>1649</v>
      </c>
    </row>
    <row r="21" spans="1:10" s="337" customFormat="1" ht="18.75" x14ac:dyDescent="0.3">
      <c r="A21" s="833"/>
      <c r="B21" s="949"/>
      <c r="C21" s="945"/>
      <c r="D21" s="348"/>
      <c r="E21" s="937">
        <f t="shared" si="0"/>
        <v>0</v>
      </c>
      <c r="F21" s="348"/>
      <c r="G21" s="348"/>
      <c r="H21" s="348"/>
      <c r="I21" s="348"/>
      <c r="J21" s="348"/>
    </row>
    <row r="22" spans="1:10" s="337" customFormat="1" ht="18.75" x14ac:dyDescent="0.3">
      <c r="A22" s="816"/>
      <c r="B22" s="816"/>
      <c r="C22" s="816"/>
      <c r="D22" s="816"/>
      <c r="E22" s="946">
        <f>SUM(E13:E21)</f>
        <v>0</v>
      </c>
      <c r="F22" s="946">
        <f>SUM(F13:F21)</f>
        <v>0</v>
      </c>
      <c r="G22" s="946">
        <f>SUM(G13:G21)</f>
        <v>0</v>
      </c>
      <c r="H22" s="946">
        <f>SUM(H13:H21)</f>
        <v>0</v>
      </c>
      <c r="I22" s="946">
        <f>SUM(I13:I21)</f>
        <v>0</v>
      </c>
      <c r="J22" s="947">
        <f>F22+G22+H22+I22</f>
        <v>0</v>
      </c>
    </row>
    <row r="23" spans="1:10" x14ac:dyDescent="0.35">
      <c r="B23" s="4"/>
    </row>
    <row r="25" spans="1:10" s="519" customFormat="1" x14ac:dyDescent="0.35">
      <c r="B25" s="519" t="s">
        <v>3213</v>
      </c>
    </row>
    <row r="26" spans="1:10" x14ac:dyDescent="0.35">
      <c r="B26" s="1" t="s">
        <v>3214</v>
      </c>
    </row>
  </sheetData>
  <mergeCells count="6">
    <mergeCell ref="A1:J1"/>
    <mergeCell ref="A10:A11"/>
    <mergeCell ref="B10:B11"/>
    <mergeCell ref="E10:I10"/>
    <mergeCell ref="J10:J11"/>
    <mergeCell ref="A2:I2"/>
  </mergeCells>
  <pageMargins left="0.9055118110236221" right="0.51181102362204722" top="0.74803149606299213" bottom="0.55118110236220474" header="0.31496062992125984" footer="0.31496062992125984"/>
  <pageSetup paperSize="5" scale="80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opLeftCell="D29" zoomScale="90" zoomScaleNormal="90" workbookViewId="0">
      <selection sqref="A1:J36"/>
    </sheetView>
  </sheetViews>
  <sheetFormatPr defaultColWidth="9.140625" defaultRowHeight="21" x14ac:dyDescent="0.35"/>
  <cols>
    <col min="1" max="1" width="5.7109375" style="1" customWidth="1"/>
    <col min="2" max="2" width="47.7109375" style="1" customWidth="1"/>
    <col min="3" max="3" width="23" style="1" customWidth="1"/>
    <col min="4" max="4" width="18.28515625" style="1" customWidth="1"/>
    <col min="5" max="5" width="17" style="1" customWidth="1"/>
    <col min="6" max="7" width="18.28515625" style="1" customWidth="1"/>
    <col min="8" max="8" width="15.85546875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 x14ac:dyDescent="0.45">
      <c r="A1" s="1378" t="s">
        <v>851</v>
      </c>
      <c r="B1" s="1378"/>
      <c r="C1" s="1378"/>
      <c r="D1" s="1378"/>
      <c r="E1" s="1378"/>
      <c r="F1" s="1378"/>
      <c r="G1" s="1378"/>
      <c r="H1" s="1378"/>
      <c r="I1" s="1378"/>
      <c r="J1" s="1378"/>
    </row>
    <row r="2" spans="1:18" ht="28.5" x14ac:dyDescent="0.45">
      <c r="A2" s="1378" t="s">
        <v>2130</v>
      </c>
      <c r="B2" s="1378"/>
      <c r="C2" s="1378"/>
      <c r="D2" s="1378"/>
      <c r="E2" s="1378"/>
      <c r="F2" s="1378"/>
      <c r="G2" s="1378"/>
      <c r="H2" s="1378"/>
      <c r="I2" s="1378"/>
    </row>
    <row r="3" spans="1:18" ht="21" customHeight="1" x14ac:dyDescent="0.35">
      <c r="A3" s="32"/>
      <c r="B3" s="47" t="s">
        <v>852</v>
      </c>
      <c r="C3" s="39" t="s">
        <v>971</v>
      </c>
      <c r="D3" s="113"/>
      <c r="F3" s="114"/>
      <c r="H3" s="114"/>
      <c r="I3" s="2"/>
    </row>
    <row r="4" spans="1:18" ht="21" customHeight="1" x14ac:dyDescent="0.35">
      <c r="A4" s="32"/>
      <c r="B4" s="47" t="s">
        <v>854</v>
      </c>
      <c r="C4" s="39" t="s">
        <v>972</v>
      </c>
      <c r="D4" s="30"/>
      <c r="E4" s="2"/>
      <c r="F4" s="2"/>
      <c r="G4" s="2"/>
    </row>
    <row r="5" spans="1:18" ht="21" customHeight="1" x14ac:dyDescent="0.35">
      <c r="A5" s="32"/>
      <c r="B5" s="47" t="s">
        <v>21</v>
      </c>
      <c r="C5" s="49" t="s">
        <v>30</v>
      </c>
      <c r="D5" s="50" t="s">
        <v>54</v>
      </c>
      <c r="E5" s="49"/>
      <c r="F5" s="49" t="s">
        <v>55</v>
      </c>
      <c r="G5" s="49" t="s">
        <v>56</v>
      </c>
      <c r="H5" s="49" t="s">
        <v>59</v>
      </c>
      <c r="I5" s="49" t="s">
        <v>2139</v>
      </c>
      <c r="J5" s="49" t="s">
        <v>58</v>
      </c>
      <c r="K5" s="35"/>
      <c r="O5" s="30"/>
    </row>
    <row r="6" spans="1:18" ht="21" customHeight="1" x14ac:dyDescent="0.35">
      <c r="A6" s="32"/>
      <c r="B6" s="37" t="s">
        <v>36</v>
      </c>
      <c r="D6" s="1" t="s">
        <v>973</v>
      </c>
      <c r="F6" s="30"/>
      <c r="H6" s="30"/>
      <c r="J6" s="30"/>
      <c r="K6" s="30"/>
      <c r="M6" s="30"/>
      <c r="O6" s="30"/>
      <c r="P6" s="30"/>
      <c r="R6" s="30"/>
    </row>
    <row r="7" spans="1:18" ht="21" customHeight="1" x14ac:dyDescent="0.35">
      <c r="A7" s="32"/>
      <c r="B7" s="37" t="s">
        <v>37</v>
      </c>
      <c r="D7" s="1" t="s">
        <v>974</v>
      </c>
      <c r="E7" s="30"/>
      <c r="F7" s="2"/>
      <c r="G7" s="2"/>
      <c r="H7" s="2"/>
    </row>
    <row r="8" spans="1:18" ht="21" customHeight="1" x14ac:dyDescent="0.35">
      <c r="A8" s="32"/>
      <c r="B8" s="4"/>
      <c r="D8" s="1" t="s">
        <v>975</v>
      </c>
      <c r="E8" s="2"/>
      <c r="F8" s="2"/>
      <c r="G8" s="2"/>
      <c r="H8" s="2"/>
    </row>
    <row r="9" spans="1:18" ht="21" customHeight="1" x14ac:dyDescent="0.35">
      <c r="A9" s="32"/>
      <c r="B9" s="4"/>
      <c r="D9" s="1" t="s">
        <v>976</v>
      </c>
      <c r="E9" s="2"/>
      <c r="F9" s="2"/>
      <c r="G9" s="2"/>
      <c r="H9" s="2"/>
    </row>
    <row r="10" spans="1:18" ht="21" customHeight="1" x14ac:dyDescent="0.35">
      <c r="A10" s="32"/>
      <c r="B10" s="4" t="s">
        <v>514</v>
      </c>
      <c r="D10" s="1" t="s">
        <v>977</v>
      </c>
      <c r="E10" s="2"/>
      <c r="F10" s="2"/>
      <c r="G10" s="2"/>
      <c r="H10" s="2"/>
    </row>
    <row r="11" spans="1:18" ht="21" customHeight="1" x14ac:dyDescent="0.35">
      <c r="A11" s="32"/>
      <c r="B11" s="4"/>
      <c r="D11" s="1" t="s">
        <v>978</v>
      </c>
      <c r="E11" s="2"/>
      <c r="F11" s="2"/>
      <c r="G11" s="2"/>
      <c r="H11" s="2"/>
    </row>
    <row r="12" spans="1:18" ht="21" customHeight="1" x14ac:dyDescent="0.35">
      <c r="A12" s="1440" t="s">
        <v>0</v>
      </c>
      <c r="B12" s="1440" t="s">
        <v>33</v>
      </c>
      <c r="C12" s="289" t="s">
        <v>23</v>
      </c>
      <c r="D12" s="287" t="s">
        <v>24</v>
      </c>
      <c r="E12" s="1442" t="s">
        <v>1</v>
      </c>
      <c r="F12" s="1443"/>
      <c r="G12" s="1443"/>
      <c r="H12" s="1443"/>
      <c r="I12" s="1444"/>
      <c r="J12" s="1445" t="s">
        <v>13</v>
      </c>
    </row>
    <row r="13" spans="1:18" ht="23.25" x14ac:dyDescent="0.35">
      <c r="A13" s="1441"/>
      <c r="B13" s="1441"/>
      <c r="C13" s="290"/>
      <c r="D13" s="115" t="s">
        <v>25</v>
      </c>
      <c r="E13" s="116" t="s">
        <v>5</v>
      </c>
      <c r="F13" s="116" t="s">
        <v>6</v>
      </c>
      <c r="G13" s="116" t="s">
        <v>855</v>
      </c>
      <c r="H13" s="116" t="s">
        <v>26</v>
      </c>
      <c r="I13" s="116" t="s">
        <v>27</v>
      </c>
      <c r="J13" s="1446"/>
    </row>
    <row r="14" spans="1:18" s="724" customFormat="1" ht="42" customHeight="1" x14ac:dyDescent="0.2">
      <c r="A14" s="950">
        <v>9.1</v>
      </c>
      <c r="B14" s="951" t="s">
        <v>979</v>
      </c>
      <c r="C14" s="892"/>
      <c r="D14" s="892"/>
      <c r="E14" s="892"/>
      <c r="F14" s="892"/>
      <c r="G14" s="892"/>
      <c r="H14" s="892"/>
      <c r="I14" s="892"/>
      <c r="J14" s="892"/>
    </row>
    <row r="15" spans="1:18" s="724" customFormat="1" ht="42.75" customHeight="1" x14ac:dyDescent="0.2">
      <c r="A15" s="727"/>
      <c r="B15" s="637" t="s">
        <v>980</v>
      </c>
      <c r="C15" s="792"/>
      <c r="D15" s="792"/>
      <c r="E15" s="895">
        <f t="shared" ref="E15:E35" si="0">F15+G15+H15+I15</f>
        <v>0</v>
      </c>
      <c r="F15" s="792"/>
      <c r="G15" s="792"/>
      <c r="H15" s="792"/>
      <c r="I15" s="792"/>
      <c r="J15" s="792"/>
    </row>
    <row r="16" spans="1:18" s="724" customFormat="1" ht="26.25" customHeight="1" x14ac:dyDescent="0.2">
      <c r="A16" s="727"/>
      <c r="B16" s="637" t="s">
        <v>981</v>
      </c>
      <c r="C16" s="792"/>
      <c r="D16" s="792"/>
      <c r="E16" s="895">
        <f t="shared" si="0"/>
        <v>0</v>
      </c>
      <c r="F16" s="792"/>
      <c r="G16" s="792"/>
      <c r="H16" s="792"/>
      <c r="I16" s="792"/>
      <c r="J16" s="792"/>
    </row>
    <row r="17" spans="1:10" s="739" customFormat="1" ht="24.75" customHeight="1" x14ac:dyDescent="0.3">
      <c r="A17" s="776"/>
      <c r="B17" s="637" t="s">
        <v>982</v>
      </c>
      <c r="C17" s="791"/>
      <c r="D17" s="793"/>
      <c r="E17" s="895">
        <f t="shared" si="0"/>
        <v>0</v>
      </c>
      <c r="F17" s="793"/>
      <c r="G17" s="793"/>
      <c r="H17" s="793"/>
      <c r="I17" s="793"/>
      <c r="J17" s="793"/>
    </row>
    <row r="18" spans="1:10" s="739" customFormat="1" ht="39" x14ac:dyDescent="0.3">
      <c r="A18" s="776">
        <v>9.1999999999999993</v>
      </c>
      <c r="B18" s="637" t="s">
        <v>983</v>
      </c>
      <c r="C18" s="791"/>
      <c r="D18" s="952"/>
      <c r="E18" s="895">
        <f t="shared" si="0"/>
        <v>0</v>
      </c>
      <c r="F18" s="793"/>
      <c r="G18" s="793"/>
      <c r="H18" s="899"/>
      <c r="I18" s="793"/>
      <c r="J18" s="793"/>
    </row>
    <row r="19" spans="1:10" s="739" customFormat="1" ht="39" x14ac:dyDescent="0.3">
      <c r="A19" s="727"/>
      <c r="B19" s="637" t="s">
        <v>984</v>
      </c>
      <c r="C19" s="791"/>
      <c r="D19" s="793"/>
      <c r="E19" s="895">
        <f t="shared" si="0"/>
        <v>0</v>
      </c>
      <c r="F19" s="793"/>
      <c r="G19" s="793"/>
      <c r="H19" s="793"/>
      <c r="I19" s="793"/>
      <c r="J19" s="793"/>
    </row>
    <row r="20" spans="1:10" s="739" customFormat="1" ht="39" x14ac:dyDescent="0.3">
      <c r="A20" s="727"/>
      <c r="B20" s="637" t="s">
        <v>985</v>
      </c>
      <c r="C20" s="791"/>
      <c r="D20" s="793"/>
      <c r="E20" s="895">
        <f t="shared" si="0"/>
        <v>0</v>
      </c>
      <c r="F20" s="793"/>
      <c r="G20" s="793"/>
      <c r="H20" s="793"/>
      <c r="I20" s="793"/>
      <c r="J20" s="793"/>
    </row>
    <row r="21" spans="1:10" s="739" customFormat="1" ht="27.75" customHeight="1" x14ac:dyDescent="0.3">
      <c r="A21" s="776">
        <v>9.3000000000000007</v>
      </c>
      <c r="B21" s="637" t="s">
        <v>986</v>
      </c>
      <c r="C21" s="791"/>
      <c r="D21" s="793"/>
      <c r="E21" s="895">
        <f t="shared" si="0"/>
        <v>0</v>
      </c>
      <c r="F21" s="793"/>
      <c r="G21" s="793"/>
      <c r="H21" s="793"/>
      <c r="I21" s="793"/>
      <c r="J21" s="793"/>
    </row>
    <row r="22" spans="1:10" s="739" customFormat="1" ht="39" x14ac:dyDescent="0.3">
      <c r="A22" s="776"/>
      <c r="B22" s="637" t="s">
        <v>987</v>
      </c>
      <c r="C22" s="791"/>
      <c r="D22" s="793"/>
      <c r="E22" s="895">
        <f t="shared" si="0"/>
        <v>0</v>
      </c>
      <c r="F22" s="793"/>
      <c r="G22" s="793"/>
      <c r="H22" s="793"/>
      <c r="I22" s="793"/>
      <c r="J22" s="793"/>
    </row>
    <row r="23" spans="1:10" s="739" customFormat="1" ht="41.25" customHeight="1" x14ac:dyDescent="0.3">
      <c r="A23" s="776"/>
      <c r="B23" s="637" t="s">
        <v>988</v>
      </c>
      <c r="C23" s="791"/>
      <c r="D23" s="793"/>
      <c r="E23" s="895">
        <f t="shared" si="0"/>
        <v>0</v>
      </c>
      <c r="F23" s="793"/>
      <c r="G23" s="793"/>
      <c r="H23" s="793"/>
      <c r="I23" s="793"/>
      <c r="J23" s="793"/>
    </row>
    <row r="24" spans="1:10" s="739" customFormat="1" ht="22.5" customHeight="1" x14ac:dyDescent="0.3">
      <c r="A24" s="727">
        <v>9.4</v>
      </c>
      <c r="B24" s="637" t="s">
        <v>989</v>
      </c>
      <c r="C24" s="791"/>
      <c r="D24" s="793"/>
      <c r="E24" s="895">
        <f t="shared" si="0"/>
        <v>0</v>
      </c>
      <c r="F24" s="793"/>
      <c r="G24" s="793"/>
      <c r="H24" s="793"/>
      <c r="I24" s="793"/>
      <c r="J24" s="793"/>
    </row>
    <row r="25" spans="1:10" s="739" customFormat="1" ht="41.25" customHeight="1" x14ac:dyDescent="0.3">
      <c r="A25" s="727"/>
      <c r="B25" s="637" t="s">
        <v>990</v>
      </c>
      <c r="C25" s="791"/>
      <c r="D25" s="793"/>
      <c r="E25" s="895">
        <f t="shared" si="0"/>
        <v>0</v>
      </c>
      <c r="F25" s="793"/>
      <c r="G25" s="793"/>
      <c r="H25" s="793"/>
      <c r="I25" s="793"/>
      <c r="J25" s="793"/>
    </row>
    <row r="26" spans="1:10" s="739" customFormat="1" ht="39" x14ac:dyDescent="0.3">
      <c r="A26" s="776"/>
      <c r="B26" s="636" t="s">
        <v>991</v>
      </c>
      <c r="C26" s="793"/>
      <c r="D26" s="793"/>
      <c r="E26" s="895">
        <f t="shared" si="0"/>
        <v>0</v>
      </c>
      <c r="F26" s="793"/>
      <c r="G26" s="793"/>
      <c r="H26" s="793"/>
      <c r="I26" s="793"/>
      <c r="J26" s="793"/>
    </row>
    <row r="27" spans="1:10" s="739" customFormat="1" ht="117" customHeight="1" x14ac:dyDescent="0.3">
      <c r="A27" s="727"/>
      <c r="B27" s="730" t="s">
        <v>2047</v>
      </c>
      <c r="C27" s="730" t="s">
        <v>2048</v>
      </c>
      <c r="D27" s="730" t="s">
        <v>2049</v>
      </c>
      <c r="E27" s="895">
        <f t="shared" si="0"/>
        <v>0</v>
      </c>
      <c r="F27" s="792"/>
      <c r="G27" s="792"/>
      <c r="H27" s="792"/>
      <c r="I27" s="793"/>
      <c r="J27" s="793"/>
    </row>
    <row r="28" spans="1:10" s="739" customFormat="1" ht="43.5" customHeight="1" x14ac:dyDescent="0.3">
      <c r="A28" s="727"/>
      <c r="B28" s="730" t="s">
        <v>2050</v>
      </c>
      <c r="C28" s="730" t="s">
        <v>2051</v>
      </c>
      <c r="D28" s="730" t="s">
        <v>2049</v>
      </c>
      <c r="E28" s="895">
        <f t="shared" si="0"/>
        <v>30000</v>
      </c>
      <c r="F28" s="896">
        <v>30000</v>
      </c>
      <c r="G28" s="792"/>
      <c r="H28" s="792"/>
      <c r="I28" s="793"/>
      <c r="J28" s="776" t="s">
        <v>1807</v>
      </c>
    </row>
    <row r="29" spans="1:10" s="739" customFormat="1" ht="42.75" customHeight="1" x14ac:dyDescent="0.3">
      <c r="A29" s="727"/>
      <c r="B29" s="730" t="s">
        <v>2052</v>
      </c>
      <c r="C29" s="730" t="s">
        <v>2051</v>
      </c>
      <c r="D29" s="730" t="s">
        <v>2049</v>
      </c>
      <c r="E29" s="895">
        <f t="shared" si="0"/>
        <v>15000</v>
      </c>
      <c r="F29" s="896">
        <v>15000</v>
      </c>
      <c r="G29" s="792"/>
      <c r="H29" s="792"/>
      <c r="I29" s="793"/>
      <c r="J29" s="776" t="s">
        <v>1807</v>
      </c>
    </row>
    <row r="30" spans="1:10" s="739" customFormat="1" ht="39" x14ac:dyDescent="0.3">
      <c r="A30" s="776"/>
      <c r="B30" s="791" t="s">
        <v>2053</v>
      </c>
      <c r="C30" s="730" t="s">
        <v>2051</v>
      </c>
      <c r="D30" s="730" t="s">
        <v>2049</v>
      </c>
      <c r="E30" s="895">
        <f t="shared" si="0"/>
        <v>0</v>
      </c>
      <c r="F30" s="792"/>
      <c r="G30" s="792"/>
      <c r="H30" s="792"/>
      <c r="I30" s="793"/>
      <c r="J30" s="776" t="s">
        <v>1807</v>
      </c>
    </row>
    <row r="31" spans="1:10" s="739" customFormat="1" ht="39" x14ac:dyDescent="0.3">
      <c r="A31" s="776"/>
      <c r="B31" s="568" t="s">
        <v>2054</v>
      </c>
      <c r="C31" s="730" t="s">
        <v>2055</v>
      </c>
      <c r="D31" s="730" t="s">
        <v>2056</v>
      </c>
      <c r="E31" s="895">
        <f t="shared" si="0"/>
        <v>10000</v>
      </c>
      <c r="F31" s="792"/>
      <c r="G31" s="792"/>
      <c r="H31" s="953">
        <v>10000</v>
      </c>
      <c r="I31" s="793"/>
      <c r="J31" s="776" t="s">
        <v>1807</v>
      </c>
    </row>
    <row r="32" spans="1:10" s="739" customFormat="1" ht="39" x14ac:dyDescent="0.3">
      <c r="A32" s="776"/>
      <c r="B32" s="568" t="s">
        <v>2057</v>
      </c>
      <c r="C32" s="730" t="s">
        <v>2058</v>
      </c>
      <c r="D32" s="730" t="s">
        <v>2059</v>
      </c>
      <c r="E32" s="895">
        <f t="shared" si="0"/>
        <v>15000</v>
      </c>
      <c r="F32" s="792"/>
      <c r="G32" s="792"/>
      <c r="H32" s="953">
        <v>15000</v>
      </c>
      <c r="I32" s="793"/>
      <c r="J32" s="776" t="s">
        <v>1807</v>
      </c>
    </row>
    <row r="33" spans="1:10" s="739" customFormat="1" ht="39" customHeight="1" x14ac:dyDescent="0.3">
      <c r="A33" s="776"/>
      <c r="B33" s="730" t="s">
        <v>991</v>
      </c>
      <c r="C33" s="793"/>
      <c r="D33" s="793"/>
      <c r="E33" s="895">
        <f t="shared" si="0"/>
        <v>0</v>
      </c>
      <c r="F33" s="793"/>
      <c r="G33" s="793"/>
      <c r="H33" s="793"/>
      <c r="I33" s="793"/>
      <c r="J33" s="776" t="s">
        <v>1807</v>
      </c>
    </row>
    <row r="34" spans="1:10" s="739" customFormat="1" ht="63" customHeight="1" x14ac:dyDescent="0.3">
      <c r="A34" s="776"/>
      <c r="B34" s="730" t="s">
        <v>2064</v>
      </c>
      <c r="C34" s="594" t="s">
        <v>2065</v>
      </c>
      <c r="D34" s="776" t="s">
        <v>2066</v>
      </c>
      <c r="E34" s="895">
        <f t="shared" si="0"/>
        <v>30000</v>
      </c>
      <c r="F34" s="911">
        <v>30000</v>
      </c>
      <c r="G34" s="793"/>
      <c r="H34" s="793"/>
      <c r="I34" s="793"/>
      <c r="J34" s="776" t="s">
        <v>1807</v>
      </c>
    </row>
    <row r="35" spans="1:10" s="739" customFormat="1" ht="19.5" x14ac:dyDescent="0.3">
      <c r="A35" s="907"/>
      <c r="B35" s="907"/>
      <c r="C35" s="907"/>
      <c r="D35" s="907"/>
      <c r="E35" s="906">
        <f t="shared" si="0"/>
        <v>0</v>
      </c>
      <c r="F35" s="907"/>
      <c r="G35" s="907"/>
      <c r="H35" s="907"/>
      <c r="I35" s="907"/>
      <c r="J35" s="907"/>
    </row>
    <row r="36" spans="1:10" x14ac:dyDescent="0.35">
      <c r="E36" s="137">
        <f>SUM(E15:E35)</f>
        <v>100000</v>
      </c>
      <c r="F36" s="137">
        <f>SUM(F15:F35)</f>
        <v>75000</v>
      </c>
      <c r="G36" s="137">
        <f>SUM(G15:G35)</f>
        <v>0</v>
      </c>
      <c r="H36" s="137">
        <f>SUM(H15:H35)</f>
        <v>25000</v>
      </c>
      <c r="I36" s="137">
        <f>SUM(I15:I35)</f>
        <v>0</v>
      </c>
      <c r="J36" s="631">
        <f>F36+G36+H36+I36</f>
        <v>100000</v>
      </c>
    </row>
    <row r="39" spans="1:10" s="519" customFormat="1" x14ac:dyDescent="0.35">
      <c r="B39" s="519" t="s">
        <v>3213</v>
      </c>
    </row>
    <row r="40" spans="1:10" x14ac:dyDescent="0.35">
      <c r="B40" s="1" t="s">
        <v>3214</v>
      </c>
    </row>
    <row r="43" spans="1:10" s="519" customFormat="1" x14ac:dyDescent="0.35">
      <c r="B43" s="519" t="s">
        <v>3215</v>
      </c>
    </row>
    <row r="44" spans="1:10" ht="63" x14ac:dyDescent="0.35">
      <c r="A44" s="252"/>
      <c r="B44" s="82" t="s">
        <v>2057</v>
      </c>
      <c r="C44" s="119" t="s">
        <v>2058</v>
      </c>
      <c r="D44" s="119" t="s">
        <v>2059</v>
      </c>
      <c r="E44" s="142">
        <v>15000</v>
      </c>
      <c r="F44" s="104"/>
      <c r="G44" s="104"/>
      <c r="H44" s="265">
        <v>15000</v>
      </c>
      <c r="I44" s="109"/>
      <c r="J44" s="264" t="s">
        <v>1807</v>
      </c>
    </row>
    <row r="45" spans="1:10" ht="88.5" customHeight="1" x14ac:dyDescent="0.35">
      <c r="A45" s="252"/>
      <c r="B45" s="132" t="s">
        <v>2064</v>
      </c>
      <c r="C45" s="512" t="s">
        <v>2065</v>
      </c>
      <c r="D45" s="252" t="s">
        <v>2066</v>
      </c>
      <c r="E45" s="142">
        <v>30000</v>
      </c>
      <c r="F45" s="513">
        <v>30000</v>
      </c>
      <c r="G45" s="109"/>
      <c r="H45" s="109"/>
      <c r="I45" s="109"/>
      <c r="J45" s="264" t="s">
        <v>1807</v>
      </c>
    </row>
    <row r="46" spans="1:10" x14ac:dyDescent="0.35">
      <c r="E46" s="518">
        <f>SUM(E44:E45)</f>
        <v>45000</v>
      </c>
    </row>
  </sheetData>
  <mergeCells count="6">
    <mergeCell ref="A1:J1"/>
    <mergeCell ref="B12:B13"/>
    <mergeCell ref="E12:I12"/>
    <mergeCell ref="J12:J13"/>
    <mergeCell ref="A12:A13"/>
    <mergeCell ref="A2:I2"/>
  </mergeCells>
  <pageMargins left="0.9055118110236221" right="0.51181102362204722" top="0.74803149606299213" bottom="0.55118110236220474" header="0.31496062992125984" footer="0.31496062992125984"/>
  <pageSetup paperSize="5" scale="80" orientation="landscape"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0"/>
  <sheetViews>
    <sheetView topLeftCell="B19" zoomScale="90" zoomScaleNormal="90" workbookViewId="0">
      <selection activeCell="J26" sqref="J26"/>
    </sheetView>
  </sheetViews>
  <sheetFormatPr defaultColWidth="9.140625" defaultRowHeight="21" x14ac:dyDescent="0.2"/>
  <cols>
    <col min="1" max="1" width="5.7109375" style="9" customWidth="1"/>
    <col min="2" max="2" width="40.7109375" style="9" customWidth="1"/>
    <col min="3" max="3" width="23" style="9" customWidth="1"/>
    <col min="4" max="4" width="18.28515625" style="9" customWidth="1"/>
    <col min="5" max="5" width="17" style="9" customWidth="1"/>
    <col min="6" max="7" width="18.7109375" style="9" customWidth="1"/>
    <col min="8" max="8" width="19" style="9" customWidth="1"/>
    <col min="9" max="9" width="16.42578125" style="9" customWidth="1"/>
    <col min="10" max="10" width="18.28515625" style="9" customWidth="1"/>
    <col min="11" max="16384" width="9.140625" style="9"/>
  </cols>
  <sheetData>
    <row r="1" spans="1:18" ht="28.5" x14ac:dyDescent="0.2">
      <c r="A1" s="1370" t="s">
        <v>851</v>
      </c>
      <c r="B1" s="1370"/>
      <c r="C1" s="1370"/>
      <c r="D1" s="1370"/>
      <c r="E1" s="1370"/>
      <c r="F1" s="1370"/>
      <c r="G1" s="1370"/>
      <c r="H1" s="1370"/>
      <c r="I1" s="1370"/>
      <c r="J1" s="1370"/>
    </row>
    <row r="2" spans="1:18" ht="28.5" x14ac:dyDescent="0.2">
      <c r="A2" s="1370" t="s">
        <v>2130</v>
      </c>
      <c r="B2" s="1370"/>
      <c r="C2" s="1370"/>
      <c r="D2" s="1370"/>
      <c r="E2" s="1370"/>
      <c r="F2" s="1370"/>
      <c r="G2" s="1370"/>
      <c r="H2" s="1370"/>
      <c r="I2" s="1370"/>
    </row>
    <row r="3" spans="1:18" ht="21" customHeight="1" x14ac:dyDescent="0.2">
      <c r="A3" s="32"/>
      <c r="B3" s="47" t="s">
        <v>852</v>
      </c>
      <c r="C3" s="224" t="s">
        <v>992</v>
      </c>
      <c r="D3" s="181"/>
      <c r="F3" s="908"/>
      <c r="H3" s="908"/>
      <c r="I3" s="183"/>
    </row>
    <row r="4" spans="1:18" ht="21" customHeight="1" x14ac:dyDescent="0.2">
      <c r="A4" s="32"/>
      <c r="B4" s="47" t="s">
        <v>854</v>
      </c>
      <c r="C4" s="224" t="s">
        <v>993</v>
      </c>
      <c r="D4" s="229"/>
      <c r="E4" s="183"/>
      <c r="F4" s="183"/>
      <c r="G4" s="183"/>
    </row>
    <row r="5" spans="1:18" ht="21" customHeight="1" x14ac:dyDescent="0.2">
      <c r="A5" s="32"/>
      <c r="B5" s="47" t="s">
        <v>21</v>
      </c>
      <c r="C5" s="230" t="s">
        <v>30</v>
      </c>
      <c r="D5" s="231" t="s">
        <v>54</v>
      </c>
      <c r="E5" s="230"/>
      <c r="F5" s="230" t="s">
        <v>55</v>
      </c>
      <c r="G5" s="230" t="s">
        <v>56</v>
      </c>
      <c r="H5" s="230" t="s">
        <v>59</v>
      </c>
      <c r="I5" s="230" t="s">
        <v>2139</v>
      </c>
      <c r="J5" s="230" t="s">
        <v>58</v>
      </c>
      <c r="K5" s="232"/>
      <c r="O5" s="229"/>
    </row>
    <row r="6" spans="1:18" ht="21" customHeight="1" x14ac:dyDescent="0.2">
      <c r="A6" s="32"/>
      <c r="B6" s="233" t="s">
        <v>36</v>
      </c>
      <c r="D6" s="9" t="s">
        <v>994</v>
      </c>
      <c r="F6" s="229"/>
      <c r="H6" s="229"/>
      <c r="J6" s="229"/>
      <c r="K6" s="229"/>
      <c r="M6" s="229"/>
      <c r="O6" s="229"/>
      <c r="P6" s="229"/>
      <c r="R6" s="229"/>
    </row>
    <row r="7" spans="1:18" ht="21" customHeight="1" x14ac:dyDescent="0.2">
      <c r="A7" s="32"/>
      <c r="B7" s="226"/>
      <c r="F7" s="229"/>
      <c r="H7" s="229"/>
      <c r="K7" s="229"/>
      <c r="M7" s="229"/>
      <c r="O7" s="229"/>
      <c r="P7" s="229"/>
      <c r="R7" s="229"/>
    </row>
    <row r="8" spans="1:18" ht="21" customHeight="1" x14ac:dyDescent="0.2">
      <c r="A8" s="32"/>
      <c r="B8" s="233" t="s">
        <v>37</v>
      </c>
      <c r="D8" s="9" t="s">
        <v>995</v>
      </c>
      <c r="E8" s="229"/>
      <c r="F8" s="183"/>
      <c r="G8" s="183"/>
      <c r="H8" s="183"/>
    </row>
    <row r="9" spans="1:18" ht="21" customHeight="1" x14ac:dyDescent="0.2">
      <c r="A9" s="32"/>
      <c r="B9" s="226" t="s">
        <v>996</v>
      </c>
      <c r="D9" s="9" t="s">
        <v>997</v>
      </c>
      <c r="E9" s="183"/>
      <c r="F9" s="183"/>
      <c r="G9" s="183"/>
      <c r="H9" s="183"/>
    </row>
    <row r="10" spans="1:18" ht="21" customHeight="1" x14ac:dyDescent="0.2">
      <c r="A10" s="32"/>
      <c r="B10" s="226" t="s">
        <v>967</v>
      </c>
      <c r="D10" s="9" t="s">
        <v>998</v>
      </c>
      <c r="E10" s="183"/>
      <c r="F10" s="183"/>
      <c r="G10" s="183"/>
      <c r="H10" s="183"/>
    </row>
    <row r="11" spans="1:18" ht="21" customHeight="1" x14ac:dyDescent="0.2">
      <c r="A11" s="1432" t="s">
        <v>0</v>
      </c>
      <c r="B11" s="1432" t="s">
        <v>33</v>
      </c>
      <c r="C11" s="909" t="s">
        <v>23</v>
      </c>
      <c r="D11" s="672" t="s">
        <v>24</v>
      </c>
      <c r="E11" s="1434" t="s">
        <v>1</v>
      </c>
      <c r="F11" s="1435"/>
      <c r="G11" s="1435"/>
      <c r="H11" s="1435"/>
      <c r="I11" s="1436"/>
      <c r="J11" s="1437" t="s">
        <v>13</v>
      </c>
    </row>
    <row r="12" spans="1:18" ht="23.25" x14ac:dyDescent="0.2">
      <c r="A12" s="1433"/>
      <c r="B12" s="1433"/>
      <c r="C12" s="184"/>
      <c r="D12" s="184" t="s">
        <v>25</v>
      </c>
      <c r="E12" s="116" t="s">
        <v>5</v>
      </c>
      <c r="F12" s="116" t="s">
        <v>6</v>
      </c>
      <c r="G12" s="116" t="s">
        <v>855</v>
      </c>
      <c r="H12" s="117" t="s">
        <v>26</v>
      </c>
      <c r="I12" s="117" t="s">
        <v>27</v>
      </c>
      <c r="J12" s="1438"/>
    </row>
    <row r="13" spans="1:18" ht="27" customHeight="1" x14ac:dyDescent="0.2">
      <c r="A13" s="130">
        <v>10.1</v>
      </c>
      <c r="B13" s="369" t="s">
        <v>999</v>
      </c>
      <c r="C13" s="123"/>
      <c r="D13" s="123"/>
      <c r="E13" s="123"/>
      <c r="F13" s="123"/>
      <c r="G13" s="123"/>
      <c r="H13" s="123"/>
      <c r="I13" s="123"/>
      <c r="J13" s="123"/>
    </row>
    <row r="14" spans="1:18" ht="63" x14ac:dyDescent="0.2">
      <c r="A14" s="104"/>
      <c r="B14" s="370" t="s">
        <v>1000</v>
      </c>
      <c r="C14" s="104"/>
      <c r="D14" s="104"/>
      <c r="E14" s="294">
        <f t="shared" ref="E14:E34" si="0">F14+G14+H14+I14</f>
        <v>0</v>
      </c>
      <c r="F14" s="104"/>
      <c r="G14" s="104"/>
      <c r="H14" s="104"/>
      <c r="I14" s="104"/>
      <c r="J14" s="104"/>
    </row>
    <row r="15" spans="1:18" ht="63" customHeight="1" x14ac:dyDescent="0.2">
      <c r="A15" s="104"/>
      <c r="B15" s="378" t="s">
        <v>1721</v>
      </c>
      <c r="C15" s="299" t="s">
        <v>658</v>
      </c>
      <c r="D15" s="79" t="s">
        <v>1722</v>
      </c>
      <c r="E15" s="294">
        <f t="shared" si="0"/>
        <v>0</v>
      </c>
      <c r="F15" s="469"/>
      <c r="G15" s="104"/>
      <c r="H15" s="104"/>
      <c r="I15" s="104"/>
      <c r="J15" s="103" t="s">
        <v>1719</v>
      </c>
    </row>
    <row r="16" spans="1:18" ht="68.25" customHeight="1" x14ac:dyDescent="0.2">
      <c r="A16" s="119"/>
      <c r="B16" s="370" t="s">
        <v>1740</v>
      </c>
      <c r="C16" s="103" t="s">
        <v>1741</v>
      </c>
      <c r="D16" s="103" t="s">
        <v>1364</v>
      </c>
      <c r="E16" s="294">
        <f t="shared" si="0"/>
        <v>30000</v>
      </c>
      <c r="F16" s="514">
        <v>30000</v>
      </c>
      <c r="G16" s="119"/>
      <c r="H16" s="119"/>
      <c r="I16" s="119"/>
      <c r="J16" s="103" t="s">
        <v>1719</v>
      </c>
    </row>
    <row r="17" spans="1:10" x14ac:dyDescent="0.2">
      <c r="A17" s="119">
        <v>10.199999999999999</v>
      </c>
      <c r="B17" s="370" t="s">
        <v>1001</v>
      </c>
      <c r="C17" s="104"/>
      <c r="D17" s="104"/>
      <c r="E17" s="294">
        <f t="shared" si="0"/>
        <v>0</v>
      </c>
      <c r="F17" s="104"/>
      <c r="G17" s="104"/>
      <c r="H17" s="104"/>
      <c r="I17" s="104"/>
      <c r="J17" s="104"/>
    </row>
    <row r="18" spans="1:10" ht="68.25" customHeight="1" x14ac:dyDescent="0.2">
      <c r="A18" s="131"/>
      <c r="B18" s="370" t="s">
        <v>1002</v>
      </c>
      <c r="C18" s="371"/>
      <c r="D18" s="131"/>
      <c r="E18" s="294">
        <f t="shared" si="0"/>
        <v>0</v>
      </c>
      <c r="F18" s="131"/>
      <c r="G18" s="131"/>
      <c r="H18" s="131"/>
      <c r="I18" s="131"/>
      <c r="J18" s="131"/>
    </row>
    <row r="19" spans="1:10" ht="64.5" customHeight="1" x14ac:dyDescent="0.2">
      <c r="A19" s="131"/>
      <c r="B19" s="370" t="s">
        <v>1742</v>
      </c>
      <c r="C19" s="299" t="s">
        <v>1728</v>
      </c>
      <c r="D19" s="81" t="s">
        <v>746</v>
      </c>
      <c r="E19" s="294">
        <f t="shared" si="0"/>
        <v>1430000</v>
      </c>
      <c r="F19" s="515">
        <v>1430000</v>
      </c>
      <c r="G19" s="131"/>
      <c r="H19" s="131"/>
      <c r="I19" s="131"/>
      <c r="J19" s="81" t="s">
        <v>1719</v>
      </c>
    </row>
    <row r="20" spans="1:10" ht="43.5" customHeight="1" x14ac:dyDescent="0.2">
      <c r="A20" s="131"/>
      <c r="B20" s="370" t="s">
        <v>1003</v>
      </c>
      <c r="C20" s="954" t="s">
        <v>1004</v>
      </c>
      <c r="D20" s="90"/>
      <c r="E20" s="294">
        <f t="shared" si="0"/>
        <v>0</v>
      </c>
      <c r="F20" s="131"/>
      <c r="G20" s="131"/>
      <c r="H20" s="469"/>
      <c r="I20" s="131"/>
      <c r="J20" s="131"/>
    </row>
    <row r="21" spans="1:10" ht="63" x14ac:dyDescent="0.2">
      <c r="A21" s="131"/>
      <c r="B21" s="378" t="s">
        <v>1743</v>
      </c>
      <c r="C21" s="169" t="s">
        <v>1720</v>
      </c>
      <c r="D21" s="81" t="s">
        <v>1364</v>
      </c>
      <c r="E21" s="294">
        <f t="shared" si="0"/>
        <v>5000</v>
      </c>
      <c r="F21" s="469">
        <v>5000</v>
      </c>
      <c r="G21" s="104"/>
      <c r="H21" s="104"/>
      <c r="I21" s="104"/>
      <c r="J21" s="103" t="s">
        <v>1719</v>
      </c>
    </row>
    <row r="22" spans="1:10" ht="46.5" customHeight="1" x14ac:dyDescent="0.2">
      <c r="A22" s="131"/>
      <c r="B22" s="378" t="s">
        <v>1744</v>
      </c>
      <c r="C22" s="299" t="s">
        <v>1723</v>
      </c>
      <c r="D22" s="79" t="s">
        <v>563</v>
      </c>
      <c r="E22" s="294">
        <f t="shared" si="0"/>
        <v>50000</v>
      </c>
      <c r="F22" s="515">
        <v>50000</v>
      </c>
      <c r="G22" s="104"/>
      <c r="H22" s="104"/>
      <c r="I22" s="104"/>
      <c r="J22" s="103" t="s">
        <v>1719</v>
      </c>
    </row>
    <row r="23" spans="1:10" ht="45" customHeight="1" x14ac:dyDescent="0.2">
      <c r="A23" s="131"/>
      <c r="B23" s="445" t="s">
        <v>1725</v>
      </c>
      <c r="C23" s="103" t="s">
        <v>1726</v>
      </c>
      <c r="D23" s="103" t="s">
        <v>1364</v>
      </c>
      <c r="E23" s="294">
        <f t="shared" si="0"/>
        <v>0</v>
      </c>
      <c r="F23" s="119"/>
      <c r="G23" s="119"/>
      <c r="H23" s="119"/>
      <c r="I23" s="119"/>
      <c r="J23" s="103" t="s">
        <v>1719</v>
      </c>
    </row>
    <row r="24" spans="1:10" ht="25.5" customHeight="1" x14ac:dyDescent="0.2">
      <c r="A24" s="131"/>
      <c r="B24" s="370" t="s">
        <v>1005</v>
      </c>
      <c r="C24" s="81" t="s">
        <v>967</v>
      </c>
      <c r="D24" s="131"/>
      <c r="E24" s="294">
        <f t="shared" si="0"/>
        <v>0</v>
      </c>
      <c r="F24" s="131"/>
      <c r="G24" s="131"/>
      <c r="H24" s="131"/>
      <c r="I24" s="131"/>
      <c r="J24" s="131"/>
    </row>
    <row r="25" spans="1:10" x14ac:dyDescent="0.2">
      <c r="A25" s="131"/>
      <c r="B25" s="370" t="s">
        <v>1805</v>
      </c>
      <c r="C25" s="93" t="s">
        <v>2081</v>
      </c>
      <c r="D25" s="131" t="s">
        <v>1364</v>
      </c>
      <c r="E25" s="294">
        <f t="shared" si="0"/>
        <v>0</v>
      </c>
      <c r="F25" s="131"/>
      <c r="G25" s="131"/>
      <c r="H25" s="131"/>
      <c r="I25" s="131"/>
      <c r="J25" s="131"/>
    </row>
    <row r="26" spans="1:10" ht="27" customHeight="1" x14ac:dyDescent="0.2">
      <c r="A26" s="131"/>
      <c r="B26" s="370" t="s">
        <v>2080</v>
      </c>
      <c r="C26" s="93"/>
      <c r="D26" s="131"/>
      <c r="E26" s="294">
        <f>F26+G26+H26+I26</f>
        <v>0</v>
      </c>
      <c r="F26" s="131"/>
      <c r="G26" s="131"/>
      <c r="H26" s="131"/>
      <c r="I26" s="131"/>
      <c r="J26" s="79" t="s">
        <v>2082</v>
      </c>
    </row>
    <row r="27" spans="1:10" x14ac:dyDescent="0.2">
      <c r="A27" s="125">
        <v>10.3</v>
      </c>
      <c r="B27" s="370" t="s">
        <v>1006</v>
      </c>
      <c r="C27" s="81" t="s">
        <v>967</v>
      </c>
      <c r="D27" s="131"/>
      <c r="E27" s="294">
        <f t="shared" si="0"/>
        <v>0</v>
      </c>
      <c r="F27" s="131"/>
      <c r="G27" s="131"/>
      <c r="H27" s="131"/>
      <c r="I27" s="131"/>
      <c r="J27" s="131"/>
    </row>
    <row r="28" spans="1:10" s="262" customFormat="1" ht="27" customHeight="1" x14ac:dyDescent="0.2">
      <c r="A28" s="447"/>
      <c r="B28" s="170" t="s">
        <v>2077</v>
      </c>
      <c r="C28" s="93"/>
      <c r="D28" s="93" t="s">
        <v>1331</v>
      </c>
      <c r="E28" s="294">
        <f t="shared" si="0"/>
        <v>0</v>
      </c>
      <c r="F28" s="447"/>
      <c r="G28" s="447"/>
      <c r="H28" s="447"/>
      <c r="I28" s="447"/>
      <c r="J28" s="447" t="s">
        <v>1806</v>
      </c>
    </row>
    <row r="29" spans="1:10" s="262" customFormat="1" ht="28.5" customHeight="1" x14ac:dyDescent="0.2">
      <c r="A29" s="447"/>
      <c r="B29" s="170" t="s">
        <v>2078</v>
      </c>
      <c r="C29" s="93" t="s">
        <v>1371</v>
      </c>
      <c r="D29" s="93" t="s">
        <v>1331</v>
      </c>
      <c r="E29" s="294">
        <f t="shared" si="0"/>
        <v>0</v>
      </c>
      <c r="F29" s="447"/>
      <c r="G29" s="447"/>
      <c r="H29" s="447"/>
      <c r="I29" s="447"/>
      <c r="J29" s="447" t="s">
        <v>1807</v>
      </c>
    </row>
    <row r="30" spans="1:10" s="262" customFormat="1" x14ac:dyDescent="0.2">
      <c r="A30" s="447"/>
      <c r="B30" s="170" t="s">
        <v>2079</v>
      </c>
      <c r="C30" s="93" t="s">
        <v>1371</v>
      </c>
      <c r="D30" s="93" t="s">
        <v>1331</v>
      </c>
      <c r="E30" s="294">
        <f t="shared" si="0"/>
        <v>0</v>
      </c>
      <c r="F30" s="447"/>
      <c r="G30" s="447"/>
      <c r="H30" s="447"/>
      <c r="I30" s="447"/>
      <c r="J30" s="447" t="s">
        <v>1808</v>
      </c>
    </row>
    <row r="31" spans="1:10" ht="45.75" customHeight="1" x14ac:dyDescent="0.2">
      <c r="A31" s="126">
        <v>10.4</v>
      </c>
      <c r="B31" s="370" t="s">
        <v>1007</v>
      </c>
      <c r="C31" s="81" t="s">
        <v>967</v>
      </c>
      <c r="D31" s="131"/>
      <c r="E31" s="294">
        <f t="shared" si="0"/>
        <v>0</v>
      </c>
      <c r="F31" s="131"/>
      <c r="G31" s="131"/>
      <c r="H31" s="131"/>
      <c r="I31" s="131"/>
      <c r="J31" s="131"/>
    </row>
    <row r="32" spans="1:10" x14ac:dyDescent="0.2">
      <c r="A32" s="126"/>
      <c r="B32" s="370" t="s">
        <v>1809</v>
      </c>
      <c r="C32" s="634" t="s">
        <v>1387</v>
      </c>
      <c r="D32" s="634" t="s">
        <v>1296</v>
      </c>
      <c r="E32" s="294">
        <f t="shared" si="0"/>
        <v>0</v>
      </c>
      <c r="F32" s="131"/>
      <c r="G32" s="131"/>
      <c r="H32" s="131"/>
      <c r="I32" s="131"/>
      <c r="J32" s="131" t="s">
        <v>1649</v>
      </c>
    </row>
    <row r="33" spans="1:10" ht="42" x14ac:dyDescent="0.2">
      <c r="A33" s="126">
        <v>10.5</v>
      </c>
      <c r="B33" s="370" t="s">
        <v>1008</v>
      </c>
      <c r="C33" s="371"/>
      <c r="D33" s="131"/>
      <c r="E33" s="294">
        <f t="shared" si="0"/>
        <v>0</v>
      </c>
      <c r="F33" s="131"/>
      <c r="G33" s="131"/>
      <c r="H33" s="131"/>
      <c r="I33" s="131"/>
      <c r="J33" s="131"/>
    </row>
    <row r="34" spans="1:10" x14ac:dyDescent="0.2">
      <c r="A34" s="584"/>
      <c r="B34" s="413"/>
      <c r="C34" s="413"/>
      <c r="D34" s="584"/>
      <c r="E34" s="545">
        <f t="shared" si="0"/>
        <v>0</v>
      </c>
      <c r="F34" s="584"/>
      <c r="G34" s="584"/>
      <c r="H34" s="584"/>
      <c r="I34" s="584"/>
      <c r="J34" s="584"/>
    </row>
    <row r="35" spans="1:10" x14ac:dyDescent="0.2">
      <c r="A35" s="106"/>
      <c r="B35" s="106"/>
      <c r="C35" s="106"/>
      <c r="D35" s="106"/>
      <c r="E35" s="211">
        <f>SUM(E14:E34)</f>
        <v>1515000</v>
      </c>
      <c r="F35" s="211">
        <f>SUM(F14:F34)</f>
        <v>1515000</v>
      </c>
      <c r="G35" s="211">
        <f>SUM(G14:G34)</f>
        <v>0</v>
      </c>
      <c r="H35" s="211">
        <f>SUM(H14:H34)</f>
        <v>0</v>
      </c>
      <c r="I35" s="211">
        <f>SUM(I14:I34)</f>
        <v>0</v>
      </c>
      <c r="J35" s="234">
        <f>F35+G35+H35+I35</f>
        <v>1515000</v>
      </c>
    </row>
    <row r="36" spans="1:10" x14ac:dyDescent="0.2">
      <c r="B36" s="226"/>
    </row>
    <row r="39" spans="1:10" s="520" customFormat="1" x14ac:dyDescent="0.2">
      <c r="B39" s="520" t="s">
        <v>3213</v>
      </c>
    </row>
    <row r="40" spans="1:10" x14ac:dyDescent="0.2">
      <c r="B40" s="9" t="s">
        <v>3214</v>
      </c>
    </row>
  </sheetData>
  <mergeCells count="6">
    <mergeCell ref="A1:J1"/>
    <mergeCell ref="B11:B12"/>
    <mergeCell ref="E11:I11"/>
    <mergeCell ref="J11:J12"/>
    <mergeCell ref="A11:A12"/>
    <mergeCell ref="A2:I2"/>
  </mergeCells>
  <pageMargins left="0.9055118110236221" right="0.51181102362204722" top="0.74803149606299213" bottom="0.55118110236220474" header="0.31496062992125984" footer="0.31496062992125984"/>
  <pageSetup paperSize="5" scale="80" orientation="landscape" r:id="rId1"/>
  <legacy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opLeftCell="A8" zoomScale="90" zoomScaleNormal="90" workbookViewId="0">
      <selection sqref="A1:J21"/>
    </sheetView>
  </sheetViews>
  <sheetFormatPr defaultColWidth="9.140625" defaultRowHeight="21" x14ac:dyDescent="0.35"/>
  <cols>
    <col min="1" max="1" width="5.7109375" style="1" customWidth="1"/>
    <col min="2" max="2" width="44.28515625" style="1" customWidth="1"/>
    <col min="3" max="3" width="23" style="1" customWidth="1"/>
    <col min="4" max="4" width="18.28515625" style="1" customWidth="1"/>
    <col min="5" max="5" width="17" style="1" customWidth="1"/>
    <col min="6" max="7" width="19.570312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 x14ac:dyDescent="0.45">
      <c r="A1" s="1378" t="s">
        <v>851</v>
      </c>
      <c r="B1" s="1378"/>
      <c r="C1" s="1378"/>
      <c r="D1" s="1378"/>
      <c r="E1" s="1378"/>
      <c r="F1" s="1378"/>
      <c r="G1" s="1378"/>
      <c r="H1" s="1378"/>
      <c r="I1" s="1378"/>
      <c r="J1" s="1378"/>
    </row>
    <row r="2" spans="1:18" ht="28.5" x14ac:dyDescent="0.45">
      <c r="A2" s="1378" t="s">
        <v>2130</v>
      </c>
      <c r="B2" s="1378"/>
      <c r="C2" s="1378"/>
      <c r="D2" s="1378"/>
      <c r="E2" s="1378"/>
      <c r="F2" s="1378"/>
      <c r="G2" s="1378"/>
      <c r="H2" s="1378"/>
      <c r="I2" s="1378"/>
    </row>
    <row r="3" spans="1:18" ht="21" customHeight="1" x14ac:dyDescent="0.35">
      <c r="A3" s="32"/>
      <c r="B3" s="47" t="s">
        <v>852</v>
      </c>
      <c r="C3" s="39" t="s">
        <v>1009</v>
      </c>
      <c r="D3" s="113"/>
      <c r="F3" s="114"/>
      <c r="H3" s="114"/>
      <c r="I3" s="2"/>
    </row>
    <row r="4" spans="1:18" ht="21" customHeight="1" x14ac:dyDescent="0.35">
      <c r="A4" s="32"/>
      <c r="B4" s="47" t="s">
        <v>854</v>
      </c>
      <c r="C4" s="39" t="s">
        <v>1010</v>
      </c>
      <c r="D4" s="30"/>
      <c r="E4" s="2"/>
      <c r="F4" s="2"/>
      <c r="G4" s="2"/>
    </row>
    <row r="5" spans="1:18" ht="21" customHeight="1" x14ac:dyDescent="0.35">
      <c r="A5" s="32"/>
      <c r="B5" s="47" t="s">
        <v>21</v>
      </c>
      <c r="C5" s="49" t="s">
        <v>2138</v>
      </c>
      <c r="D5" s="50" t="s">
        <v>54</v>
      </c>
      <c r="E5" s="49"/>
      <c r="F5" s="49" t="s">
        <v>55</v>
      </c>
      <c r="G5" s="49" t="s">
        <v>56</v>
      </c>
      <c r="H5" s="49" t="s">
        <v>59</v>
      </c>
      <c r="I5" s="49" t="s">
        <v>57</v>
      </c>
      <c r="J5" s="49" t="s">
        <v>58</v>
      </c>
      <c r="K5" s="35"/>
      <c r="O5" s="30"/>
    </row>
    <row r="6" spans="1:18" ht="21" customHeight="1" x14ac:dyDescent="0.35">
      <c r="A6" s="32"/>
      <c r="B6" s="37" t="s">
        <v>36</v>
      </c>
      <c r="D6" s="1" t="s">
        <v>1011</v>
      </c>
      <c r="F6" s="30"/>
      <c r="H6" s="30"/>
      <c r="J6" s="30"/>
      <c r="K6" s="30"/>
      <c r="M6" s="30"/>
      <c r="O6" s="30"/>
      <c r="P6" s="30"/>
      <c r="R6" s="30"/>
    </row>
    <row r="7" spans="1:18" ht="21" customHeight="1" x14ac:dyDescent="0.35">
      <c r="A7" s="32"/>
      <c r="B7" s="4"/>
      <c r="F7" s="30"/>
      <c r="H7" s="30"/>
      <c r="K7" s="30"/>
      <c r="M7" s="30"/>
      <c r="O7" s="30"/>
      <c r="P7" s="30"/>
      <c r="R7" s="30"/>
    </row>
    <row r="8" spans="1:18" ht="21" customHeight="1" x14ac:dyDescent="0.35">
      <c r="A8" s="32"/>
      <c r="B8" s="37" t="s">
        <v>37</v>
      </c>
      <c r="D8" s="1" t="s">
        <v>1012</v>
      </c>
      <c r="E8" s="30"/>
      <c r="F8" s="2"/>
      <c r="G8" s="2"/>
      <c r="H8" s="2"/>
    </row>
    <row r="9" spans="1:18" ht="21" customHeight="1" x14ac:dyDescent="0.35">
      <c r="A9" s="32"/>
      <c r="B9" s="37" t="s">
        <v>1013</v>
      </c>
      <c r="D9" s="1" t="s">
        <v>1014</v>
      </c>
      <c r="E9" s="2"/>
      <c r="F9" s="2"/>
      <c r="G9" s="2"/>
      <c r="H9" s="2"/>
    </row>
    <row r="10" spans="1:18" ht="21" customHeight="1" x14ac:dyDescent="0.35">
      <c r="A10" s="1440" t="s">
        <v>0</v>
      </c>
      <c r="B10" s="1440" t="s">
        <v>33</v>
      </c>
      <c r="C10" s="289" t="s">
        <v>23</v>
      </c>
      <c r="D10" s="287" t="s">
        <v>24</v>
      </c>
      <c r="E10" s="1442" t="s">
        <v>1</v>
      </c>
      <c r="F10" s="1443"/>
      <c r="G10" s="1443"/>
      <c r="H10" s="1443"/>
      <c r="I10" s="1444"/>
      <c r="J10" s="1445" t="s">
        <v>13</v>
      </c>
    </row>
    <row r="11" spans="1:18" ht="23.25" x14ac:dyDescent="0.35">
      <c r="A11" s="1441"/>
      <c r="B11" s="1441"/>
      <c r="C11" s="290"/>
      <c r="D11" s="115" t="s">
        <v>25</v>
      </c>
      <c r="E11" s="116" t="s">
        <v>5</v>
      </c>
      <c r="F11" s="116" t="s">
        <v>6</v>
      </c>
      <c r="G11" s="116" t="s">
        <v>855</v>
      </c>
      <c r="H11" s="117" t="s">
        <v>26</v>
      </c>
      <c r="I11" s="117" t="s">
        <v>27</v>
      </c>
      <c r="J11" s="1446"/>
    </row>
    <row r="12" spans="1:18" s="9" customFormat="1" ht="60.75" customHeight="1" x14ac:dyDescent="0.2">
      <c r="A12" s="127">
        <v>11.1</v>
      </c>
      <c r="B12" s="369" t="s">
        <v>1015</v>
      </c>
      <c r="C12" s="123"/>
      <c r="D12" s="123"/>
      <c r="E12" s="123"/>
      <c r="F12" s="123"/>
      <c r="G12" s="123"/>
      <c r="H12" s="123"/>
      <c r="I12" s="123"/>
      <c r="J12" s="123"/>
    </row>
    <row r="13" spans="1:18" s="9" customFormat="1" ht="23.25" customHeight="1" x14ac:dyDescent="0.2">
      <c r="A13" s="128"/>
      <c r="B13" s="119" t="s">
        <v>2218</v>
      </c>
      <c r="C13" s="103" t="s">
        <v>2219</v>
      </c>
      <c r="D13" s="266">
        <v>22190</v>
      </c>
      <c r="E13" s="394">
        <f t="shared" ref="E13:E20" si="0">F13+G13+H13+I13</f>
        <v>0</v>
      </c>
      <c r="F13" s="104"/>
      <c r="G13" s="104"/>
      <c r="H13" s="104"/>
      <c r="I13" s="104"/>
      <c r="J13" s="104"/>
    </row>
    <row r="14" spans="1:18" ht="26.25" customHeight="1" x14ac:dyDescent="0.35">
      <c r="A14" s="129">
        <v>11.2</v>
      </c>
      <c r="B14" s="370" t="s">
        <v>1016</v>
      </c>
      <c r="C14" s="371"/>
      <c r="D14" s="3"/>
      <c r="E14" s="394">
        <f t="shared" si="0"/>
        <v>0</v>
      </c>
      <c r="F14" s="3"/>
      <c r="G14" s="3"/>
      <c r="H14" s="3"/>
      <c r="I14" s="3"/>
      <c r="J14" s="3"/>
    </row>
    <row r="15" spans="1:18" ht="42" x14ac:dyDescent="0.35">
      <c r="A15" s="128">
        <v>11.3</v>
      </c>
      <c r="B15" s="370" t="s">
        <v>1017</v>
      </c>
      <c r="C15" s="371"/>
      <c r="D15" s="3"/>
      <c r="E15" s="394">
        <f t="shared" si="0"/>
        <v>0</v>
      </c>
      <c r="F15" s="3"/>
      <c r="G15" s="3"/>
      <c r="H15" s="3"/>
      <c r="I15" s="3"/>
      <c r="J15" s="3"/>
    </row>
    <row r="16" spans="1:18" ht="42" x14ac:dyDescent="0.35">
      <c r="A16" s="129">
        <v>11.4</v>
      </c>
      <c r="B16" s="370" t="s">
        <v>1018</v>
      </c>
      <c r="C16" s="371"/>
      <c r="D16" s="3"/>
      <c r="E16" s="394">
        <f t="shared" si="0"/>
        <v>0</v>
      </c>
      <c r="F16" s="3"/>
      <c r="G16" s="3"/>
      <c r="H16" s="3"/>
      <c r="I16" s="3"/>
      <c r="J16" s="3"/>
    </row>
    <row r="17" spans="1:10" ht="24.75" customHeight="1" x14ac:dyDescent="0.35">
      <c r="A17" s="129"/>
      <c r="B17" s="371" t="s">
        <v>2220</v>
      </c>
      <c r="C17" s="371" t="s">
        <v>2221</v>
      </c>
      <c r="D17" s="81" t="s">
        <v>2222</v>
      </c>
      <c r="E17" s="394">
        <f t="shared" si="0"/>
        <v>0</v>
      </c>
      <c r="F17" s="3"/>
      <c r="G17" s="3"/>
      <c r="H17" s="3"/>
      <c r="I17" s="3"/>
      <c r="J17" s="3"/>
    </row>
    <row r="18" spans="1:10" ht="40.5" customHeight="1" x14ac:dyDescent="0.35">
      <c r="A18" s="129">
        <v>11.5</v>
      </c>
      <c r="B18" s="370" t="s">
        <v>1019</v>
      </c>
      <c r="C18" s="371"/>
      <c r="D18" s="3"/>
      <c r="E18" s="394">
        <f t="shared" si="0"/>
        <v>0</v>
      </c>
      <c r="F18" s="3"/>
      <c r="G18" s="3"/>
      <c r="H18" s="3"/>
      <c r="I18" s="3"/>
      <c r="J18" s="3"/>
    </row>
    <row r="19" spans="1:10" s="374" customFormat="1" ht="42" x14ac:dyDescent="0.2">
      <c r="A19" s="635"/>
      <c r="B19" s="170" t="s">
        <v>2024</v>
      </c>
      <c r="C19" s="299" t="s">
        <v>2025</v>
      </c>
      <c r="D19" s="81" t="s">
        <v>1815</v>
      </c>
      <c r="E19" s="389">
        <f t="shared" si="0"/>
        <v>0</v>
      </c>
      <c r="F19" s="126"/>
      <c r="G19" s="126"/>
      <c r="H19" s="126"/>
      <c r="I19" s="126"/>
      <c r="J19" s="81" t="s">
        <v>2026</v>
      </c>
    </row>
    <row r="20" spans="1:10" x14ac:dyDescent="0.35">
      <c r="A20" s="84"/>
      <c r="B20" s="482"/>
      <c r="C20" s="413"/>
      <c r="D20" s="111"/>
      <c r="E20" s="581">
        <f t="shared" si="0"/>
        <v>0</v>
      </c>
      <c r="F20" s="111"/>
      <c r="G20" s="111"/>
      <c r="H20" s="111"/>
      <c r="I20" s="111"/>
      <c r="J20" s="111"/>
    </row>
    <row r="21" spans="1:10" x14ac:dyDescent="0.35">
      <c r="A21" s="31"/>
      <c r="B21" s="31"/>
      <c r="C21" s="31"/>
      <c r="D21" s="31"/>
      <c r="E21" s="141">
        <f>SUM(E13:E20)</f>
        <v>0</v>
      </c>
      <c r="F21" s="141">
        <f t="shared" ref="F21:I21" si="1">SUM(F13:F20)</f>
        <v>0</v>
      </c>
      <c r="G21" s="141">
        <f t="shared" si="1"/>
        <v>0</v>
      </c>
      <c r="H21" s="141">
        <f t="shared" si="1"/>
        <v>0</v>
      </c>
      <c r="I21" s="141">
        <f t="shared" si="1"/>
        <v>0</v>
      </c>
      <c r="J21" s="138">
        <f>F21+G21+H21+I21</f>
        <v>0</v>
      </c>
    </row>
    <row r="22" spans="1:10" x14ac:dyDescent="0.35">
      <c r="B22" s="4"/>
    </row>
    <row r="25" spans="1:10" s="519" customFormat="1" x14ac:dyDescent="0.35">
      <c r="B25" s="519" t="s">
        <v>3213</v>
      </c>
    </row>
    <row r="26" spans="1:10" x14ac:dyDescent="0.35">
      <c r="B26" s="1" t="s">
        <v>3214</v>
      </c>
    </row>
  </sheetData>
  <mergeCells count="6">
    <mergeCell ref="A1:J1"/>
    <mergeCell ref="A10:A11"/>
    <mergeCell ref="B10:B11"/>
    <mergeCell ref="E10:I10"/>
    <mergeCell ref="J10:J11"/>
    <mergeCell ref="A2:I2"/>
  </mergeCells>
  <pageMargins left="0.70866141732283472" right="0.51181102362204722" top="0.74803149606299213" bottom="0.55118110236220474" header="0.31496062992125984" footer="0.31496062992125984"/>
  <pageSetup paperSize="5" scale="80" orientation="landscape" horizontalDpi="100" verticalDpi="1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opLeftCell="A16" workbookViewId="0">
      <selection sqref="A1:J31"/>
    </sheetView>
  </sheetViews>
  <sheetFormatPr defaultColWidth="9.140625" defaultRowHeight="21" x14ac:dyDescent="0.2"/>
  <cols>
    <col min="1" max="1" width="5.7109375" style="9" customWidth="1"/>
    <col min="2" max="2" width="33.28515625" style="9" customWidth="1"/>
    <col min="3" max="3" width="23" style="9" customWidth="1"/>
    <col min="4" max="4" width="18.28515625" style="9" customWidth="1"/>
    <col min="5" max="5" width="17" style="9" customWidth="1"/>
    <col min="6" max="6" width="23.140625" style="9" customWidth="1"/>
    <col min="7" max="7" width="22.85546875" style="9" customWidth="1"/>
    <col min="8" max="8" width="19" style="9" customWidth="1"/>
    <col min="9" max="9" width="16.42578125" style="9" customWidth="1"/>
    <col min="10" max="10" width="18.28515625" style="9" customWidth="1"/>
    <col min="11" max="16384" width="9.140625" style="9"/>
  </cols>
  <sheetData>
    <row r="1" spans="1:18" ht="28.5" x14ac:dyDescent="0.2">
      <c r="A1" s="1370" t="s">
        <v>851</v>
      </c>
      <c r="B1" s="1370"/>
      <c r="C1" s="1370"/>
      <c r="D1" s="1370"/>
      <c r="E1" s="1370"/>
      <c r="F1" s="1370"/>
      <c r="G1" s="1370"/>
      <c r="H1" s="1370"/>
      <c r="I1" s="1370"/>
      <c r="J1" s="1370"/>
    </row>
    <row r="2" spans="1:18" ht="28.5" x14ac:dyDescent="0.2">
      <c r="A2" s="1370" t="s">
        <v>2130</v>
      </c>
      <c r="B2" s="1370"/>
      <c r="C2" s="1370"/>
      <c r="D2" s="1370"/>
      <c r="E2" s="1370"/>
      <c r="F2" s="1370"/>
      <c r="G2" s="1370"/>
      <c r="H2" s="1370"/>
      <c r="I2" s="1370"/>
    </row>
    <row r="3" spans="1:18" ht="21" customHeight="1" x14ac:dyDescent="0.2">
      <c r="A3" s="32"/>
      <c r="B3" s="47" t="s">
        <v>852</v>
      </c>
      <c r="C3" s="224" t="s">
        <v>1020</v>
      </c>
      <c r="D3" s="181"/>
      <c r="F3" s="908"/>
      <c r="H3" s="908"/>
      <c r="I3" s="183"/>
    </row>
    <row r="4" spans="1:18" ht="21" customHeight="1" x14ac:dyDescent="0.2">
      <c r="A4" s="32"/>
      <c r="B4" s="47" t="s">
        <v>854</v>
      </c>
      <c r="C4" s="224" t="s">
        <v>1021</v>
      </c>
      <c r="D4" s="229"/>
      <c r="E4" s="183"/>
      <c r="F4" s="183"/>
      <c r="G4" s="183"/>
    </row>
    <row r="5" spans="1:18" ht="21" customHeight="1" x14ac:dyDescent="0.2">
      <c r="A5" s="32"/>
      <c r="B5" s="47" t="s">
        <v>21</v>
      </c>
      <c r="C5" s="230" t="s">
        <v>2138</v>
      </c>
      <c r="D5" s="231" t="s">
        <v>54</v>
      </c>
      <c r="E5" s="230"/>
      <c r="F5" s="230" t="s">
        <v>55</v>
      </c>
      <c r="G5" s="230" t="s">
        <v>56</v>
      </c>
      <c r="H5" s="230" t="s">
        <v>59</v>
      </c>
      <c r="I5" s="230" t="s">
        <v>57</v>
      </c>
      <c r="J5" s="230" t="s">
        <v>58</v>
      </c>
      <c r="K5" s="232"/>
      <c r="O5" s="229"/>
    </row>
    <row r="6" spans="1:18" ht="21" customHeight="1" x14ac:dyDescent="0.2">
      <c r="A6" s="32"/>
      <c r="B6" s="233" t="s">
        <v>36</v>
      </c>
      <c r="D6" s="9" t="s">
        <v>1022</v>
      </c>
      <c r="F6" s="229"/>
      <c r="H6" s="229"/>
      <c r="J6" s="229"/>
      <c r="K6" s="229"/>
      <c r="M6" s="229"/>
      <c r="O6" s="229"/>
      <c r="P6" s="229"/>
      <c r="R6" s="229"/>
    </row>
    <row r="7" spans="1:18" ht="21" customHeight="1" x14ac:dyDescent="0.2">
      <c r="A7" s="32"/>
      <c r="B7" s="226"/>
      <c r="F7" s="229"/>
      <c r="H7" s="229"/>
      <c r="K7" s="229"/>
      <c r="M7" s="229"/>
      <c r="O7" s="229"/>
      <c r="P7" s="229"/>
      <c r="R7" s="229"/>
    </row>
    <row r="8" spans="1:18" ht="21" customHeight="1" x14ac:dyDescent="0.2">
      <c r="A8" s="32"/>
      <c r="B8" s="233" t="s">
        <v>37</v>
      </c>
      <c r="D8" s="9" t="s">
        <v>1023</v>
      </c>
      <c r="E8" s="229"/>
      <c r="F8" s="183"/>
      <c r="G8" s="183"/>
      <c r="H8" s="183"/>
    </row>
    <row r="9" spans="1:18" ht="21" customHeight="1" x14ac:dyDescent="0.2">
      <c r="A9" s="32"/>
      <c r="B9" s="233" t="s">
        <v>1024</v>
      </c>
      <c r="D9" s="9" t="s">
        <v>1025</v>
      </c>
      <c r="E9" s="183"/>
      <c r="F9" s="183"/>
      <c r="G9" s="183"/>
      <c r="H9" s="183"/>
    </row>
    <row r="10" spans="1:18" ht="21" customHeight="1" x14ac:dyDescent="0.2">
      <c r="A10" s="1432" t="s">
        <v>0</v>
      </c>
      <c r="B10" s="1432" t="s">
        <v>33</v>
      </c>
      <c r="C10" s="909" t="s">
        <v>23</v>
      </c>
      <c r="D10" s="672" t="s">
        <v>24</v>
      </c>
      <c r="E10" s="1434" t="s">
        <v>1</v>
      </c>
      <c r="F10" s="1435"/>
      <c r="G10" s="1435"/>
      <c r="H10" s="1435"/>
      <c r="I10" s="1436"/>
      <c r="J10" s="1437" t="s">
        <v>13</v>
      </c>
    </row>
    <row r="11" spans="1:18" ht="23.25" x14ac:dyDescent="0.2">
      <c r="A11" s="1433"/>
      <c r="B11" s="1433"/>
      <c r="C11" s="184"/>
      <c r="D11" s="184" t="s">
        <v>25</v>
      </c>
      <c r="E11" s="116" t="s">
        <v>5</v>
      </c>
      <c r="F11" s="116" t="s">
        <v>6</v>
      </c>
      <c r="G11" s="116" t="s">
        <v>855</v>
      </c>
      <c r="H11" s="117" t="s">
        <v>26</v>
      </c>
      <c r="I11" s="117" t="s">
        <v>27</v>
      </c>
      <c r="J11" s="1438"/>
    </row>
    <row r="12" spans="1:18" s="821" customFormat="1" ht="37.5" x14ac:dyDescent="0.2">
      <c r="A12" s="955">
        <v>12.1</v>
      </c>
      <c r="B12" s="948" t="s">
        <v>1026</v>
      </c>
      <c r="C12" s="918"/>
      <c r="D12" s="918"/>
      <c r="E12" s="957">
        <f t="shared" ref="E12:E30" si="0">F12+G12+H12+I12</f>
        <v>0</v>
      </c>
      <c r="F12" s="918"/>
      <c r="G12" s="918"/>
      <c r="H12" s="918"/>
      <c r="I12" s="918"/>
      <c r="J12" s="918"/>
    </row>
    <row r="13" spans="1:18" s="821" customFormat="1" ht="37.5" x14ac:dyDescent="0.2">
      <c r="A13" s="466"/>
      <c r="B13" s="466" t="s">
        <v>1169</v>
      </c>
      <c r="C13" s="128" t="s">
        <v>1170</v>
      </c>
      <c r="D13" s="839" t="s">
        <v>1171</v>
      </c>
      <c r="E13" s="920">
        <f t="shared" si="0"/>
        <v>0</v>
      </c>
      <c r="F13" s="128">
        <v>0</v>
      </c>
      <c r="G13" s="466"/>
      <c r="H13" s="466"/>
      <c r="I13" s="466"/>
      <c r="J13" s="128" t="s">
        <v>2089</v>
      </c>
    </row>
    <row r="14" spans="1:18" s="821" customFormat="1" ht="37.5" x14ac:dyDescent="0.2">
      <c r="A14" s="822"/>
      <c r="B14" s="810" t="s">
        <v>1173</v>
      </c>
      <c r="C14" s="810" t="s">
        <v>1174</v>
      </c>
      <c r="D14" s="958" t="s">
        <v>1175</v>
      </c>
      <c r="E14" s="805">
        <f t="shared" si="0"/>
        <v>150000</v>
      </c>
      <c r="F14" s="809">
        <v>150000</v>
      </c>
      <c r="G14" s="822"/>
      <c r="H14" s="922"/>
      <c r="I14" s="822"/>
      <c r="J14" s="128" t="s">
        <v>2089</v>
      </c>
    </row>
    <row r="15" spans="1:18" s="821" customFormat="1" ht="37.5" x14ac:dyDescent="0.2">
      <c r="A15" s="466"/>
      <c r="B15" s="807" t="s">
        <v>1176</v>
      </c>
      <c r="C15" s="810" t="s">
        <v>1177</v>
      </c>
      <c r="D15" s="959" t="s">
        <v>1178</v>
      </c>
      <c r="E15" s="805">
        <f t="shared" si="0"/>
        <v>10000</v>
      </c>
      <c r="F15" s="809">
        <v>10000</v>
      </c>
      <c r="G15" s="802"/>
      <c r="H15" s="802"/>
      <c r="I15" s="802"/>
      <c r="J15" s="128" t="s">
        <v>2089</v>
      </c>
    </row>
    <row r="16" spans="1:18" s="821" customFormat="1" ht="37.5" x14ac:dyDescent="0.2">
      <c r="A16" s="466"/>
      <c r="B16" s="807" t="s">
        <v>1179</v>
      </c>
      <c r="C16" s="810" t="s">
        <v>1180</v>
      </c>
      <c r="D16" s="959" t="s">
        <v>1181</v>
      </c>
      <c r="E16" s="805">
        <f t="shared" si="0"/>
        <v>0</v>
      </c>
      <c r="F16" s="809">
        <v>0</v>
      </c>
      <c r="G16" s="802"/>
      <c r="H16" s="802"/>
      <c r="I16" s="802"/>
      <c r="J16" s="128" t="s">
        <v>2089</v>
      </c>
    </row>
    <row r="17" spans="1:10" s="821" customFormat="1" ht="18.75" x14ac:dyDescent="0.2">
      <c r="A17" s="466"/>
      <c r="B17" s="807" t="s">
        <v>2086</v>
      </c>
      <c r="C17" s="810" t="s">
        <v>2087</v>
      </c>
      <c r="D17" s="959" t="s">
        <v>2088</v>
      </c>
      <c r="E17" s="805">
        <f t="shared" si="0"/>
        <v>100000</v>
      </c>
      <c r="F17" s="809">
        <v>100000</v>
      </c>
      <c r="G17" s="802"/>
      <c r="H17" s="802"/>
      <c r="I17" s="802"/>
      <c r="J17" s="128" t="s">
        <v>2089</v>
      </c>
    </row>
    <row r="18" spans="1:10" s="821" customFormat="1" ht="18.75" x14ac:dyDescent="0.2">
      <c r="A18" s="466">
        <v>12.2</v>
      </c>
      <c r="B18" s="376" t="s">
        <v>1027</v>
      </c>
      <c r="C18" s="802"/>
      <c r="D18" s="802"/>
      <c r="E18" s="805">
        <f t="shared" si="0"/>
        <v>0</v>
      </c>
      <c r="F18" s="802"/>
      <c r="G18" s="802"/>
      <c r="H18" s="802"/>
      <c r="I18" s="802"/>
      <c r="J18" s="802"/>
    </row>
    <row r="19" spans="1:10" s="821" customFormat="1" ht="37.5" x14ac:dyDescent="0.2">
      <c r="A19" s="466">
        <v>12.3</v>
      </c>
      <c r="B19" s="376" t="s">
        <v>1028</v>
      </c>
      <c r="C19" s="810"/>
      <c r="D19" s="822"/>
      <c r="E19" s="805">
        <f t="shared" si="0"/>
        <v>0</v>
      </c>
      <c r="F19" s="822"/>
      <c r="G19" s="822"/>
      <c r="H19" s="822"/>
      <c r="I19" s="822"/>
      <c r="J19" s="822"/>
    </row>
    <row r="20" spans="1:10" s="821" customFormat="1" ht="37.5" x14ac:dyDescent="0.2">
      <c r="A20" s="128"/>
      <c r="B20" s="807" t="s">
        <v>1256</v>
      </c>
      <c r="C20" s="810"/>
      <c r="D20" s="822"/>
      <c r="E20" s="805">
        <f t="shared" si="0"/>
        <v>0</v>
      </c>
      <c r="F20" s="822"/>
      <c r="G20" s="822"/>
      <c r="H20" s="822"/>
      <c r="I20" s="822"/>
      <c r="J20" s="822" t="s">
        <v>1172</v>
      </c>
    </row>
    <row r="21" spans="1:10" s="821" customFormat="1" ht="37.5" x14ac:dyDescent="0.2">
      <c r="A21" s="956"/>
      <c r="B21" s="807" t="s">
        <v>1257</v>
      </c>
      <c r="C21" s="810" t="s">
        <v>2148</v>
      </c>
      <c r="D21" s="960" t="s">
        <v>1229</v>
      </c>
      <c r="E21" s="805">
        <f t="shared" si="0"/>
        <v>10000</v>
      </c>
      <c r="F21" s="822">
        <v>10000</v>
      </c>
      <c r="G21" s="822"/>
      <c r="H21" s="822"/>
      <c r="I21" s="822"/>
      <c r="J21" s="822" t="s">
        <v>1172</v>
      </c>
    </row>
    <row r="22" spans="1:10" s="821" customFormat="1" ht="37.5" x14ac:dyDescent="0.2">
      <c r="A22" s="466">
        <v>12.3</v>
      </c>
      <c r="B22" s="376" t="s">
        <v>1029</v>
      </c>
      <c r="C22" s="810"/>
      <c r="D22" s="822"/>
      <c r="E22" s="805">
        <f t="shared" si="0"/>
        <v>0</v>
      </c>
      <c r="F22" s="822"/>
      <c r="G22" s="822"/>
      <c r="H22" s="822"/>
      <c r="I22" s="822"/>
      <c r="J22" s="822"/>
    </row>
    <row r="23" spans="1:10" s="821" customFormat="1" ht="56.25" x14ac:dyDescent="0.2">
      <c r="A23" s="466"/>
      <c r="B23" s="376" t="s">
        <v>1030</v>
      </c>
      <c r="C23" s="810"/>
      <c r="D23" s="822"/>
      <c r="E23" s="805">
        <f t="shared" si="0"/>
        <v>0</v>
      </c>
      <c r="F23" s="822"/>
      <c r="G23" s="822"/>
      <c r="H23" s="822"/>
      <c r="I23" s="822"/>
      <c r="J23" s="822"/>
    </row>
    <row r="24" spans="1:10" s="821" customFormat="1" ht="57.75" customHeight="1" x14ac:dyDescent="0.2">
      <c r="A24" s="822">
        <v>12.6</v>
      </c>
      <c r="B24" s="924" t="s">
        <v>1031</v>
      </c>
      <c r="C24" s="810"/>
      <c r="D24" s="822"/>
      <c r="E24" s="805">
        <f t="shared" si="0"/>
        <v>0</v>
      </c>
      <c r="F24" s="822"/>
      <c r="G24" s="822"/>
      <c r="H24" s="822"/>
      <c r="I24" s="822"/>
      <c r="J24" s="822"/>
    </row>
    <row r="25" spans="1:10" s="821" customFormat="1" ht="21.75" customHeight="1" x14ac:dyDescent="0.2">
      <c r="A25" s="822"/>
      <c r="B25" s="924" t="s">
        <v>2027</v>
      </c>
      <c r="C25" s="808" t="s">
        <v>2018</v>
      </c>
      <c r="D25" s="822"/>
      <c r="E25" s="805">
        <f t="shared" si="0"/>
        <v>0</v>
      </c>
      <c r="F25" s="822"/>
      <c r="G25" s="822"/>
      <c r="H25" s="822"/>
      <c r="I25" s="822"/>
      <c r="J25" s="822" t="s">
        <v>2034</v>
      </c>
    </row>
    <row r="26" spans="1:10" s="821" customFormat="1" ht="21" customHeight="1" x14ac:dyDescent="0.2">
      <c r="A26" s="822"/>
      <c r="B26" s="924" t="s">
        <v>2028</v>
      </c>
      <c r="C26" s="808" t="s">
        <v>2029</v>
      </c>
      <c r="D26" s="822"/>
      <c r="E26" s="805">
        <f t="shared" si="0"/>
        <v>0</v>
      </c>
      <c r="F26" s="822"/>
      <c r="G26" s="822"/>
      <c r="H26" s="822"/>
      <c r="I26" s="822"/>
      <c r="J26" s="822" t="s">
        <v>2035</v>
      </c>
    </row>
    <row r="27" spans="1:10" s="821" customFormat="1" ht="17.25" customHeight="1" x14ac:dyDescent="0.2">
      <c r="A27" s="822"/>
      <c r="B27" s="924" t="s">
        <v>2030</v>
      </c>
      <c r="C27" s="808" t="s">
        <v>2031</v>
      </c>
      <c r="D27" s="822"/>
      <c r="E27" s="805">
        <f t="shared" si="0"/>
        <v>0</v>
      </c>
      <c r="F27" s="822"/>
      <c r="G27" s="822"/>
      <c r="H27" s="822"/>
      <c r="I27" s="822"/>
      <c r="J27" s="822" t="s">
        <v>520</v>
      </c>
    </row>
    <row r="28" spans="1:10" s="821" customFormat="1" ht="39" customHeight="1" x14ac:dyDescent="0.2">
      <c r="A28" s="822"/>
      <c r="B28" s="810" t="s">
        <v>2032</v>
      </c>
      <c r="C28" s="808" t="s">
        <v>2033</v>
      </c>
      <c r="D28" s="822"/>
      <c r="E28" s="805">
        <f t="shared" si="0"/>
        <v>0</v>
      </c>
      <c r="F28" s="822"/>
      <c r="G28" s="822"/>
      <c r="H28" s="822"/>
      <c r="I28" s="822"/>
      <c r="J28" s="822" t="s">
        <v>2036</v>
      </c>
    </row>
    <row r="29" spans="1:10" s="821" customFormat="1" ht="37.5" x14ac:dyDescent="0.2">
      <c r="A29" s="466">
        <v>12.7</v>
      </c>
      <c r="B29" s="376" t="s">
        <v>1032</v>
      </c>
      <c r="C29" s="810"/>
      <c r="D29" s="822"/>
      <c r="E29" s="805">
        <f t="shared" si="0"/>
        <v>0</v>
      </c>
      <c r="F29" s="822"/>
      <c r="G29" s="822"/>
      <c r="H29" s="822"/>
      <c r="I29" s="822"/>
      <c r="J29" s="822"/>
    </row>
    <row r="30" spans="1:10" s="821" customFormat="1" ht="18.75" x14ac:dyDescent="0.2">
      <c r="A30" s="833"/>
      <c r="B30" s="841"/>
      <c r="C30" s="945"/>
      <c r="D30" s="926"/>
      <c r="E30" s="815">
        <f t="shared" si="0"/>
        <v>0</v>
      </c>
      <c r="F30" s="926"/>
      <c r="G30" s="926"/>
      <c r="H30" s="926"/>
      <c r="I30" s="926"/>
      <c r="J30" s="926"/>
    </row>
    <row r="31" spans="1:10" s="821" customFormat="1" ht="18.75" x14ac:dyDescent="0.2">
      <c r="A31" s="823"/>
      <c r="B31" s="823"/>
      <c r="C31" s="823"/>
      <c r="D31" s="823"/>
      <c r="E31" s="818">
        <f>SUM(E12:E30)</f>
        <v>270000</v>
      </c>
      <c r="F31" s="818">
        <f t="shared" ref="F31:I31" si="1">SUM(F12:F30)</f>
        <v>270000</v>
      </c>
      <c r="G31" s="818">
        <f t="shared" si="1"/>
        <v>0</v>
      </c>
      <c r="H31" s="818">
        <f t="shared" si="1"/>
        <v>0</v>
      </c>
      <c r="I31" s="818">
        <f t="shared" si="1"/>
        <v>0</v>
      </c>
      <c r="J31" s="819">
        <f>F31+G31+H31+I31</f>
        <v>270000</v>
      </c>
    </row>
    <row r="32" spans="1:10" s="821" customFormat="1" ht="18.75" x14ac:dyDescent="0.2">
      <c r="B32" s="929"/>
    </row>
    <row r="35" spans="1:10" s="520" customFormat="1" x14ac:dyDescent="0.2">
      <c r="B35" s="520" t="s">
        <v>3213</v>
      </c>
    </row>
    <row r="36" spans="1:10" x14ac:dyDescent="0.2">
      <c r="B36" s="9" t="s">
        <v>3214</v>
      </c>
    </row>
    <row r="38" spans="1:10" s="520" customFormat="1" x14ac:dyDescent="0.2">
      <c r="B38" s="520" t="s">
        <v>3215</v>
      </c>
    </row>
    <row r="39" spans="1:10" ht="42" x14ac:dyDescent="0.2">
      <c r="A39" s="131"/>
      <c r="B39" s="371" t="s">
        <v>1173</v>
      </c>
      <c r="C39" s="371" t="s">
        <v>1174</v>
      </c>
      <c r="D39" s="502" t="s">
        <v>1175</v>
      </c>
      <c r="E39" s="254">
        <v>150000</v>
      </c>
      <c r="F39" s="75">
        <v>150000</v>
      </c>
      <c r="G39" s="131"/>
      <c r="H39" s="469"/>
      <c r="I39" s="131"/>
      <c r="J39" s="103" t="s">
        <v>2089</v>
      </c>
    </row>
    <row r="40" spans="1:10" ht="42" x14ac:dyDescent="0.2">
      <c r="A40" s="175"/>
      <c r="B40" s="674" t="s">
        <v>1176</v>
      </c>
      <c r="C40" s="371" t="s">
        <v>1177</v>
      </c>
      <c r="D40" s="464" t="s">
        <v>1178</v>
      </c>
      <c r="E40" s="254">
        <v>10000</v>
      </c>
      <c r="F40" s="75">
        <v>10000</v>
      </c>
      <c r="G40" s="104"/>
      <c r="H40" s="104"/>
      <c r="I40" s="104"/>
      <c r="J40" s="103" t="s">
        <v>2089</v>
      </c>
    </row>
    <row r="41" spans="1:10" x14ac:dyDescent="0.2">
      <c r="A41" s="175"/>
      <c r="B41" s="674" t="s">
        <v>2086</v>
      </c>
      <c r="C41" s="371" t="s">
        <v>2087</v>
      </c>
      <c r="D41" s="464" t="s">
        <v>2088</v>
      </c>
      <c r="E41" s="254">
        <v>100000</v>
      </c>
      <c r="F41" s="75">
        <v>100000</v>
      </c>
      <c r="G41" s="104"/>
      <c r="H41" s="104"/>
      <c r="I41" s="104"/>
      <c r="J41" s="103" t="s">
        <v>2089</v>
      </c>
    </row>
    <row r="42" spans="1:10" ht="42" x14ac:dyDescent="0.2">
      <c r="A42" s="89"/>
      <c r="B42" s="674" t="s">
        <v>1257</v>
      </c>
      <c r="C42" s="371" t="s">
        <v>2148</v>
      </c>
      <c r="D42" s="583" t="s">
        <v>1229</v>
      </c>
      <c r="E42" s="254">
        <v>10000</v>
      </c>
      <c r="F42" s="131">
        <v>10000</v>
      </c>
      <c r="G42" s="131"/>
      <c r="H42" s="131"/>
      <c r="I42" s="131"/>
      <c r="J42" s="131" t="s">
        <v>1172</v>
      </c>
    </row>
    <row r="43" spans="1:10" x14ac:dyDescent="0.2">
      <c r="E43" s="244">
        <f>SUM(E39:E42)</f>
        <v>270000</v>
      </c>
    </row>
  </sheetData>
  <mergeCells count="6">
    <mergeCell ref="A1:J1"/>
    <mergeCell ref="A10:A11"/>
    <mergeCell ref="B10:B11"/>
    <mergeCell ref="E10:I10"/>
    <mergeCell ref="J10:J11"/>
    <mergeCell ref="A2:I2"/>
  </mergeCells>
  <pageMargins left="0.9055118110236221" right="0.51181102362204722" top="0.74803149606299213" bottom="0.55118110236220474" header="0.31496062992125984" footer="0.31496062992125984"/>
  <pageSetup paperSize="5" scale="80"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opLeftCell="A19" workbookViewId="0">
      <selection sqref="A1:J25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6" width="23.140625" style="1" customWidth="1"/>
    <col min="7" max="7" width="22.8554687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8" ht="28.5" x14ac:dyDescent="0.35">
      <c r="A1" s="1370" t="s">
        <v>851</v>
      </c>
      <c r="B1" s="1370"/>
      <c r="C1" s="1370"/>
      <c r="D1" s="1370"/>
      <c r="E1" s="1370"/>
      <c r="F1" s="1370"/>
      <c r="G1" s="1370"/>
      <c r="H1" s="1370"/>
      <c r="I1" s="1370"/>
      <c r="J1" s="1370"/>
    </row>
    <row r="2" spans="1:18" ht="28.5" x14ac:dyDescent="0.35">
      <c r="A2" s="1370" t="s">
        <v>2130</v>
      </c>
      <c r="B2" s="1370"/>
      <c r="C2" s="1370"/>
      <c r="D2" s="1370"/>
      <c r="E2" s="1370"/>
      <c r="F2" s="1370"/>
      <c r="G2" s="1370"/>
      <c r="H2" s="1370"/>
      <c r="I2" s="1370"/>
      <c r="J2" s="9"/>
    </row>
    <row r="3" spans="1:18" ht="21" customHeight="1" x14ac:dyDescent="0.35">
      <c r="A3" s="32"/>
      <c r="B3" s="47" t="s">
        <v>852</v>
      </c>
      <c r="C3" s="224" t="s">
        <v>1033</v>
      </c>
      <c r="D3" s="181"/>
      <c r="E3" s="9"/>
      <c r="F3" s="908"/>
      <c r="G3" s="9"/>
      <c r="H3" s="908"/>
      <c r="I3" s="183"/>
      <c r="J3" s="9"/>
    </row>
    <row r="4" spans="1:18" ht="21" customHeight="1" x14ac:dyDescent="0.35">
      <c r="A4" s="32"/>
      <c r="B4" s="47" t="s">
        <v>854</v>
      </c>
      <c r="C4" s="224" t="s">
        <v>1034</v>
      </c>
      <c r="D4" s="229"/>
      <c r="E4" s="183"/>
      <c r="F4" s="183"/>
      <c r="G4" s="183"/>
      <c r="H4" s="9"/>
      <c r="I4" s="9"/>
      <c r="J4" s="9"/>
    </row>
    <row r="5" spans="1:18" ht="21" customHeight="1" x14ac:dyDescent="0.35">
      <c r="A5" s="32"/>
      <c r="B5" s="47" t="s">
        <v>21</v>
      </c>
      <c r="C5" s="230" t="s">
        <v>2138</v>
      </c>
      <c r="D5" s="231" t="s">
        <v>54</v>
      </c>
      <c r="E5" s="230"/>
      <c r="F5" s="230" t="s">
        <v>55</v>
      </c>
      <c r="G5" s="230" t="s">
        <v>56</v>
      </c>
      <c r="H5" s="230" t="s">
        <v>59</v>
      </c>
      <c r="I5" s="230" t="s">
        <v>57</v>
      </c>
      <c r="J5" s="230" t="s">
        <v>58</v>
      </c>
      <c r="K5" s="35"/>
      <c r="O5" s="30"/>
    </row>
    <row r="6" spans="1:18" ht="21" customHeight="1" x14ac:dyDescent="0.35">
      <c r="A6" s="32"/>
      <c r="B6" s="233" t="s">
        <v>36</v>
      </c>
      <c r="C6" s="9"/>
      <c r="D6" s="9" t="s">
        <v>1035</v>
      </c>
      <c r="E6" s="9"/>
      <c r="F6" s="229"/>
      <c r="G6" s="9"/>
      <c r="H6" s="229"/>
      <c r="I6" s="9"/>
      <c r="J6" s="229"/>
      <c r="K6" s="30"/>
      <c r="M6" s="30"/>
      <c r="O6" s="30"/>
      <c r="P6" s="30"/>
      <c r="R6" s="30"/>
    </row>
    <row r="7" spans="1:18" ht="21" customHeight="1" x14ac:dyDescent="0.35">
      <c r="A7" s="32"/>
      <c r="B7" s="226"/>
      <c r="C7" s="9"/>
      <c r="D7" s="9"/>
      <c r="E7" s="9"/>
      <c r="F7" s="229"/>
      <c r="G7" s="9"/>
      <c r="H7" s="229"/>
      <c r="I7" s="9"/>
      <c r="J7" s="9"/>
      <c r="K7" s="30"/>
      <c r="M7" s="30"/>
      <c r="O7" s="30"/>
      <c r="P7" s="30"/>
      <c r="R7" s="30"/>
    </row>
    <row r="8" spans="1:18" ht="21" customHeight="1" x14ac:dyDescent="0.35">
      <c r="A8" s="32"/>
      <c r="B8" s="233" t="s">
        <v>37</v>
      </c>
      <c r="C8" s="9"/>
      <c r="D8" s="9" t="s">
        <v>1036</v>
      </c>
      <c r="E8" s="229"/>
      <c r="F8" s="183"/>
      <c r="G8" s="183"/>
      <c r="H8" s="183"/>
      <c r="I8" s="9"/>
      <c r="J8" s="9"/>
    </row>
    <row r="9" spans="1:18" ht="21" customHeight="1" x14ac:dyDescent="0.35">
      <c r="A9" s="32"/>
      <c r="B9" s="233" t="s">
        <v>524</v>
      </c>
      <c r="C9" s="9"/>
      <c r="D9" s="9"/>
      <c r="E9" s="183"/>
      <c r="F9" s="183"/>
      <c r="G9" s="183"/>
      <c r="H9" s="183"/>
      <c r="I9" s="9"/>
      <c r="J9" s="9"/>
    </row>
    <row r="10" spans="1:18" ht="21" customHeight="1" x14ac:dyDescent="0.35">
      <c r="A10" s="1432" t="s">
        <v>0</v>
      </c>
      <c r="B10" s="1432" t="s">
        <v>33</v>
      </c>
      <c r="C10" s="909" t="s">
        <v>23</v>
      </c>
      <c r="D10" s="672" t="s">
        <v>24</v>
      </c>
      <c r="E10" s="1434" t="s">
        <v>1</v>
      </c>
      <c r="F10" s="1435"/>
      <c r="G10" s="1435"/>
      <c r="H10" s="1435"/>
      <c r="I10" s="1436"/>
      <c r="J10" s="1437" t="s">
        <v>13</v>
      </c>
    </row>
    <row r="11" spans="1:18" ht="23.25" x14ac:dyDescent="0.35">
      <c r="A11" s="1433"/>
      <c r="B11" s="1433"/>
      <c r="C11" s="184"/>
      <c r="D11" s="184" t="s">
        <v>25</v>
      </c>
      <c r="E11" s="116" t="s">
        <v>5</v>
      </c>
      <c r="F11" s="116" t="s">
        <v>6</v>
      </c>
      <c r="G11" s="116" t="s">
        <v>855</v>
      </c>
      <c r="H11" s="117" t="s">
        <v>26</v>
      </c>
      <c r="I11" s="117" t="s">
        <v>27</v>
      </c>
      <c r="J11" s="1438"/>
    </row>
    <row r="12" spans="1:18" s="9" customFormat="1" ht="63" x14ac:dyDescent="0.2">
      <c r="A12" s="118">
        <v>13.1</v>
      </c>
      <c r="B12" s="121" t="s">
        <v>1037</v>
      </c>
      <c r="C12" s="123"/>
      <c r="D12" s="123"/>
      <c r="E12" s="961">
        <f t="shared" ref="E12:E24" si="0">F12+G12+H12+I12</f>
        <v>0</v>
      </c>
      <c r="F12" s="123"/>
      <c r="G12" s="123"/>
      <c r="H12" s="123"/>
      <c r="I12" s="123"/>
      <c r="J12" s="123"/>
    </row>
    <row r="13" spans="1:18" s="9" customFormat="1" ht="78" x14ac:dyDescent="0.2">
      <c r="A13" s="103"/>
      <c r="B13" s="637" t="s">
        <v>1038</v>
      </c>
      <c r="C13" s="104"/>
      <c r="D13" s="104"/>
      <c r="E13" s="294">
        <f t="shared" si="0"/>
        <v>0</v>
      </c>
      <c r="F13" s="104"/>
      <c r="G13" s="104"/>
      <c r="H13" s="104"/>
      <c r="I13" s="104"/>
      <c r="J13" s="104"/>
    </row>
    <row r="14" spans="1:18" s="9" customFormat="1" ht="84" x14ac:dyDescent="0.2">
      <c r="A14" s="103"/>
      <c r="B14" s="83" t="s">
        <v>1039</v>
      </c>
      <c r="C14" s="104"/>
      <c r="D14" s="104"/>
      <c r="E14" s="294">
        <f t="shared" si="0"/>
        <v>0</v>
      </c>
      <c r="F14" s="104"/>
      <c r="G14" s="104"/>
      <c r="H14" s="104"/>
      <c r="I14" s="104"/>
      <c r="J14" s="104"/>
    </row>
    <row r="15" spans="1:18" ht="63" x14ac:dyDescent="0.35">
      <c r="A15" s="81">
        <v>13.2</v>
      </c>
      <c r="B15" s="83" t="s">
        <v>1040</v>
      </c>
      <c r="C15" s="371"/>
      <c r="D15" s="131"/>
      <c r="E15" s="294">
        <f t="shared" si="0"/>
        <v>0</v>
      </c>
      <c r="F15" s="131"/>
      <c r="G15" s="131"/>
      <c r="H15" s="131"/>
      <c r="I15" s="131"/>
      <c r="J15" s="131"/>
    </row>
    <row r="16" spans="1:18" ht="63" x14ac:dyDescent="0.35">
      <c r="A16" s="81">
        <v>13.3</v>
      </c>
      <c r="B16" s="83" t="s">
        <v>1041</v>
      </c>
      <c r="C16" s="371"/>
      <c r="D16" s="90"/>
      <c r="E16" s="251">
        <f t="shared" si="0"/>
        <v>0</v>
      </c>
      <c r="F16" s="131"/>
      <c r="G16" s="131"/>
      <c r="H16" s="469"/>
      <c r="I16" s="131"/>
      <c r="J16" s="131"/>
    </row>
    <row r="17" spans="1:10" s="9" customFormat="1" ht="63" x14ac:dyDescent="0.2">
      <c r="A17" s="104"/>
      <c r="B17" s="83" t="s">
        <v>1963</v>
      </c>
      <c r="C17" s="186" t="s">
        <v>1565</v>
      </c>
      <c r="D17" s="186" t="s">
        <v>1955</v>
      </c>
      <c r="E17" s="251">
        <f t="shared" si="0"/>
        <v>0</v>
      </c>
      <c r="F17" s="104"/>
      <c r="G17" s="104"/>
      <c r="H17" s="104"/>
      <c r="I17" s="104"/>
      <c r="J17" s="103" t="s">
        <v>524</v>
      </c>
    </row>
    <row r="18" spans="1:10" ht="66.75" customHeight="1" x14ac:dyDescent="0.35">
      <c r="A18" s="371"/>
      <c r="B18" s="378" t="s">
        <v>1959</v>
      </c>
      <c r="C18" s="169" t="s">
        <v>1896</v>
      </c>
      <c r="D18" s="103" t="s">
        <v>839</v>
      </c>
      <c r="E18" s="251">
        <f t="shared" si="0"/>
        <v>0</v>
      </c>
      <c r="F18" s="131"/>
      <c r="G18" s="131"/>
      <c r="H18" s="131"/>
      <c r="I18" s="131"/>
      <c r="J18" s="103" t="s">
        <v>524</v>
      </c>
    </row>
    <row r="19" spans="1:10" ht="42" x14ac:dyDescent="0.35">
      <c r="A19" s="101"/>
      <c r="B19" s="674" t="s">
        <v>1960</v>
      </c>
      <c r="C19" s="299" t="s">
        <v>1896</v>
      </c>
      <c r="D19" s="103" t="s">
        <v>839</v>
      </c>
      <c r="E19" s="251">
        <f t="shared" si="0"/>
        <v>0</v>
      </c>
      <c r="F19" s="131"/>
      <c r="G19" s="131"/>
      <c r="H19" s="131"/>
      <c r="I19" s="131"/>
      <c r="J19" s="103" t="s">
        <v>524</v>
      </c>
    </row>
    <row r="20" spans="1:10" ht="63" x14ac:dyDescent="0.35">
      <c r="A20" s="103">
        <v>13.4</v>
      </c>
      <c r="B20" s="83" t="s">
        <v>1042</v>
      </c>
      <c r="C20" s="371"/>
      <c r="D20" s="131"/>
      <c r="E20" s="294">
        <f t="shared" si="0"/>
        <v>0</v>
      </c>
      <c r="F20" s="131"/>
      <c r="G20" s="131"/>
      <c r="H20" s="131"/>
      <c r="I20" s="131"/>
      <c r="J20" s="131"/>
    </row>
    <row r="21" spans="1:10" ht="63" x14ac:dyDescent="0.35">
      <c r="A21" s="103">
        <v>13.5</v>
      </c>
      <c r="B21" s="83" t="s">
        <v>1043</v>
      </c>
      <c r="C21" s="371"/>
      <c r="D21" s="131"/>
      <c r="E21" s="294">
        <f t="shared" si="0"/>
        <v>0</v>
      </c>
      <c r="F21" s="131"/>
      <c r="G21" s="131"/>
      <c r="H21" s="131"/>
      <c r="I21" s="131"/>
      <c r="J21" s="131"/>
    </row>
    <row r="22" spans="1:10" ht="42" x14ac:dyDescent="0.35">
      <c r="A22" s="81">
        <v>13.6</v>
      </c>
      <c r="B22" s="83" t="s">
        <v>1044</v>
      </c>
      <c r="C22" s="371"/>
      <c r="D22" s="131"/>
      <c r="E22" s="294">
        <f t="shared" si="0"/>
        <v>0</v>
      </c>
      <c r="F22" s="131"/>
      <c r="G22" s="131"/>
      <c r="H22" s="131"/>
      <c r="I22" s="131"/>
      <c r="J22" s="131"/>
    </row>
    <row r="23" spans="1:10" s="9" customFormat="1" ht="105" x14ac:dyDescent="0.2">
      <c r="A23" s="104"/>
      <c r="B23" s="378" t="s">
        <v>1956</v>
      </c>
      <c r="C23" s="169" t="s">
        <v>1957</v>
      </c>
      <c r="D23" s="103" t="s">
        <v>1958</v>
      </c>
      <c r="E23" s="294">
        <f t="shared" si="0"/>
        <v>0</v>
      </c>
      <c r="F23" s="104"/>
      <c r="G23" s="104"/>
      <c r="H23" s="104"/>
      <c r="I23" s="104"/>
      <c r="J23" s="103" t="s">
        <v>524</v>
      </c>
    </row>
    <row r="24" spans="1:10" x14ac:dyDescent="0.35">
      <c r="A24" s="84"/>
      <c r="B24" s="482"/>
      <c r="C24" s="413"/>
      <c r="D24" s="584"/>
      <c r="E24" s="545">
        <f t="shared" si="0"/>
        <v>0</v>
      </c>
      <c r="F24" s="584"/>
      <c r="G24" s="584"/>
      <c r="H24" s="584"/>
      <c r="I24" s="584"/>
      <c r="J24" s="584"/>
    </row>
    <row r="25" spans="1:10" x14ac:dyDescent="0.35">
      <c r="A25" s="106"/>
      <c r="B25" s="106"/>
      <c r="C25" s="106"/>
      <c r="D25" s="106"/>
      <c r="E25" s="211">
        <f>SUM(E12:E24)</f>
        <v>0</v>
      </c>
      <c r="F25" s="211">
        <f>SUM(F12:F24)</f>
        <v>0</v>
      </c>
      <c r="G25" s="211">
        <f>SUM(G12:G24)</f>
        <v>0</v>
      </c>
      <c r="H25" s="211">
        <f>SUM(H12:H24)</f>
        <v>0</v>
      </c>
      <c r="I25" s="211">
        <f>SUM(I12:I24)</f>
        <v>0</v>
      </c>
      <c r="J25" s="234">
        <f>F25+G25+H25+I25</f>
        <v>0</v>
      </c>
    </row>
    <row r="26" spans="1:10" x14ac:dyDescent="0.35">
      <c r="B26" s="4"/>
    </row>
    <row r="28" spans="1:10" s="519" customFormat="1" x14ac:dyDescent="0.35">
      <c r="B28" s="519" t="s">
        <v>3213</v>
      </c>
    </row>
    <row r="29" spans="1:10" x14ac:dyDescent="0.35">
      <c r="B29" s="1" t="s">
        <v>3214</v>
      </c>
    </row>
  </sheetData>
  <mergeCells count="6">
    <mergeCell ref="A1:J1"/>
    <mergeCell ref="A10:A11"/>
    <mergeCell ref="B10:B11"/>
    <mergeCell ref="E10:I10"/>
    <mergeCell ref="J10:J11"/>
    <mergeCell ref="A2:I2"/>
  </mergeCells>
  <pageMargins left="0.9055118110236221" right="0.51181102362204722" top="0.74803149606299213" bottom="0.55118110236220474" header="0.31496062992125984" footer="0.31496062992125984"/>
  <pageSetup paperSize="5" scale="80"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opLeftCell="F10" zoomScale="90" zoomScaleNormal="90" workbookViewId="0">
      <selection sqref="A1:J36"/>
    </sheetView>
  </sheetViews>
  <sheetFormatPr defaultColWidth="9.140625" defaultRowHeight="21" x14ac:dyDescent="0.2"/>
  <cols>
    <col min="1" max="1" width="5.7109375" style="9" customWidth="1"/>
    <col min="2" max="2" width="50.85546875" style="9" customWidth="1"/>
    <col min="3" max="3" width="23" style="9" customWidth="1"/>
    <col min="4" max="4" width="18.28515625" style="9" customWidth="1"/>
    <col min="5" max="5" width="17" style="9" customWidth="1"/>
    <col min="6" max="7" width="17.5703125" style="9" customWidth="1"/>
    <col min="8" max="8" width="16.28515625" style="9" customWidth="1"/>
    <col min="9" max="9" width="16.42578125" style="9" customWidth="1"/>
    <col min="10" max="10" width="18.28515625" style="9" customWidth="1"/>
    <col min="11" max="16384" width="9.140625" style="9"/>
  </cols>
  <sheetData>
    <row r="1" spans="1:18" ht="28.5" x14ac:dyDescent="0.2">
      <c r="A1" s="1370" t="s">
        <v>851</v>
      </c>
      <c r="B1" s="1370"/>
      <c r="C1" s="1370"/>
      <c r="D1" s="1370"/>
      <c r="E1" s="1370"/>
      <c r="F1" s="1370"/>
      <c r="G1" s="1370"/>
      <c r="H1" s="1370"/>
      <c r="I1" s="1370"/>
      <c r="J1" s="1370"/>
    </row>
    <row r="2" spans="1:18" ht="28.5" x14ac:dyDescent="0.2">
      <c r="A2" s="1370" t="s">
        <v>2130</v>
      </c>
      <c r="B2" s="1370"/>
      <c r="C2" s="1370"/>
      <c r="D2" s="1370"/>
      <c r="E2" s="1370"/>
      <c r="F2" s="1370"/>
      <c r="G2" s="1370"/>
      <c r="H2" s="1370"/>
      <c r="I2" s="1370"/>
    </row>
    <row r="3" spans="1:18" ht="21" customHeight="1" x14ac:dyDescent="0.2">
      <c r="A3" s="32"/>
      <c r="B3" s="47" t="s">
        <v>852</v>
      </c>
      <c r="C3" s="224" t="s">
        <v>1045</v>
      </c>
      <c r="D3" s="181"/>
      <c r="F3" s="908"/>
      <c r="H3" s="908"/>
      <c r="I3" s="183"/>
    </row>
    <row r="4" spans="1:18" ht="21" customHeight="1" x14ac:dyDescent="0.2">
      <c r="A4" s="32"/>
      <c r="B4" s="47" t="s">
        <v>854</v>
      </c>
      <c r="C4" s="224" t="s">
        <v>1046</v>
      </c>
      <c r="D4" s="229"/>
      <c r="E4" s="183"/>
      <c r="F4" s="183"/>
      <c r="G4" s="183"/>
    </row>
    <row r="5" spans="1:18" ht="21" customHeight="1" x14ac:dyDescent="0.2">
      <c r="A5" s="32"/>
      <c r="B5" s="47" t="s">
        <v>21</v>
      </c>
      <c r="C5" s="230" t="s">
        <v>2138</v>
      </c>
      <c r="D5" s="231" t="s">
        <v>54</v>
      </c>
      <c r="E5" s="230"/>
      <c r="F5" s="230" t="s">
        <v>55</v>
      </c>
      <c r="G5" s="230" t="s">
        <v>56</v>
      </c>
      <c r="H5" s="230" t="s">
        <v>59</v>
      </c>
      <c r="I5" s="230" t="s">
        <v>57</v>
      </c>
      <c r="J5" s="230" t="s">
        <v>58</v>
      </c>
      <c r="K5" s="232"/>
      <c r="O5" s="229"/>
    </row>
    <row r="6" spans="1:18" ht="21" customHeight="1" x14ac:dyDescent="0.2">
      <c r="A6" s="32"/>
      <c r="B6" s="233" t="s">
        <v>36</v>
      </c>
      <c r="D6" s="9" t="s">
        <v>1047</v>
      </c>
      <c r="F6" s="229"/>
      <c r="H6" s="229"/>
      <c r="J6" s="229"/>
      <c r="K6" s="229"/>
      <c r="M6" s="229"/>
      <c r="O6" s="229"/>
      <c r="P6" s="229"/>
      <c r="R6" s="229"/>
    </row>
    <row r="7" spans="1:18" ht="21" customHeight="1" x14ac:dyDescent="0.2">
      <c r="A7" s="32"/>
      <c r="B7" s="226"/>
      <c r="F7" s="229"/>
      <c r="H7" s="229"/>
      <c r="K7" s="229"/>
      <c r="M7" s="229"/>
      <c r="O7" s="229"/>
      <c r="P7" s="229"/>
      <c r="R7" s="229"/>
    </row>
    <row r="8" spans="1:18" ht="21" customHeight="1" x14ac:dyDescent="0.2">
      <c r="A8" s="32"/>
      <c r="B8" s="233" t="s">
        <v>37</v>
      </c>
      <c r="D8" s="9" t="s">
        <v>1048</v>
      </c>
      <c r="E8" s="229"/>
      <c r="F8" s="183"/>
      <c r="G8" s="183"/>
      <c r="H8" s="183"/>
    </row>
    <row r="9" spans="1:18" ht="21" customHeight="1" x14ac:dyDescent="0.2">
      <c r="A9" s="32"/>
      <c r="B9" s="233" t="s">
        <v>523</v>
      </c>
      <c r="D9" s="9" t="s">
        <v>1049</v>
      </c>
      <c r="E9" s="183"/>
      <c r="F9" s="183"/>
      <c r="G9" s="183"/>
      <c r="H9" s="183"/>
    </row>
    <row r="10" spans="1:18" ht="21" customHeight="1" x14ac:dyDescent="0.2">
      <c r="A10" s="1432" t="s">
        <v>0</v>
      </c>
      <c r="B10" s="1432" t="s">
        <v>33</v>
      </c>
      <c r="C10" s="909" t="s">
        <v>23</v>
      </c>
      <c r="D10" s="672" t="s">
        <v>24</v>
      </c>
      <c r="E10" s="1434" t="s">
        <v>1</v>
      </c>
      <c r="F10" s="1435"/>
      <c r="G10" s="1435"/>
      <c r="H10" s="1435"/>
      <c r="I10" s="1436"/>
      <c r="J10" s="1437" t="s">
        <v>13</v>
      </c>
    </row>
    <row r="11" spans="1:18" ht="23.25" x14ac:dyDescent="0.2">
      <c r="A11" s="1433"/>
      <c r="B11" s="1433"/>
      <c r="C11" s="184"/>
      <c r="D11" s="184" t="s">
        <v>25</v>
      </c>
      <c r="E11" s="116" t="s">
        <v>5</v>
      </c>
      <c r="F11" s="116" t="s">
        <v>6</v>
      </c>
      <c r="G11" s="116" t="s">
        <v>855</v>
      </c>
      <c r="H11" s="116" t="s">
        <v>26</v>
      </c>
      <c r="I11" s="116" t="s">
        <v>27</v>
      </c>
      <c r="J11" s="1438"/>
    </row>
    <row r="12" spans="1:18" ht="65.25" customHeight="1" x14ac:dyDescent="0.2">
      <c r="A12" s="118">
        <v>14.1</v>
      </c>
      <c r="B12" s="369" t="s">
        <v>1050</v>
      </c>
      <c r="C12" s="123"/>
      <c r="D12" s="123"/>
      <c r="E12" s="961">
        <f t="shared" ref="E12:E35" si="0">F12+G12+H12+I12</f>
        <v>0</v>
      </c>
      <c r="F12" s="123"/>
      <c r="G12" s="123"/>
      <c r="H12" s="123"/>
      <c r="I12" s="123"/>
      <c r="J12" s="123"/>
    </row>
    <row r="13" spans="1:18" ht="24.75" customHeight="1" x14ac:dyDescent="0.2">
      <c r="A13" s="103"/>
      <c r="B13" s="370" t="s">
        <v>2512</v>
      </c>
      <c r="C13" s="103" t="s">
        <v>1495</v>
      </c>
      <c r="D13" s="103" t="s">
        <v>2513</v>
      </c>
      <c r="E13" s="294">
        <f t="shared" si="0"/>
        <v>96000</v>
      </c>
      <c r="F13" s="308">
        <v>48000</v>
      </c>
      <c r="G13" s="308">
        <v>48000</v>
      </c>
      <c r="H13" s="103"/>
      <c r="I13" s="103"/>
      <c r="J13" s="103" t="s">
        <v>2323</v>
      </c>
    </row>
    <row r="14" spans="1:18" ht="65.25" customHeight="1" x14ac:dyDescent="0.2">
      <c r="A14" s="103">
        <v>14.2</v>
      </c>
      <c r="B14" s="370" t="s">
        <v>1051</v>
      </c>
      <c r="C14" s="104"/>
      <c r="D14" s="104"/>
      <c r="E14" s="294">
        <f t="shared" si="0"/>
        <v>0</v>
      </c>
      <c r="F14" s="104"/>
      <c r="G14" s="104"/>
      <c r="H14" s="104"/>
      <c r="I14" s="104"/>
      <c r="J14" s="104"/>
    </row>
    <row r="15" spans="1:18" ht="42" x14ac:dyDescent="0.2">
      <c r="A15" s="103"/>
      <c r="B15" s="370" t="s">
        <v>2514</v>
      </c>
      <c r="C15" s="103" t="s">
        <v>2515</v>
      </c>
      <c r="D15" s="103" t="s">
        <v>2513</v>
      </c>
      <c r="E15" s="294">
        <f t="shared" si="0"/>
        <v>4000</v>
      </c>
      <c r="F15" s="308">
        <v>2000</v>
      </c>
      <c r="G15" s="308">
        <v>2000</v>
      </c>
      <c r="H15" s="103"/>
      <c r="I15" s="103"/>
      <c r="J15" s="103" t="s">
        <v>2323</v>
      </c>
    </row>
    <row r="16" spans="1:18" ht="44.25" customHeight="1" x14ac:dyDescent="0.2">
      <c r="A16" s="103">
        <v>14.3</v>
      </c>
      <c r="B16" s="370" t="s">
        <v>1052</v>
      </c>
      <c r="C16" s="104"/>
      <c r="D16" s="104"/>
      <c r="E16" s="294">
        <f t="shared" si="0"/>
        <v>0</v>
      </c>
      <c r="F16" s="104"/>
      <c r="G16" s="104"/>
      <c r="H16" s="104"/>
      <c r="I16" s="104"/>
      <c r="J16" s="104"/>
    </row>
    <row r="17" spans="1:10" ht="42" x14ac:dyDescent="0.2">
      <c r="A17" s="79"/>
      <c r="B17" s="380" t="s">
        <v>1830</v>
      </c>
      <c r="C17" s="371"/>
      <c r="D17" s="81"/>
      <c r="E17" s="294">
        <f t="shared" si="0"/>
        <v>0</v>
      </c>
      <c r="F17" s="469"/>
      <c r="G17" s="131"/>
      <c r="H17" s="131"/>
      <c r="I17" s="131"/>
      <c r="J17" s="81" t="s">
        <v>1819</v>
      </c>
    </row>
    <row r="18" spans="1:10" ht="21" customHeight="1" x14ac:dyDescent="0.2">
      <c r="A18" s="79"/>
      <c r="B18" s="378" t="s">
        <v>1831</v>
      </c>
      <c r="C18" s="169" t="s">
        <v>1512</v>
      </c>
      <c r="D18" s="81" t="s">
        <v>839</v>
      </c>
      <c r="E18" s="294">
        <f t="shared" si="0"/>
        <v>5000</v>
      </c>
      <c r="F18" s="489">
        <v>5000</v>
      </c>
      <c r="G18" s="131"/>
      <c r="H18" s="131"/>
      <c r="I18" s="131"/>
      <c r="J18" s="81" t="s">
        <v>1819</v>
      </c>
    </row>
    <row r="19" spans="1:10" ht="24" customHeight="1" x14ac:dyDescent="0.2">
      <c r="A19" s="79"/>
      <c r="B19" s="378" t="s">
        <v>1832</v>
      </c>
      <c r="C19" s="169" t="s">
        <v>1387</v>
      </c>
      <c r="D19" s="81" t="s">
        <v>839</v>
      </c>
      <c r="E19" s="294">
        <f t="shared" si="0"/>
        <v>2500</v>
      </c>
      <c r="F19" s="489">
        <v>2500</v>
      </c>
      <c r="G19" s="131"/>
      <c r="H19" s="131"/>
      <c r="I19" s="131"/>
      <c r="J19" s="81" t="s">
        <v>1819</v>
      </c>
    </row>
    <row r="20" spans="1:10" ht="23.25" customHeight="1" x14ac:dyDescent="0.2">
      <c r="A20" s="79"/>
      <c r="B20" s="378" t="s">
        <v>1833</v>
      </c>
      <c r="C20" s="169" t="s">
        <v>1387</v>
      </c>
      <c r="D20" s="81" t="s">
        <v>839</v>
      </c>
      <c r="E20" s="294">
        <f t="shared" si="0"/>
        <v>2500</v>
      </c>
      <c r="F20" s="489">
        <v>2500</v>
      </c>
      <c r="G20" s="131"/>
      <c r="H20" s="131"/>
      <c r="I20" s="131"/>
      <c r="J20" s="81" t="s">
        <v>1819</v>
      </c>
    </row>
    <row r="21" spans="1:10" ht="23.25" customHeight="1" x14ac:dyDescent="0.2">
      <c r="A21" s="79"/>
      <c r="B21" s="378" t="s">
        <v>1834</v>
      </c>
      <c r="C21" s="169" t="s">
        <v>1387</v>
      </c>
      <c r="D21" s="81" t="s">
        <v>839</v>
      </c>
      <c r="E21" s="294">
        <f t="shared" si="0"/>
        <v>2500</v>
      </c>
      <c r="F21" s="489">
        <v>2500</v>
      </c>
      <c r="G21" s="131"/>
      <c r="H21" s="131"/>
      <c r="I21" s="131"/>
      <c r="J21" s="81" t="s">
        <v>1819</v>
      </c>
    </row>
    <row r="22" spans="1:10" ht="23.25" customHeight="1" x14ac:dyDescent="0.2">
      <c r="A22" s="79"/>
      <c r="B22" s="378" t="s">
        <v>1835</v>
      </c>
      <c r="C22" s="169" t="s">
        <v>1512</v>
      </c>
      <c r="D22" s="81" t="s">
        <v>839</v>
      </c>
      <c r="E22" s="294">
        <f t="shared" si="0"/>
        <v>5000</v>
      </c>
      <c r="F22" s="489">
        <v>5000</v>
      </c>
      <c r="G22" s="131"/>
      <c r="H22" s="131"/>
      <c r="I22" s="131"/>
      <c r="J22" s="81" t="s">
        <v>1819</v>
      </c>
    </row>
    <row r="23" spans="1:10" x14ac:dyDescent="0.2">
      <c r="A23" s="79"/>
      <c r="B23" s="378" t="s">
        <v>1836</v>
      </c>
      <c r="C23" s="169" t="s">
        <v>1512</v>
      </c>
      <c r="D23" s="81" t="s">
        <v>839</v>
      </c>
      <c r="E23" s="294">
        <f t="shared" si="0"/>
        <v>0</v>
      </c>
      <c r="F23" s="489"/>
      <c r="G23" s="131"/>
      <c r="H23" s="131"/>
      <c r="I23" s="131"/>
      <c r="J23" s="81" t="s">
        <v>1819</v>
      </c>
    </row>
    <row r="24" spans="1:10" ht="27.75" customHeight="1" x14ac:dyDescent="0.2">
      <c r="A24" s="79"/>
      <c r="B24" s="378" t="s">
        <v>1837</v>
      </c>
      <c r="C24" s="169" t="s">
        <v>1387</v>
      </c>
      <c r="D24" s="81" t="s">
        <v>839</v>
      </c>
      <c r="E24" s="294">
        <f t="shared" si="0"/>
        <v>2500</v>
      </c>
      <c r="F24" s="489">
        <v>2500</v>
      </c>
      <c r="G24" s="131"/>
      <c r="H24" s="131"/>
      <c r="I24" s="131"/>
      <c r="J24" s="81" t="s">
        <v>1819</v>
      </c>
    </row>
    <row r="25" spans="1:10" ht="42" x14ac:dyDescent="0.2">
      <c r="A25" s="79"/>
      <c r="B25" s="378" t="s">
        <v>1838</v>
      </c>
      <c r="C25" s="169" t="s">
        <v>1387</v>
      </c>
      <c r="D25" s="81" t="s">
        <v>839</v>
      </c>
      <c r="E25" s="294">
        <f t="shared" si="0"/>
        <v>2500</v>
      </c>
      <c r="F25" s="489">
        <v>2500</v>
      </c>
      <c r="G25" s="131"/>
      <c r="H25" s="131"/>
      <c r="I25" s="131"/>
      <c r="J25" s="81" t="s">
        <v>1819</v>
      </c>
    </row>
    <row r="26" spans="1:10" x14ac:dyDescent="0.2">
      <c r="A26" s="103"/>
      <c r="B26" s="370" t="s">
        <v>2516</v>
      </c>
      <c r="C26" s="103" t="s">
        <v>2517</v>
      </c>
      <c r="D26" s="103" t="s">
        <v>2513</v>
      </c>
      <c r="E26" s="294">
        <f t="shared" si="0"/>
        <v>65000</v>
      </c>
      <c r="F26" s="308">
        <v>45000</v>
      </c>
      <c r="G26" s="308">
        <v>20000</v>
      </c>
      <c r="H26" s="103"/>
      <c r="I26" s="103"/>
      <c r="J26" s="103" t="s">
        <v>2323</v>
      </c>
    </row>
    <row r="27" spans="1:10" ht="43.5" customHeight="1" x14ac:dyDescent="0.2">
      <c r="A27" s="81">
        <v>14.4</v>
      </c>
      <c r="B27" s="370" t="s">
        <v>1053</v>
      </c>
      <c r="C27" s="371"/>
      <c r="D27" s="131"/>
      <c r="E27" s="294">
        <f t="shared" si="0"/>
        <v>0</v>
      </c>
      <c r="F27" s="131"/>
      <c r="G27" s="131"/>
      <c r="H27" s="131"/>
      <c r="I27" s="131"/>
      <c r="J27" s="131"/>
    </row>
    <row r="28" spans="1:10" ht="25.5" customHeight="1" x14ac:dyDescent="0.2">
      <c r="A28" s="81">
        <v>14.5</v>
      </c>
      <c r="B28" s="370" t="s">
        <v>1054</v>
      </c>
      <c r="C28" s="371"/>
      <c r="D28" s="90"/>
      <c r="E28" s="294">
        <f t="shared" si="0"/>
        <v>0</v>
      </c>
      <c r="F28" s="131"/>
      <c r="G28" s="131"/>
      <c r="H28" s="469"/>
      <c r="I28" s="131"/>
      <c r="J28" s="131"/>
    </row>
    <row r="29" spans="1:10" ht="45" customHeight="1" x14ac:dyDescent="0.2">
      <c r="A29" s="103">
        <v>14.6</v>
      </c>
      <c r="B29" s="370" t="s">
        <v>3164</v>
      </c>
      <c r="C29" s="371"/>
      <c r="D29" s="131"/>
      <c r="E29" s="294">
        <f t="shared" si="0"/>
        <v>0</v>
      </c>
      <c r="F29" s="131"/>
      <c r="G29" s="131"/>
      <c r="H29" s="131"/>
      <c r="I29" s="131"/>
      <c r="J29" s="131"/>
    </row>
    <row r="30" spans="1:10" ht="43.5" customHeight="1" x14ac:dyDescent="0.2">
      <c r="A30" s="103">
        <v>14.7</v>
      </c>
      <c r="B30" s="370" t="s">
        <v>1055</v>
      </c>
      <c r="C30" s="371"/>
      <c r="D30" s="131"/>
      <c r="E30" s="294">
        <f t="shared" si="0"/>
        <v>0</v>
      </c>
      <c r="F30" s="131"/>
      <c r="G30" s="131"/>
      <c r="H30" s="131"/>
      <c r="I30" s="131"/>
      <c r="J30" s="131"/>
    </row>
    <row r="31" spans="1:10" ht="42" x14ac:dyDescent="0.2">
      <c r="A31" s="103"/>
      <c r="B31" s="83" t="s">
        <v>1964</v>
      </c>
      <c r="C31" s="371" t="s">
        <v>1965</v>
      </c>
      <c r="D31" s="81" t="s">
        <v>839</v>
      </c>
      <c r="E31" s="294">
        <f t="shared" si="0"/>
        <v>0</v>
      </c>
      <c r="F31" s="131"/>
      <c r="G31" s="131"/>
      <c r="H31" s="131"/>
      <c r="I31" s="131"/>
      <c r="J31" s="81" t="s">
        <v>1819</v>
      </c>
    </row>
    <row r="32" spans="1:10" x14ac:dyDescent="0.2">
      <c r="A32" s="81">
        <v>14.8</v>
      </c>
      <c r="B32" s="370" t="s">
        <v>1056</v>
      </c>
      <c r="C32" s="371"/>
      <c r="D32" s="131"/>
      <c r="E32" s="294">
        <f t="shared" si="0"/>
        <v>0</v>
      </c>
      <c r="F32" s="131"/>
      <c r="G32" s="131"/>
      <c r="H32" s="131"/>
      <c r="I32" s="131"/>
      <c r="J32" s="131"/>
    </row>
    <row r="33" spans="1:10" x14ac:dyDescent="0.2">
      <c r="A33" s="81"/>
      <c r="B33" s="370" t="s">
        <v>1966</v>
      </c>
      <c r="C33" s="299" t="s">
        <v>1967</v>
      </c>
      <c r="D33" s="962">
        <v>22251</v>
      </c>
      <c r="E33" s="294">
        <f t="shared" si="0"/>
        <v>2000</v>
      </c>
      <c r="F33" s="963">
        <v>2000</v>
      </c>
      <c r="G33" s="131"/>
      <c r="H33" s="131"/>
      <c r="I33" s="131"/>
      <c r="J33" s="81" t="s">
        <v>1819</v>
      </c>
    </row>
    <row r="34" spans="1:10" ht="84" customHeight="1" x14ac:dyDescent="0.2">
      <c r="A34" s="81">
        <v>14.9</v>
      </c>
      <c r="B34" s="370" t="s">
        <v>1057</v>
      </c>
      <c r="C34" s="371"/>
      <c r="D34" s="131"/>
      <c r="E34" s="294">
        <f t="shared" si="0"/>
        <v>0</v>
      </c>
      <c r="F34" s="131"/>
      <c r="G34" s="131"/>
      <c r="H34" s="131"/>
      <c r="I34" s="131"/>
      <c r="J34" s="131"/>
    </row>
    <row r="35" spans="1:10" x14ac:dyDescent="0.2">
      <c r="A35" s="84"/>
      <c r="B35" s="482"/>
      <c r="C35" s="413"/>
      <c r="D35" s="584"/>
      <c r="E35" s="545">
        <f t="shared" si="0"/>
        <v>0</v>
      </c>
      <c r="F35" s="584"/>
      <c r="G35" s="584"/>
      <c r="H35" s="584"/>
      <c r="I35" s="584"/>
      <c r="J35" s="584"/>
    </row>
    <row r="36" spans="1:10" x14ac:dyDescent="0.2">
      <c r="A36" s="106"/>
      <c r="B36" s="106"/>
      <c r="C36" s="106"/>
      <c r="D36" s="106"/>
      <c r="E36" s="211">
        <f>SUM(E12:E35)</f>
        <v>189500</v>
      </c>
      <c r="F36" s="211">
        <f>SUM(F12:F35)</f>
        <v>119500</v>
      </c>
      <c r="G36" s="211">
        <f>SUM(G12:G35)</f>
        <v>70000</v>
      </c>
      <c r="H36" s="211">
        <f>SUM(H12:H35)</f>
        <v>0</v>
      </c>
      <c r="I36" s="211">
        <f>SUM(I12:I35)</f>
        <v>0</v>
      </c>
      <c r="J36" s="234">
        <f>F36+G36+H36+I36</f>
        <v>189500</v>
      </c>
    </row>
    <row r="37" spans="1:10" x14ac:dyDescent="0.2">
      <c r="B37" s="226"/>
    </row>
    <row r="40" spans="1:10" s="520" customFormat="1" x14ac:dyDescent="0.2">
      <c r="B40" s="520" t="s">
        <v>3213</v>
      </c>
    </row>
    <row r="41" spans="1:10" x14ac:dyDescent="0.2">
      <c r="A41" s="103"/>
      <c r="B41" s="369" t="s">
        <v>2512</v>
      </c>
      <c r="C41" s="103" t="s">
        <v>1495</v>
      </c>
      <c r="D41" s="103" t="s">
        <v>2513</v>
      </c>
      <c r="E41" s="426">
        <v>96000</v>
      </c>
      <c r="F41" s="308">
        <v>48000</v>
      </c>
      <c r="G41" s="308">
        <v>48000</v>
      </c>
      <c r="H41" s="103"/>
      <c r="I41" s="103"/>
      <c r="J41" s="103" t="s">
        <v>2323</v>
      </c>
    </row>
    <row r="42" spans="1:10" ht="42" x14ac:dyDescent="0.2">
      <c r="A42" s="103"/>
      <c r="B42" s="379" t="s">
        <v>2514</v>
      </c>
      <c r="C42" s="103" t="s">
        <v>2515</v>
      </c>
      <c r="D42" s="103" t="s">
        <v>2513</v>
      </c>
      <c r="E42" s="426">
        <v>4000</v>
      </c>
      <c r="F42" s="308">
        <v>2000</v>
      </c>
      <c r="G42" s="308">
        <v>2000</v>
      </c>
      <c r="H42" s="103"/>
      <c r="I42" s="103"/>
      <c r="J42" s="103" t="s">
        <v>2323</v>
      </c>
    </row>
    <row r="43" spans="1:10" ht="21" customHeight="1" x14ac:dyDescent="0.2">
      <c r="A43" s="300"/>
      <c r="B43" s="378" t="s">
        <v>1831</v>
      </c>
      <c r="C43" s="169" t="s">
        <v>1512</v>
      </c>
      <c r="D43" s="81" t="s">
        <v>839</v>
      </c>
      <c r="E43" s="426">
        <v>5000</v>
      </c>
      <c r="F43" s="489">
        <v>5000</v>
      </c>
      <c r="G43" s="131"/>
      <c r="H43" s="131"/>
      <c r="I43" s="131"/>
      <c r="J43" s="81" t="s">
        <v>1819</v>
      </c>
    </row>
    <row r="44" spans="1:10" x14ac:dyDescent="0.2">
      <c r="A44" s="300"/>
      <c r="B44" s="378" t="s">
        <v>1832</v>
      </c>
      <c r="C44" s="169" t="s">
        <v>1387</v>
      </c>
      <c r="D44" s="81" t="s">
        <v>839</v>
      </c>
      <c r="E44" s="426">
        <v>2500</v>
      </c>
      <c r="F44" s="489">
        <v>2500</v>
      </c>
      <c r="G44" s="131"/>
      <c r="H44" s="131"/>
      <c r="I44" s="131"/>
      <c r="J44" s="81" t="s">
        <v>1819</v>
      </c>
    </row>
    <row r="45" spans="1:10" x14ac:dyDescent="0.2">
      <c r="A45" s="300"/>
      <c r="B45" s="378" t="s">
        <v>1833</v>
      </c>
      <c r="C45" s="169" t="s">
        <v>1387</v>
      </c>
      <c r="D45" s="81" t="s">
        <v>839</v>
      </c>
      <c r="E45" s="426">
        <v>2500</v>
      </c>
      <c r="F45" s="489">
        <v>2500</v>
      </c>
      <c r="G45" s="131"/>
      <c r="H45" s="131"/>
      <c r="I45" s="131"/>
      <c r="J45" s="81" t="s">
        <v>1819</v>
      </c>
    </row>
    <row r="46" spans="1:10" x14ac:dyDescent="0.2">
      <c r="A46" s="300"/>
      <c r="B46" s="378" t="s">
        <v>1834</v>
      </c>
      <c r="C46" s="169" t="s">
        <v>1387</v>
      </c>
      <c r="D46" s="81" t="s">
        <v>839</v>
      </c>
      <c r="E46" s="426">
        <v>2500</v>
      </c>
      <c r="F46" s="489">
        <v>2500</v>
      </c>
      <c r="G46" s="131"/>
      <c r="H46" s="131"/>
      <c r="I46" s="131"/>
      <c r="J46" s="81" t="s">
        <v>1819</v>
      </c>
    </row>
    <row r="47" spans="1:10" x14ac:dyDescent="0.2">
      <c r="A47" s="300"/>
      <c r="B47" s="378" t="s">
        <v>1835</v>
      </c>
      <c r="C47" s="169" t="s">
        <v>1512</v>
      </c>
      <c r="D47" s="81" t="s">
        <v>839</v>
      </c>
      <c r="E47" s="426">
        <v>5000</v>
      </c>
      <c r="F47" s="489">
        <v>5000</v>
      </c>
      <c r="G47" s="131"/>
      <c r="H47" s="131"/>
      <c r="I47" s="131"/>
      <c r="J47" s="81" t="s">
        <v>1819</v>
      </c>
    </row>
    <row r="48" spans="1:10" x14ac:dyDescent="0.2">
      <c r="A48" s="300"/>
      <c r="B48" s="378" t="s">
        <v>1836</v>
      </c>
      <c r="C48" s="169" t="s">
        <v>1512</v>
      </c>
      <c r="D48" s="81" t="s">
        <v>839</v>
      </c>
      <c r="E48" s="426">
        <v>0</v>
      </c>
      <c r="F48" s="489"/>
      <c r="G48" s="131"/>
      <c r="H48" s="131"/>
      <c r="I48" s="131"/>
      <c r="J48" s="81" t="s">
        <v>1819</v>
      </c>
    </row>
    <row r="49" spans="1:10" x14ac:dyDescent="0.2">
      <c r="A49" s="300"/>
      <c r="B49" s="378" t="s">
        <v>1837</v>
      </c>
      <c r="C49" s="169" t="s">
        <v>1387</v>
      </c>
      <c r="D49" s="81" t="s">
        <v>839</v>
      </c>
      <c r="E49" s="426">
        <v>2500</v>
      </c>
      <c r="F49" s="489">
        <v>2500</v>
      </c>
      <c r="G49" s="131"/>
      <c r="H49" s="131"/>
      <c r="I49" s="131"/>
      <c r="J49" s="81" t="s">
        <v>1819</v>
      </c>
    </row>
    <row r="50" spans="1:10" ht="42" x14ac:dyDescent="0.2">
      <c r="A50" s="300"/>
      <c r="B50" s="378" t="s">
        <v>1838</v>
      </c>
      <c r="C50" s="169" t="s">
        <v>1387</v>
      </c>
      <c r="D50" s="81" t="s">
        <v>839</v>
      </c>
      <c r="E50" s="426">
        <v>2500</v>
      </c>
      <c r="F50" s="489">
        <v>2500</v>
      </c>
      <c r="G50" s="131"/>
      <c r="H50" s="131"/>
      <c r="I50" s="131"/>
      <c r="J50" s="81" t="s">
        <v>1819</v>
      </c>
    </row>
    <row r="51" spans="1:10" x14ac:dyDescent="0.2">
      <c r="E51" s="244">
        <f>SUM(E41:E50)</f>
        <v>122500</v>
      </c>
    </row>
  </sheetData>
  <mergeCells count="6">
    <mergeCell ref="A1:J1"/>
    <mergeCell ref="A10:A11"/>
    <mergeCell ref="B10:B11"/>
    <mergeCell ref="E10:I10"/>
    <mergeCell ref="J10:J11"/>
    <mergeCell ref="A2:I2"/>
  </mergeCells>
  <pageMargins left="0.9055118110236221" right="0.51181102362204722" top="0.74803149606299213" bottom="0.55118110236220474" header="0.31496062992125984" footer="0.31496062992125984"/>
  <pageSetup paperSize="5" scale="80" orientation="landscape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25"/>
  <sheetViews>
    <sheetView topLeftCell="A3" workbookViewId="0">
      <selection sqref="A1:R23"/>
    </sheetView>
  </sheetViews>
  <sheetFormatPr defaultRowHeight="21" x14ac:dyDescent="0.35"/>
  <cols>
    <col min="1" max="1" width="9.140625" style="1"/>
    <col min="2" max="2" width="7" style="1" customWidth="1"/>
    <col min="3" max="16384" width="9.140625" style="1"/>
  </cols>
  <sheetData>
    <row r="6" spans="3:6" ht="30.75" x14ac:dyDescent="0.45">
      <c r="C6" s="46"/>
    </row>
    <row r="8" spans="3:6" ht="36" x14ac:dyDescent="0.55000000000000004">
      <c r="C8" s="46"/>
      <c r="F8" s="51" t="s">
        <v>3238</v>
      </c>
    </row>
    <row r="25" spans="4:4" ht="33.75" x14ac:dyDescent="0.5">
      <c r="D25" s="72" t="s">
        <v>52</v>
      </c>
    </row>
  </sheetData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1"/>
  <sheetViews>
    <sheetView workbookViewId="0">
      <selection sqref="A1:H17"/>
    </sheetView>
  </sheetViews>
  <sheetFormatPr defaultRowHeight="21" x14ac:dyDescent="0.2"/>
  <cols>
    <col min="1" max="1" width="40" style="9" customWidth="1"/>
    <col min="2" max="2" width="27.42578125" style="9" customWidth="1"/>
    <col min="3" max="8" width="15.42578125" style="9" customWidth="1"/>
    <col min="9" max="16384" width="9.140625" style="9"/>
  </cols>
  <sheetData>
    <row r="1" spans="1:13" s="229" customFormat="1" ht="23.25" x14ac:dyDescent="0.35">
      <c r="A1" s="1384" t="s">
        <v>3268</v>
      </c>
      <c r="B1" s="1384"/>
      <c r="C1" s="1384"/>
      <c r="D1" s="1384"/>
      <c r="E1" s="1384"/>
      <c r="F1" s="1384"/>
      <c r="G1" s="1384"/>
      <c r="H1" s="1384"/>
      <c r="I1" s="133"/>
      <c r="J1" s="133"/>
      <c r="K1" s="133"/>
      <c r="L1" s="133"/>
      <c r="M1" s="133"/>
    </row>
    <row r="3" spans="1:13" s="226" customFormat="1" x14ac:dyDescent="0.2">
      <c r="A3" s="1385" t="s">
        <v>1058</v>
      </c>
      <c r="B3" s="1385" t="s">
        <v>2791</v>
      </c>
      <c r="C3" s="1448" t="s">
        <v>3241</v>
      </c>
      <c r="D3" s="1385"/>
      <c r="E3" s="1385"/>
      <c r="F3" s="1385"/>
      <c r="G3" s="1385"/>
      <c r="H3" s="1385" t="s">
        <v>5</v>
      </c>
      <c r="I3" s="224"/>
    </row>
    <row r="4" spans="1:13" x14ac:dyDescent="0.2">
      <c r="A4" s="1447"/>
      <c r="B4" s="1447"/>
      <c r="C4" s="969" t="s">
        <v>3242</v>
      </c>
      <c r="D4" s="966" t="s">
        <v>2593</v>
      </c>
      <c r="E4" s="966" t="s">
        <v>3243</v>
      </c>
      <c r="F4" s="966" t="s">
        <v>3244</v>
      </c>
      <c r="G4" s="966" t="s">
        <v>3245</v>
      </c>
      <c r="H4" s="1385"/>
      <c r="I4" s="224"/>
    </row>
    <row r="5" spans="1:13" ht="26.25" customHeight="1" x14ac:dyDescent="0.2">
      <c r="A5" s="268" t="s">
        <v>3246</v>
      </c>
      <c r="B5" s="414" t="s">
        <v>3247</v>
      </c>
      <c r="C5" s="211"/>
      <c r="D5" s="211"/>
      <c r="E5" s="211"/>
      <c r="F5" s="211"/>
      <c r="G5" s="211"/>
      <c r="H5" s="211"/>
    </row>
    <row r="6" spans="1:13" ht="26.25" customHeight="1" x14ac:dyDescent="0.2">
      <c r="A6" s="268" t="s">
        <v>3248</v>
      </c>
      <c r="B6" s="414" t="s">
        <v>3247</v>
      </c>
      <c r="C6" s="211">
        <v>10223</v>
      </c>
      <c r="D6" s="211">
        <v>8954</v>
      </c>
      <c r="E6" s="211">
        <v>7604</v>
      </c>
      <c r="F6" s="211">
        <v>4015</v>
      </c>
      <c r="G6" s="211">
        <v>3914</v>
      </c>
      <c r="H6" s="211">
        <f>C6+D6+E6+F6+G6</f>
        <v>34710</v>
      </c>
    </row>
    <row r="7" spans="1:13" ht="26.25" customHeight="1" x14ac:dyDescent="0.2">
      <c r="A7" s="268" t="s">
        <v>3249</v>
      </c>
      <c r="B7" s="414" t="s">
        <v>3247</v>
      </c>
      <c r="C7" s="211">
        <v>10223</v>
      </c>
      <c r="D7" s="211">
        <v>8954</v>
      </c>
      <c r="E7" s="211">
        <v>7604</v>
      </c>
      <c r="F7" s="211">
        <v>4015</v>
      </c>
      <c r="G7" s="211">
        <v>3914</v>
      </c>
      <c r="H7" s="211">
        <f t="shared" ref="H7:H17" si="0">C7+D7+E7+F7+G7</f>
        <v>34710</v>
      </c>
    </row>
    <row r="8" spans="1:13" ht="26.25" customHeight="1" x14ac:dyDescent="0.2">
      <c r="A8" s="268" t="s">
        <v>3250</v>
      </c>
      <c r="B8" s="414" t="s">
        <v>3247</v>
      </c>
      <c r="C8" s="211">
        <v>10223</v>
      </c>
      <c r="D8" s="211">
        <v>8954</v>
      </c>
      <c r="E8" s="211">
        <v>7604</v>
      </c>
      <c r="F8" s="211">
        <v>4015</v>
      </c>
      <c r="G8" s="211">
        <v>3914</v>
      </c>
      <c r="H8" s="211">
        <f t="shared" si="0"/>
        <v>34710</v>
      </c>
    </row>
    <row r="9" spans="1:13" ht="27" customHeight="1" x14ac:dyDescent="0.2">
      <c r="A9" s="268" t="s">
        <v>3251</v>
      </c>
      <c r="B9" s="414" t="s">
        <v>3266</v>
      </c>
      <c r="C9" s="211">
        <v>2870</v>
      </c>
      <c r="D9" s="211">
        <v>2242</v>
      </c>
      <c r="E9" s="211">
        <v>2106</v>
      </c>
      <c r="F9" s="211">
        <v>1095</v>
      </c>
      <c r="G9" s="211">
        <v>1120</v>
      </c>
      <c r="H9" s="211">
        <f t="shared" si="0"/>
        <v>9433</v>
      </c>
    </row>
    <row r="10" spans="1:13" ht="27" customHeight="1" x14ac:dyDescent="0.2">
      <c r="A10" s="268" t="s">
        <v>3265</v>
      </c>
      <c r="B10" s="414" t="s">
        <v>3267</v>
      </c>
      <c r="C10" s="211">
        <v>3408</v>
      </c>
      <c r="D10" s="211">
        <v>2640</v>
      </c>
      <c r="E10" s="211">
        <v>2448</v>
      </c>
      <c r="F10" s="211">
        <v>1251</v>
      </c>
      <c r="G10" s="211">
        <v>1120</v>
      </c>
      <c r="H10" s="211">
        <f t="shared" si="0"/>
        <v>10867</v>
      </c>
    </row>
    <row r="11" spans="1:13" ht="47.25" customHeight="1" x14ac:dyDescent="0.2">
      <c r="A11" s="268" t="s">
        <v>3252</v>
      </c>
      <c r="B11" s="414" t="s">
        <v>3253</v>
      </c>
      <c r="C11" s="211">
        <v>8422</v>
      </c>
      <c r="D11" s="211">
        <v>7536</v>
      </c>
      <c r="E11" s="211">
        <v>6310</v>
      </c>
      <c r="F11" s="211">
        <v>3408</v>
      </c>
      <c r="G11" s="211">
        <v>3261</v>
      </c>
      <c r="H11" s="211">
        <f t="shared" si="0"/>
        <v>28937</v>
      </c>
    </row>
    <row r="12" spans="1:13" x14ac:dyDescent="0.2">
      <c r="A12" s="268" t="s">
        <v>3254</v>
      </c>
      <c r="B12" s="414" t="s">
        <v>3255</v>
      </c>
      <c r="C12" s="211">
        <v>8422</v>
      </c>
      <c r="D12" s="211">
        <v>7536</v>
      </c>
      <c r="E12" s="211">
        <v>6310</v>
      </c>
      <c r="F12" s="211">
        <v>3408</v>
      </c>
      <c r="G12" s="211">
        <v>3261</v>
      </c>
      <c r="H12" s="211">
        <f t="shared" si="0"/>
        <v>28937</v>
      </c>
    </row>
    <row r="13" spans="1:13" x14ac:dyDescent="0.2">
      <c r="A13" s="268" t="s">
        <v>3256</v>
      </c>
      <c r="B13" s="414" t="s">
        <v>3257</v>
      </c>
      <c r="C13" s="211" t="s">
        <v>1531</v>
      </c>
      <c r="D13" s="211" t="s">
        <v>1531</v>
      </c>
      <c r="E13" s="211" t="s">
        <v>1531</v>
      </c>
      <c r="F13" s="211" t="s">
        <v>1531</v>
      </c>
      <c r="G13" s="211" t="s">
        <v>1531</v>
      </c>
      <c r="H13" s="211">
        <v>1200</v>
      </c>
    </row>
    <row r="14" spans="1:13" x14ac:dyDescent="0.2">
      <c r="A14" s="268" t="s">
        <v>3258</v>
      </c>
      <c r="B14" s="414" t="s">
        <v>3259</v>
      </c>
      <c r="C14" s="818">
        <v>3756</v>
      </c>
      <c r="D14" s="818">
        <v>3015</v>
      </c>
      <c r="E14" s="818">
        <v>2797</v>
      </c>
      <c r="F14" s="818">
        <v>1557</v>
      </c>
      <c r="G14" s="818">
        <v>1495</v>
      </c>
      <c r="H14" s="211">
        <f t="shared" si="0"/>
        <v>12620</v>
      </c>
    </row>
    <row r="15" spans="1:13" x14ac:dyDescent="0.2">
      <c r="A15" s="268" t="s">
        <v>3260</v>
      </c>
      <c r="B15" s="414" t="s">
        <v>3261</v>
      </c>
      <c r="C15" s="211">
        <v>1790</v>
      </c>
      <c r="D15" s="211">
        <v>1453</v>
      </c>
      <c r="E15" s="211">
        <v>1363</v>
      </c>
      <c r="F15" s="211">
        <v>863</v>
      </c>
      <c r="G15" s="211">
        <v>759</v>
      </c>
      <c r="H15" s="211">
        <f t="shared" si="0"/>
        <v>6228</v>
      </c>
    </row>
    <row r="16" spans="1:13" x14ac:dyDescent="0.2">
      <c r="A16" s="268" t="s">
        <v>3262</v>
      </c>
      <c r="B16" s="486"/>
      <c r="C16" s="211"/>
      <c r="D16" s="211"/>
      <c r="E16" s="211"/>
      <c r="F16" s="211"/>
      <c r="G16" s="211"/>
      <c r="H16" s="211"/>
    </row>
    <row r="17" spans="1:8" x14ac:dyDescent="0.2">
      <c r="A17" s="414" t="s">
        <v>3263</v>
      </c>
      <c r="B17" s="414" t="s">
        <v>3264</v>
      </c>
      <c r="C17" s="211">
        <v>9</v>
      </c>
      <c r="D17" s="211">
        <v>13</v>
      </c>
      <c r="E17" s="211">
        <v>10</v>
      </c>
      <c r="F17" s="211">
        <v>8</v>
      </c>
      <c r="G17" s="211">
        <v>7</v>
      </c>
      <c r="H17" s="970">
        <f t="shared" si="0"/>
        <v>47</v>
      </c>
    </row>
    <row r="18" spans="1:8" x14ac:dyDescent="0.2">
      <c r="A18" s="229"/>
      <c r="B18" s="229"/>
      <c r="C18" s="229"/>
      <c r="D18" s="229"/>
      <c r="E18" s="229"/>
      <c r="F18" s="229"/>
      <c r="G18" s="229"/>
      <c r="H18" s="229"/>
    </row>
    <row r="19" spans="1:8" s="229" customFormat="1" x14ac:dyDescent="0.2"/>
    <row r="20" spans="1:8" s="229" customFormat="1" x14ac:dyDescent="0.2"/>
    <row r="21" spans="1:8" s="229" customFormat="1" x14ac:dyDescent="0.2"/>
  </sheetData>
  <mergeCells count="5">
    <mergeCell ref="A1:H1"/>
    <mergeCell ref="A3:A4"/>
    <mergeCell ref="B3:B4"/>
    <mergeCell ref="C3:G3"/>
    <mergeCell ref="H3:H4"/>
  </mergeCells>
  <pageMargins left="0.9055118110236221" right="0.70866141732283472" top="0.74803149606299213" bottom="0.74803149606299213" header="0.31496062992125984" footer="0.31496062992125984"/>
  <pageSetup paperSize="5" orientation="landscape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20" workbookViewId="0">
      <selection sqref="A1:I33"/>
    </sheetView>
  </sheetViews>
  <sheetFormatPr defaultRowHeight="21" x14ac:dyDescent="0.2"/>
  <cols>
    <col min="1" max="1" width="46.28515625" style="9" customWidth="1"/>
    <col min="2" max="2" width="22.28515625" style="9" customWidth="1"/>
    <col min="3" max="3" width="11" style="9" customWidth="1"/>
    <col min="4" max="4" width="23.28515625" style="9" customWidth="1"/>
    <col min="5" max="5" width="18.28515625" style="9" customWidth="1"/>
    <col min="6" max="6" width="20.42578125" style="9" customWidth="1"/>
    <col min="7" max="7" width="22.42578125" style="9" customWidth="1"/>
    <col min="8" max="8" width="9.7109375" style="1105" customWidth="1"/>
    <col min="9" max="9" width="17.85546875" style="9" customWidth="1"/>
    <col min="10" max="10" width="6.28515625" style="9" bestFit="1" customWidth="1"/>
    <col min="11" max="11" width="6.85546875" style="9" bestFit="1" customWidth="1"/>
    <col min="12" max="12" width="6.28515625" style="9" bestFit="1" customWidth="1"/>
    <col min="13" max="13" width="8.5703125" style="9" customWidth="1"/>
    <col min="14" max="14" width="7" style="9" customWidth="1"/>
    <col min="15" max="15" width="10" style="9" customWidth="1"/>
    <col min="16" max="16384" width="9.140625" style="9"/>
  </cols>
  <sheetData>
    <row r="1" spans="1:15" s="23" customFormat="1" ht="21" customHeight="1" x14ac:dyDescent="0.2">
      <c r="A1" s="1449" t="s">
        <v>2581</v>
      </c>
      <c r="B1" s="1449"/>
      <c r="C1" s="1449"/>
      <c r="D1" s="1449"/>
      <c r="E1" s="1449"/>
      <c r="F1" s="1449"/>
      <c r="G1" s="1449"/>
      <c r="H1" s="1449"/>
      <c r="I1" s="1449"/>
    </row>
    <row r="2" spans="1:15" s="23" customFormat="1" x14ac:dyDescent="0.2">
      <c r="A2" s="1450" t="s">
        <v>3298</v>
      </c>
      <c r="B2" s="1450"/>
      <c r="C2" s="1450"/>
      <c r="D2" s="1450"/>
      <c r="E2" s="1450"/>
      <c r="F2" s="1450"/>
      <c r="G2" s="1450"/>
      <c r="H2" s="1450"/>
      <c r="I2" s="1450"/>
    </row>
    <row r="4" spans="1:15" x14ac:dyDescent="0.2">
      <c r="A4" s="1004" t="s">
        <v>1058</v>
      </c>
      <c r="B4" s="1004" t="s">
        <v>1059</v>
      </c>
      <c r="C4" s="1004" t="s">
        <v>1060</v>
      </c>
      <c r="D4" s="1004" t="s">
        <v>1061</v>
      </c>
      <c r="E4" s="1004" t="s">
        <v>24</v>
      </c>
      <c r="F4" s="1004" t="s">
        <v>1062</v>
      </c>
      <c r="G4" s="1004" t="s">
        <v>1063</v>
      </c>
      <c r="H4" s="1451" t="s">
        <v>1</v>
      </c>
      <c r="I4" s="1448"/>
    </row>
    <row r="5" spans="1:15" x14ac:dyDescent="0.2">
      <c r="A5" s="1098"/>
      <c r="B5" s="1005" t="s">
        <v>1064</v>
      </c>
      <c r="C5" s="1005"/>
      <c r="D5" s="1005" t="s">
        <v>1065</v>
      </c>
      <c r="E5" s="1005" t="s">
        <v>1066</v>
      </c>
      <c r="F5" s="1098"/>
      <c r="G5" s="1098"/>
      <c r="H5" s="1104" t="s">
        <v>1067</v>
      </c>
      <c r="I5" s="1003" t="s">
        <v>14</v>
      </c>
    </row>
    <row r="6" spans="1:15" ht="42" x14ac:dyDescent="0.2">
      <c r="A6" s="1099" t="s">
        <v>2562</v>
      </c>
      <c r="B6" s="691" t="s">
        <v>714</v>
      </c>
      <c r="C6" s="691" t="s">
        <v>1068</v>
      </c>
      <c r="D6" s="691" t="s">
        <v>1069</v>
      </c>
      <c r="E6" s="691" t="s">
        <v>1070</v>
      </c>
      <c r="F6" s="691" t="s">
        <v>1071</v>
      </c>
      <c r="G6" s="527" t="s">
        <v>1072</v>
      </c>
      <c r="H6" s="73">
        <v>144000</v>
      </c>
      <c r="I6" s="691" t="s">
        <v>6</v>
      </c>
    </row>
    <row r="7" spans="1:15" ht="42" x14ac:dyDescent="0.2">
      <c r="A7" s="90" t="s">
        <v>1073</v>
      </c>
      <c r="B7" s="81" t="s">
        <v>1074</v>
      </c>
      <c r="C7" s="81" t="s">
        <v>693</v>
      </c>
      <c r="D7" s="81" t="s">
        <v>1075</v>
      </c>
      <c r="E7" s="446">
        <v>22463</v>
      </c>
      <c r="F7" s="81" t="s">
        <v>1071</v>
      </c>
      <c r="G7" s="79" t="s">
        <v>1072</v>
      </c>
      <c r="H7" s="75">
        <v>10000</v>
      </c>
      <c r="I7" s="81" t="s">
        <v>1076</v>
      </c>
    </row>
    <row r="8" spans="1:15" ht="42" x14ac:dyDescent="0.2">
      <c r="A8" s="371" t="s">
        <v>2563</v>
      </c>
      <c r="B8" s="103" t="s">
        <v>1077</v>
      </c>
      <c r="C8" s="81">
        <v>1500</v>
      </c>
      <c r="D8" s="81" t="s">
        <v>1078</v>
      </c>
      <c r="E8" s="103" t="s">
        <v>624</v>
      </c>
      <c r="F8" s="81" t="s">
        <v>1079</v>
      </c>
      <c r="G8" s="79" t="s">
        <v>1080</v>
      </c>
      <c r="H8" s="75"/>
      <c r="I8" s="81"/>
    </row>
    <row r="9" spans="1:15" x14ac:dyDescent="0.2">
      <c r="A9" s="370" t="s">
        <v>2564</v>
      </c>
      <c r="B9" s="103" t="s">
        <v>1081</v>
      </c>
      <c r="C9" s="81">
        <v>50</v>
      </c>
      <c r="D9" s="81" t="s">
        <v>1082</v>
      </c>
      <c r="E9" s="446">
        <v>22463</v>
      </c>
      <c r="F9" s="81" t="s">
        <v>1079</v>
      </c>
      <c r="G9" s="79" t="s">
        <v>1080</v>
      </c>
      <c r="H9" s="75">
        <v>15000</v>
      </c>
      <c r="I9" s="81" t="s">
        <v>1076</v>
      </c>
      <c r="O9" s="1100"/>
    </row>
    <row r="10" spans="1:15" ht="42" x14ac:dyDescent="0.2">
      <c r="A10" s="119" t="s">
        <v>2565</v>
      </c>
      <c r="B10" s="103" t="s">
        <v>1083</v>
      </c>
      <c r="C10" s="81">
        <v>150</v>
      </c>
      <c r="D10" s="81" t="s">
        <v>672</v>
      </c>
      <c r="E10" s="81" t="s">
        <v>673</v>
      </c>
      <c r="F10" s="81" t="s">
        <v>1084</v>
      </c>
      <c r="G10" s="79" t="s">
        <v>1085</v>
      </c>
      <c r="H10" s="75"/>
      <c r="I10" s="81"/>
    </row>
    <row r="11" spans="1:15" ht="75" x14ac:dyDescent="0.2">
      <c r="A11" s="83" t="s">
        <v>1086</v>
      </c>
      <c r="B11" s="81" t="s">
        <v>1087</v>
      </c>
      <c r="C11" s="128" t="s">
        <v>3299</v>
      </c>
      <c r="D11" s="81" t="s">
        <v>672</v>
      </c>
      <c r="E11" s="81" t="s">
        <v>673</v>
      </c>
      <c r="F11" s="81" t="s">
        <v>1071</v>
      </c>
      <c r="G11" s="79" t="s">
        <v>1088</v>
      </c>
      <c r="H11" s="75">
        <v>50000</v>
      </c>
      <c r="I11" s="81" t="s">
        <v>1076</v>
      </c>
    </row>
    <row r="12" spans="1:15" ht="23.25" x14ac:dyDescent="0.2">
      <c r="A12" s="170" t="s">
        <v>2566</v>
      </c>
      <c r="B12" s="103" t="s">
        <v>1089</v>
      </c>
      <c r="C12" s="103">
        <v>60</v>
      </c>
      <c r="D12" s="81" t="s">
        <v>672</v>
      </c>
      <c r="E12" s="266">
        <v>22313</v>
      </c>
      <c r="F12" s="81" t="s">
        <v>1071</v>
      </c>
      <c r="G12" s="1101" t="s">
        <v>1090</v>
      </c>
      <c r="H12" s="251">
        <v>30000</v>
      </c>
      <c r="I12" s="81" t="s">
        <v>1076</v>
      </c>
    </row>
    <row r="13" spans="1:15" x14ac:dyDescent="0.2">
      <c r="A13" s="131" t="s">
        <v>1091</v>
      </c>
      <c r="B13" s="128" t="s">
        <v>639</v>
      </c>
      <c r="C13" s="251">
        <v>2665</v>
      </c>
      <c r="D13" s="81" t="s">
        <v>672</v>
      </c>
      <c r="E13" s="81" t="s">
        <v>624</v>
      </c>
      <c r="F13" s="103" t="s">
        <v>1092</v>
      </c>
      <c r="G13" s="79" t="s">
        <v>1088</v>
      </c>
      <c r="H13" s="75">
        <v>30000</v>
      </c>
      <c r="I13" s="81" t="s">
        <v>1076</v>
      </c>
    </row>
    <row r="14" spans="1:15" x14ac:dyDescent="0.2">
      <c r="A14" s="1006" t="s">
        <v>1093</v>
      </c>
      <c r="B14" s="103" t="s">
        <v>1094</v>
      </c>
      <c r="C14" s="103">
        <v>60</v>
      </c>
      <c r="D14" s="81" t="s">
        <v>672</v>
      </c>
      <c r="E14" s="103" t="s">
        <v>629</v>
      </c>
      <c r="F14" s="103" t="s">
        <v>1095</v>
      </c>
      <c r="G14" s="79" t="s">
        <v>1088</v>
      </c>
      <c r="H14" s="251">
        <v>50000</v>
      </c>
      <c r="I14" s="81" t="s">
        <v>1076</v>
      </c>
    </row>
    <row r="15" spans="1:15" ht="42" x14ac:dyDescent="0.2">
      <c r="A15" s="371" t="s">
        <v>1096</v>
      </c>
      <c r="B15" s="103" t="s">
        <v>1097</v>
      </c>
      <c r="C15" s="266">
        <v>1566</v>
      </c>
      <c r="D15" s="81" t="s">
        <v>672</v>
      </c>
      <c r="E15" s="103" t="s">
        <v>1098</v>
      </c>
      <c r="F15" s="103" t="s">
        <v>1099</v>
      </c>
      <c r="G15" s="79" t="s">
        <v>1088</v>
      </c>
      <c r="H15" s="251"/>
      <c r="I15" s="103"/>
    </row>
    <row r="16" spans="1:15" ht="42" x14ac:dyDescent="0.2">
      <c r="A16" s="445" t="s">
        <v>1100</v>
      </c>
      <c r="B16" s="103" t="s">
        <v>1101</v>
      </c>
      <c r="C16" s="103">
        <v>997</v>
      </c>
      <c r="D16" s="81" t="s">
        <v>672</v>
      </c>
      <c r="E16" s="103" t="s">
        <v>1102</v>
      </c>
      <c r="F16" s="103" t="s">
        <v>1103</v>
      </c>
      <c r="G16" s="103" t="s">
        <v>1104</v>
      </c>
      <c r="H16" s="251">
        <v>51980</v>
      </c>
      <c r="I16" s="103" t="s">
        <v>786</v>
      </c>
    </row>
    <row r="17" spans="1:11" x14ac:dyDescent="0.2">
      <c r="A17" s="1006" t="s">
        <v>2567</v>
      </c>
      <c r="B17" s="299" t="s">
        <v>659</v>
      </c>
      <c r="C17" s="81">
        <v>10</v>
      </c>
      <c r="D17" s="75" t="s">
        <v>1105</v>
      </c>
      <c r="E17" s="81" t="s">
        <v>1098</v>
      </c>
      <c r="F17" s="81" t="s">
        <v>1099</v>
      </c>
      <c r="G17" s="75" t="s">
        <v>1105</v>
      </c>
      <c r="H17" s="251">
        <v>10000</v>
      </c>
      <c r="I17" s="103" t="s">
        <v>1076</v>
      </c>
    </row>
    <row r="18" spans="1:11" x14ac:dyDescent="0.2">
      <c r="A18" s="119" t="s">
        <v>2568</v>
      </c>
      <c r="B18" s="103" t="s">
        <v>835</v>
      </c>
      <c r="C18" s="103"/>
      <c r="D18" s="81" t="s">
        <v>672</v>
      </c>
      <c r="E18" s="81" t="s">
        <v>624</v>
      </c>
      <c r="F18" s="81" t="s">
        <v>1084</v>
      </c>
      <c r="G18" s="79" t="s">
        <v>1088</v>
      </c>
      <c r="H18" s="251">
        <v>70500</v>
      </c>
      <c r="I18" s="81" t="s">
        <v>6</v>
      </c>
    </row>
    <row r="19" spans="1:11" ht="42" x14ac:dyDescent="0.2">
      <c r="A19" s="387" t="s">
        <v>2569</v>
      </c>
      <c r="B19" s="103" t="s">
        <v>1106</v>
      </c>
      <c r="C19" s="103" t="s">
        <v>3300</v>
      </c>
      <c r="D19" s="81" t="s">
        <v>672</v>
      </c>
      <c r="E19" s="81" t="s">
        <v>624</v>
      </c>
      <c r="F19" s="81" t="s">
        <v>1084</v>
      </c>
      <c r="G19" s="79" t="s">
        <v>1088</v>
      </c>
      <c r="H19" s="75">
        <v>220000</v>
      </c>
      <c r="I19" s="81" t="s">
        <v>1076</v>
      </c>
    </row>
    <row r="20" spans="1:11" x14ac:dyDescent="0.2">
      <c r="A20" s="83" t="s">
        <v>796</v>
      </c>
      <c r="B20" s="103" t="s">
        <v>835</v>
      </c>
      <c r="C20" s="103"/>
      <c r="D20" s="81" t="s">
        <v>672</v>
      </c>
      <c r="E20" s="81" t="s">
        <v>624</v>
      </c>
      <c r="F20" s="103" t="s">
        <v>1084</v>
      </c>
      <c r="G20" s="79" t="s">
        <v>1088</v>
      </c>
      <c r="H20" s="251">
        <v>7500</v>
      </c>
      <c r="I20" s="81" t="s">
        <v>6</v>
      </c>
    </row>
    <row r="21" spans="1:11" ht="42" x14ac:dyDescent="0.2">
      <c r="A21" s="90" t="s">
        <v>583</v>
      </c>
      <c r="B21" s="103" t="s">
        <v>582</v>
      </c>
      <c r="C21" s="103" t="s">
        <v>716</v>
      </c>
      <c r="D21" s="81" t="s">
        <v>672</v>
      </c>
      <c r="E21" s="103"/>
      <c r="F21" s="103" t="s">
        <v>1084</v>
      </c>
      <c r="G21" s="79" t="s">
        <v>1088</v>
      </c>
      <c r="H21" s="251">
        <v>48000</v>
      </c>
      <c r="I21" s="103" t="s">
        <v>1076</v>
      </c>
    </row>
    <row r="22" spans="1:11" x14ac:dyDescent="0.2">
      <c r="A22" s="371" t="s">
        <v>686</v>
      </c>
      <c r="B22" s="81"/>
      <c r="C22" s="81"/>
      <c r="D22" s="81" t="s">
        <v>672</v>
      </c>
      <c r="E22" s="446">
        <v>22341</v>
      </c>
      <c r="F22" s="81" t="s">
        <v>1079</v>
      </c>
      <c r="G22" s="79" t="s">
        <v>1088</v>
      </c>
      <c r="H22" s="251"/>
      <c r="I22" s="81"/>
    </row>
    <row r="23" spans="1:11" x14ac:dyDescent="0.2">
      <c r="A23" s="83" t="s">
        <v>2570</v>
      </c>
      <c r="B23" s="103" t="s">
        <v>1107</v>
      </c>
      <c r="C23" s="103" t="s">
        <v>575</v>
      </c>
      <c r="D23" s="103" t="s">
        <v>672</v>
      </c>
      <c r="E23" s="446">
        <v>22372</v>
      </c>
      <c r="F23" s="103" t="s">
        <v>1084</v>
      </c>
      <c r="G23" s="79" t="s">
        <v>1088</v>
      </c>
      <c r="H23" s="251">
        <v>36800</v>
      </c>
      <c r="I23" s="103" t="s">
        <v>6</v>
      </c>
    </row>
    <row r="24" spans="1:11" ht="42" x14ac:dyDescent="0.2">
      <c r="A24" s="90" t="s">
        <v>2571</v>
      </c>
      <c r="B24" s="299" t="s">
        <v>1108</v>
      </c>
      <c r="C24" s="81" t="s">
        <v>1109</v>
      </c>
      <c r="D24" s="81" t="s">
        <v>1110</v>
      </c>
      <c r="E24" s="81" t="s">
        <v>1111</v>
      </c>
      <c r="F24" s="81" t="s">
        <v>1112</v>
      </c>
      <c r="G24" s="81" t="s">
        <v>1113</v>
      </c>
      <c r="H24" s="75">
        <v>25000</v>
      </c>
      <c r="I24" s="79" t="s">
        <v>6</v>
      </c>
    </row>
    <row r="25" spans="1:11" ht="42" x14ac:dyDescent="0.2">
      <c r="A25" s="90" t="s">
        <v>2572</v>
      </c>
      <c r="B25" s="103" t="s">
        <v>1114</v>
      </c>
      <c r="C25" s="79" t="s">
        <v>594</v>
      </c>
      <c r="D25" s="81" t="s">
        <v>1110</v>
      </c>
      <c r="E25" s="103" t="s">
        <v>594</v>
      </c>
      <c r="F25" s="81" t="s">
        <v>1112</v>
      </c>
      <c r="G25" s="103" t="s">
        <v>1115</v>
      </c>
      <c r="H25" s="251">
        <v>20000</v>
      </c>
      <c r="I25" s="79" t="s">
        <v>6</v>
      </c>
    </row>
    <row r="26" spans="1:11" ht="42" x14ac:dyDescent="0.2">
      <c r="A26" s="1006" t="s">
        <v>2574</v>
      </c>
      <c r="B26" s="299" t="s">
        <v>680</v>
      </c>
      <c r="C26" s="79" t="s">
        <v>681</v>
      </c>
      <c r="D26" s="75" t="s">
        <v>1116</v>
      </c>
      <c r="E26" s="103" t="s">
        <v>594</v>
      </c>
      <c r="F26" s="75" t="s">
        <v>1079</v>
      </c>
      <c r="G26" s="75" t="s">
        <v>1117</v>
      </c>
      <c r="H26" s="75">
        <v>30000</v>
      </c>
      <c r="I26" s="75" t="s">
        <v>1076</v>
      </c>
    </row>
    <row r="27" spans="1:11" x14ac:dyDescent="0.2">
      <c r="A27" s="90" t="s">
        <v>2573</v>
      </c>
      <c r="B27" s="81" t="s">
        <v>1118</v>
      </c>
      <c r="C27" s="81" t="s">
        <v>1119</v>
      </c>
      <c r="D27" s="81" t="s">
        <v>672</v>
      </c>
      <c r="E27" s="103" t="s">
        <v>1120</v>
      </c>
      <c r="F27" s="75" t="s">
        <v>1079</v>
      </c>
      <c r="G27" s="75" t="s">
        <v>1117</v>
      </c>
      <c r="H27" s="251">
        <v>16250</v>
      </c>
      <c r="I27" s="103" t="s">
        <v>1121</v>
      </c>
    </row>
    <row r="28" spans="1:11" x14ac:dyDescent="0.2">
      <c r="A28" s="90" t="s">
        <v>2575</v>
      </c>
      <c r="B28" s="103" t="s">
        <v>1122</v>
      </c>
      <c r="C28" s="266" t="s">
        <v>1123</v>
      </c>
      <c r="D28" s="81" t="s">
        <v>672</v>
      </c>
      <c r="E28" s="251" t="s">
        <v>681</v>
      </c>
      <c r="F28" s="75" t="s">
        <v>1079</v>
      </c>
      <c r="G28" s="251" t="s">
        <v>1076</v>
      </c>
      <c r="H28" s="75">
        <v>26000</v>
      </c>
      <c r="I28" s="103" t="s">
        <v>1076</v>
      </c>
    </row>
    <row r="29" spans="1:11" x14ac:dyDescent="0.2">
      <c r="A29" s="1006" t="s">
        <v>2576</v>
      </c>
      <c r="B29" s="1106" t="s">
        <v>545</v>
      </c>
      <c r="C29" s="103"/>
      <c r="D29" s="81" t="s">
        <v>672</v>
      </c>
      <c r="E29" s="103" t="s">
        <v>607</v>
      </c>
      <c r="F29" s="103" t="s">
        <v>1084</v>
      </c>
      <c r="G29" s="103" t="s">
        <v>1088</v>
      </c>
      <c r="H29" s="251">
        <v>20000</v>
      </c>
      <c r="I29" s="103" t="s">
        <v>1076</v>
      </c>
    </row>
    <row r="30" spans="1:11" ht="42" x14ac:dyDescent="0.2">
      <c r="A30" s="119" t="s">
        <v>2577</v>
      </c>
      <c r="B30" s="103"/>
      <c r="C30" s="103" t="s">
        <v>703</v>
      </c>
      <c r="D30" s="81" t="s">
        <v>672</v>
      </c>
      <c r="E30" s="103" t="s">
        <v>704</v>
      </c>
      <c r="F30" s="103" t="s">
        <v>1099</v>
      </c>
      <c r="G30" s="103" t="s">
        <v>1124</v>
      </c>
      <c r="H30" s="251">
        <v>77000</v>
      </c>
      <c r="I30" s="81" t="s">
        <v>6</v>
      </c>
    </row>
    <row r="31" spans="1:11" ht="42" x14ac:dyDescent="0.2">
      <c r="A31" s="125" t="s">
        <v>2578</v>
      </c>
      <c r="B31" s="103"/>
      <c r="C31" s="103" t="s">
        <v>712</v>
      </c>
      <c r="D31" s="81" t="s">
        <v>672</v>
      </c>
      <c r="E31" s="103" t="s">
        <v>713</v>
      </c>
      <c r="F31" s="103" t="s">
        <v>1099</v>
      </c>
      <c r="G31" s="103" t="s">
        <v>1124</v>
      </c>
      <c r="H31" s="251"/>
      <c r="I31" s="81"/>
      <c r="K31" s="1102"/>
    </row>
    <row r="32" spans="1:11" ht="42" x14ac:dyDescent="0.2">
      <c r="A32" s="503" t="s">
        <v>2579</v>
      </c>
      <c r="B32" s="81" t="s">
        <v>1125</v>
      </c>
      <c r="C32" s="81"/>
      <c r="D32" s="81" t="s">
        <v>672</v>
      </c>
      <c r="E32" s="103" t="s">
        <v>704</v>
      </c>
      <c r="F32" s="103" t="s">
        <v>1103</v>
      </c>
      <c r="G32" s="103"/>
      <c r="H32" s="251"/>
      <c r="I32" s="103"/>
    </row>
    <row r="33" spans="1:9" x14ac:dyDescent="0.2">
      <c r="A33" s="430" t="s">
        <v>2580</v>
      </c>
      <c r="B33" s="306" t="s">
        <v>1126</v>
      </c>
      <c r="C33" s="306" t="s">
        <v>712</v>
      </c>
      <c r="D33" s="124" t="s">
        <v>672</v>
      </c>
      <c r="E33" s="306" t="s">
        <v>740</v>
      </c>
      <c r="F33" s="306" t="s">
        <v>1099</v>
      </c>
      <c r="G33" s="1103" t="s">
        <v>1126</v>
      </c>
      <c r="H33" s="432"/>
      <c r="I33" s="306"/>
    </row>
  </sheetData>
  <mergeCells count="3">
    <mergeCell ref="A1:I1"/>
    <mergeCell ref="A2:I2"/>
    <mergeCell ref="H4:I4"/>
  </mergeCells>
  <pageMargins left="0.9055118110236221" right="0.51181102362204722" top="0.74803149606299213" bottom="0.74803149606299213" header="0.31496062992125984" footer="0.31496062992125984"/>
  <pageSetup paperSize="5" scale="85" orientation="landscape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9"/>
  <sheetViews>
    <sheetView workbookViewId="0">
      <selection sqref="A1:XFD1"/>
    </sheetView>
  </sheetViews>
  <sheetFormatPr defaultRowHeight="21" x14ac:dyDescent="0.2"/>
  <cols>
    <col min="1" max="1" width="35.28515625" style="758" customWidth="1"/>
    <col min="2" max="2" width="23.28515625" style="758" customWidth="1"/>
    <col min="3" max="3" width="19.7109375" style="758" customWidth="1"/>
    <col min="4" max="4" width="14.5703125" style="758" customWidth="1"/>
    <col min="5" max="5" width="16.42578125" style="758" customWidth="1"/>
    <col min="6" max="6" width="24.85546875" style="758" customWidth="1"/>
    <col min="7" max="7" width="26" style="758" customWidth="1"/>
    <col min="8" max="16384" width="9.140625" style="758"/>
  </cols>
  <sheetData>
    <row r="1" spans="1:10" s="23" customFormat="1" x14ac:dyDescent="0.2">
      <c r="A1" s="1449" t="s">
        <v>2581</v>
      </c>
      <c r="B1" s="1449"/>
      <c r="C1" s="1449"/>
      <c r="D1" s="1449"/>
      <c r="E1" s="1449"/>
      <c r="F1" s="1449"/>
      <c r="G1" s="1449"/>
    </row>
    <row r="2" spans="1:10" s="23" customFormat="1" x14ac:dyDescent="0.2">
      <c r="A2" s="1452" t="s">
        <v>2582</v>
      </c>
      <c r="B2" s="1452"/>
      <c r="C2" s="1452"/>
      <c r="D2" s="1452"/>
      <c r="E2" s="1452"/>
      <c r="F2" s="1452"/>
      <c r="G2" s="1452"/>
    </row>
    <row r="3" spans="1:10" s="23" customFormat="1" ht="42" x14ac:dyDescent="0.2">
      <c r="A3" s="1054" t="s">
        <v>1058</v>
      </c>
      <c r="B3" s="1054" t="s">
        <v>1064</v>
      </c>
      <c r="C3" s="1054" t="s">
        <v>1061</v>
      </c>
      <c r="D3" s="1054" t="s">
        <v>24</v>
      </c>
      <c r="E3" s="1054" t="s">
        <v>2583</v>
      </c>
      <c r="F3" s="1054" t="s">
        <v>13</v>
      </c>
      <c r="G3" s="1054" t="s">
        <v>1063</v>
      </c>
    </row>
    <row r="4" spans="1:10" s="23" customFormat="1" x14ac:dyDescent="0.2">
      <c r="A4" s="1055" t="s">
        <v>2584</v>
      </c>
      <c r="B4" s="1056"/>
      <c r="C4" s="1056"/>
      <c r="D4" s="1056"/>
      <c r="E4" s="1056"/>
      <c r="F4" s="1056"/>
      <c r="G4" s="1056"/>
    </row>
    <row r="5" spans="1:10" s="23" customFormat="1" x14ac:dyDescent="0.2">
      <c r="A5" s="1057" t="s">
        <v>2585</v>
      </c>
      <c r="B5" s="1058" t="s">
        <v>2586</v>
      </c>
      <c r="C5" s="1059" t="s">
        <v>2587</v>
      </c>
      <c r="D5" s="1060" t="s">
        <v>2588</v>
      </c>
      <c r="E5" s="1059" t="s">
        <v>2589</v>
      </c>
      <c r="F5" s="1059" t="s">
        <v>2590</v>
      </c>
      <c r="G5" s="1059" t="s">
        <v>2591</v>
      </c>
    </row>
    <row r="6" spans="1:10" s="23" customFormat="1" x14ac:dyDescent="0.2">
      <c r="A6" s="1057" t="s">
        <v>2592</v>
      </c>
      <c r="B6" s="1058" t="s">
        <v>2593</v>
      </c>
      <c r="C6" s="1059" t="s">
        <v>2594</v>
      </c>
      <c r="D6" s="1060" t="s">
        <v>2595</v>
      </c>
      <c r="E6" s="1059" t="s">
        <v>2596</v>
      </c>
      <c r="F6" s="1059" t="s">
        <v>2590</v>
      </c>
      <c r="G6" s="1059" t="s">
        <v>2591</v>
      </c>
    </row>
    <row r="7" spans="1:10" s="23" customFormat="1" x14ac:dyDescent="0.2">
      <c r="A7" s="1057" t="s">
        <v>2597</v>
      </c>
      <c r="B7" s="1058" t="s">
        <v>2598</v>
      </c>
      <c r="C7" s="1059" t="s">
        <v>2599</v>
      </c>
      <c r="D7" s="1060" t="s">
        <v>2600</v>
      </c>
      <c r="E7" s="1059" t="s">
        <v>2596</v>
      </c>
      <c r="F7" s="1059" t="s">
        <v>2590</v>
      </c>
      <c r="G7" s="1059" t="s">
        <v>2591</v>
      </c>
      <c r="J7" s="1061"/>
    </row>
    <row r="8" spans="1:10" s="23" customFormat="1" x14ac:dyDescent="0.2">
      <c r="A8" s="1062" t="s">
        <v>2601</v>
      </c>
      <c r="B8" s="1058" t="s">
        <v>2602</v>
      </c>
      <c r="C8" s="1059" t="s">
        <v>2603</v>
      </c>
      <c r="D8" s="1060" t="s">
        <v>2604</v>
      </c>
      <c r="E8" s="1059" t="s">
        <v>2596</v>
      </c>
      <c r="F8" s="1059" t="s">
        <v>2333</v>
      </c>
      <c r="G8" s="1059" t="s">
        <v>2605</v>
      </c>
      <c r="I8" s="1061"/>
    </row>
    <row r="9" spans="1:10" s="23" customFormat="1" x14ac:dyDescent="0.2">
      <c r="A9" s="1059" t="s">
        <v>2606</v>
      </c>
      <c r="B9" s="1059"/>
      <c r="C9" s="1059" t="s">
        <v>2607</v>
      </c>
      <c r="D9" s="1060" t="s">
        <v>2608</v>
      </c>
      <c r="E9" s="1059" t="s">
        <v>2596</v>
      </c>
      <c r="F9" s="1059" t="s">
        <v>2333</v>
      </c>
      <c r="G9" s="1059" t="s">
        <v>2605</v>
      </c>
      <c r="I9" s="1063"/>
    </row>
    <row r="10" spans="1:10" s="23" customFormat="1" x14ac:dyDescent="0.2">
      <c r="A10" s="1064"/>
      <c r="B10" s="1059"/>
      <c r="C10" s="1059" t="s">
        <v>2609</v>
      </c>
      <c r="D10" s="1060" t="s">
        <v>2610</v>
      </c>
      <c r="E10" s="1059" t="s">
        <v>2596</v>
      </c>
      <c r="F10" s="1059" t="s">
        <v>2590</v>
      </c>
      <c r="G10" s="1059" t="s">
        <v>2591</v>
      </c>
    </row>
    <row r="11" spans="1:10" s="23" customFormat="1" x14ac:dyDescent="0.2">
      <c r="A11" s="1059"/>
      <c r="B11" s="1059"/>
      <c r="C11" s="1059" t="s">
        <v>2611</v>
      </c>
      <c r="D11" s="1060" t="s">
        <v>2612</v>
      </c>
      <c r="E11" s="1059" t="s">
        <v>2596</v>
      </c>
      <c r="F11" s="1059" t="s">
        <v>2590</v>
      </c>
      <c r="G11" s="1059" t="s">
        <v>2591</v>
      </c>
    </row>
    <row r="12" spans="1:10" s="23" customFormat="1" x14ac:dyDescent="0.2">
      <c r="A12" s="1059"/>
      <c r="B12" s="1059"/>
      <c r="C12" s="1059" t="s">
        <v>2613</v>
      </c>
      <c r="D12" s="1060" t="s">
        <v>2614</v>
      </c>
      <c r="E12" s="1059" t="s">
        <v>2596</v>
      </c>
      <c r="F12" s="1059" t="s">
        <v>2590</v>
      </c>
      <c r="G12" s="1059" t="s">
        <v>2591</v>
      </c>
    </row>
    <row r="13" spans="1:10" s="23" customFormat="1" x14ac:dyDescent="0.2">
      <c r="A13" s="1059"/>
      <c r="B13" s="1059"/>
      <c r="C13" s="1059" t="s">
        <v>2615</v>
      </c>
      <c r="D13" s="1060" t="s">
        <v>2616</v>
      </c>
      <c r="E13" s="1059" t="s">
        <v>2596</v>
      </c>
      <c r="F13" s="1059" t="s">
        <v>2333</v>
      </c>
      <c r="G13" s="1059" t="s">
        <v>2605</v>
      </c>
      <c r="H13" s="1065"/>
    </row>
    <row r="14" spans="1:10" s="23" customFormat="1" x14ac:dyDescent="0.2">
      <c r="A14" s="1059"/>
      <c r="B14" s="1059"/>
      <c r="C14" s="1059" t="s">
        <v>2617</v>
      </c>
      <c r="D14" s="1060" t="s">
        <v>2618</v>
      </c>
      <c r="E14" s="1059" t="s">
        <v>2596</v>
      </c>
      <c r="F14" s="1059" t="s">
        <v>2333</v>
      </c>
      <c r="G14" s="1059" t="s">
        <v>2605</v>
      </c>
    </row>
    <row r="15" spans="1:10" s="23" customFormat="1" x14ac:dyDescent="0.2">
      <c r="A15" s="1064"/>
      <c r="B15" s="1059"/>
      <c r="C15" s="1059" t="s">
        <v>2619</v>
      </c>
      <c r="D15" s="1060" t="s">
        <v>2620</v>
      </c>
      <c r="E15" s="1059" t="s">
        <v>2596</v>
      </c>
      <c r="F15" s="1059" t="s">
        <v>2590</v>
      </c>
      <c r="G15" s="1059" t="s">
        <v>2591</v>
      </c>
    </row>
    <row r="16" spans="1:10" s="23" customFormat="1" x14ac:dyDescent="0.2">
      <c r="A16" s="1064"/>
      <c r="B16" s="1059"/>
      <c r="C16" s="1059" t="s">
        <v>2621</v>
      </c>
      <c r="D16" s="1060" t="s">
        <v>2622</v>
      </c>
      <c r="E16" s="1059" t="s">
        <v>2596</v>
      </c>
      <c r="F16" s="1059" t="s">
        <v>2333</v>
      </c>
      <c r="G16" s="1059" t="s">
        <v>2605</v>
      </c>
    </row>
    <row r="17" spans="1:7" s="23" customFormat="1" x14ac:dyDescent="0.2">
      <c r="A17" s="1059"/>
      <c r="B17" s="1059"/>
      <c r="C17" s="1059" t="s">
        <v>2623</v>
      </c>
      <c r="D17" s="1060" t="s">
        <v>2624</v>
      </c>
      <c r="E17" s="1059" t="s">
        <v>2596</v>
      </c>
      <c r="F17" s="1059" t="s">
        <v>2590</v>
      </c>
      <c r="G17" s="1059" t="s">
        <v>2591</v>
      </c>
    </row>
    <row r="18" spans="1:7" s="23" customFormat="1" ht="20.25" customHeight="1" x14ac:dyDescent="0.2">
      <c r="A18" s="1066" t="s">
        <v>2625</v>
      </c>
      <c r="B18" s="1067" t="s">
        <v>2626</v>
      </c>
      <c r="C18" s="1068" t="s">
        <v>2627</v>
      </c>
      <c r="D18" s="1060" t="s">
        <v>2628</v>
      </c>
      <c r="E18" s="1059" t="s">
        <v>2589</v>
      </c>
      <c r="F18" s="1059" t="s">
        <v>2629</v>
      </c>
      <c r="G18" s="1059" t="s">
        <v>2591</v>
      </c>
    </row>
    <row r="19" spans="1:7" s="23" customFormat="1" ht="18.75" customHeight="1" x14ac:dyDescent="0.2">
      <c r="A19" s="1069" t="s">
        <v>2630</v>
      </c>
      <c r="B19" s="1059"/>
      <c r="C19" s="1068" t="s">
        <v>2631</v>
      </c>
      <c r="D19" s="1060">
        <v>241360</v>
      </c>
      <c r="E19" s="1059" t="s">
        <v>2596</v>
      </c>
      <c r="F19" s="1059" t="s">
        <v>2629</v>
      </c>
      <c r="G19" s="1059" t="s">
        <v>2591</v>
      </c>
    </row>
    <row r="20" spans="1:7" s="23" customFormat="1" x14ac:dyDescent="0.2">
      <c r="A20" s="1059" t="s">
        <v>2632</v>
      </c>
      <c r="B20" s="1059"/>
      <c r="C20" s="1068" t="s">
        <v>2633</v>
      </c>
      <c r="D20" s="1060">
        <v>241359</v>
      </c>
      <c r="E20" s="1059" t="s">
        <v>2596</v>
      </c>
      <c r="F20" s="1059" t="s">
        <v>2629</v>
      </c>
      <c r="G20" s="1059" t="s">
        <v>2591</v>
      </c>
    </row>
    <row r="21" spans="1:7" s="23" customFormat="1" x14ac:dyDescent="0.2">
      <c r="A21" s="1059"/>
      <c r="B21" s="1059"/>
      <c r="C21" s="1068" t="s">
        <v>2634</v>
      </c>
      <c r="D21" s="1060">
        <v>241367</v>
      </c>
      <c r="E21" s="1059" t="s">
        <v>2596</v>
      </c>
      <c r="F21" s="1059" t="s">
        <v>2445</v>
      </c>
      <c r="G21" s="1059" t="s">
        <v>2605</v>
      </c>
    </row>
    <row r="22" spans="1:7" s="23" customFormat="1" x14ac:dyDescent="0.2">
      <c r="A22" s="1064"/>
      <c r="B22" s="1059"/>
      <c r="C22" s="1068" t="s">
        <v>2635</v>
      </c>
      <c r="D22" s="1060">
        <v>241368</v>
      </c>
      <c r="E22" s="1059" t="s">
        <v>2596</v>
      </c>
      <c r="F22" s="1059" t="s">
        <v>2445</v>
      </c>
      <c r="G22" s="1059" t="s">
        <v>2605</v>
      </c>
    </row>
    <row r="23" spans="1:7" s="23" customFormat="1" x14ac:dyDescent="0.2">
      <c r="A23" s="1064"/>
      <c r="B23" s="1059"/>
      <c r="C23" s="570" t="s">
        <v>2636</v>
      </c>
      <c r="D23" s="1060">
        <v>241369</v>
      </c>
      <c r="E23" s="1059" t="s">
        <v>2596</v>
      </c>
      <c r="F23" s="1059" t="s">
        <v>2629</v>
      </c>
      <c r="G23" s="1059" t="s">
        <v>2591</v>
      </c>
    </row>
    <row r="24" spans="1:7" s="23" customFormat="1" x14ac:dyDescent="0.2">
      <c r="A24" s="1064"/>
      <c r="B24" s="1059"/>
      <c r="C24" s="570" t="s">
        <v>2637</v>
      </c>
      <c r="D24" s="1060">
        <v>241372</v>
      </c>
      <c r="E24" s="1059" t="s">
        <v>2596</v>
      </c>
      <c r="F24" s="1059" t="s">
        <v>2629</v>
      </c>
      <c r="G24" s="1059" t="s">
        <v>2591</v>
      </c>
    </row>
    <row r="25" spans="1:7" s="23" customFormat="1" x14ac:dyDescent="0.2">
      <c r="A25" s="1064"/>
      <c r="B25" s="1059"/>
      <c r="C25" s="570" t="s">
        <v>2638</v>
      </c>
      <c r="D25" s="1060">
        <v>241373</v>
      </c>
      <c r="E25" s="1059" t="s">
        <v>2596</v>
      </c>
      <c r="F25" s="1059" t="s">
        <v>2629</v>
      </c>
      <c r="G25" s="1059" t="s">
        <v>2591</v>
      </c>
    </row>
    <row r="26" spans="1:7" s="23" customFormat="1" x14ac:dyDescent="0.2">
      <c r="A26" s="1064"/>
      <c r="B26" s="1059"/>
      <c r="C26" s="570" t="s">
        <v>2639</v>
      </c>
      <c r="D26" s="1060">
        <v>241374</v>
      </c>
      <c r="E26" s="1059" t="s">
        <v>2596</v>
      </c>
      <c r="F26" s="1059" t="s">
        <v>2445</v>
      </c>
      <c r="G26" s="1059" t="s">
        <v>2605</v>
      </c>
    </row>
    <row r="27" spans="1:7" s="23" customFormat="1" x14ac:dyDescent="0.2">
      <c r="A27" s="1064"/>
      <c r="B27" s="1059"/>
      <c r="C27" s="570" t="s">
        <v>2640</v>
      </c>
      <c r="D27" s="1060">
        <v>241375</v>
      </c>
      <c r="E27" s="1059" t="s">
        <v>2596</v>
      </c>
      <c r="F27" s="1059" t="s">
        <v>2445</v>
      </c>
      <c r="G27" s="1059" t="s">
        <v>2605</v>
      </c>
    </row>
    <row r="28" spans="1:7" s="23" customFormat="1" x14ac:dyDescent="0.2">
      <c r="A28" s="1064"/>
      <c r="B28" s="1059"/>
      <c r="C28" s="570" t="s">
        <v>2641</v>
      </c>
      <c r="D28" s="1060">
        <v>241376</v>
      </c>
      <c r="E28" s="1059" t="s">
        <v>2596</v>
      </c>
      <c r="F28" s="1059" t="s">
        <v>2629</v>
      </c>
      <c r="G28" s="1059" t="s">
        <v>2591</v>
      </c>
    </row>
    <row r="29" spans="1:7" s="23" customFormat="1" x14ac:dyDescent="0.2">
      <c r="A29" s="1064"/>
      <c r="B29" s="1059"/>
      <c r="C29" s="570" t="s">
        <v>2642</v>
      </c>
      <c r="D29" s="1060">
        <v>241379</v>
      </c>
      <c r="E29" s="1059" t="s">
        <v>2596</v>
      </c>
      <c r="F29" s="1059" t="s">
        <v>2445</v>
      </c>
      <c r="G29" s="1059" t="s">
        <v>2605</v>
      </c>
    </row>
    <row r="30" spans="1:7" s="23" customFormat="1" x14ac:dyDescent="0.2">
      <c r="A30" s="1059"/>
      <c r="B30" s="1059"/>
      <c r="C30" s="570" t="s">
        <v>2643</v>
      </c>
      <c r="D30" s="1060">
        <v>241380</v>
      </c>
      <c r="E30" s="1059" t="s">
        <v>2596</v>
      </c>
      <c r="F30" s="1059" t="s">
        <v>2629</v>
      </c>
      <c r="G30" s="1059" t="s">
        <v>2591</v>
      </c>
    </row>
    <row r="31" spans="1:7" s="23" customFormat="1" x14ac:dyDescent="0.2">
      <c r="A31" s="1070" t="s">
        <v>2644</v>
      </c>
      <c r="B31" s="1071" t="s">
        <v>2645</v>
      </c>
      <c r="C31" s="570" t="s">
        <v>2646</v>
      </c>
      <c r="D31" s="79" t="s">
        <v>2647</v>
      </c>
      <c r="E31" s="1059" t="s">
        <v>2589</v>
      </c>
      <c r="F31" s="1059" t="s">
        <v>2648</v>
      </c>
      <c r="G31" s="1059" t="s">
        <v>2591</v>
      </c>
    </row>
    <row r="32" spans="1:7" s="23" customFormat="1" x14ac:dyDescent="0.2">
      <c r="A32" s="1059" t="s">
        <v>2649</v>
      </c>
      <c r="B32" s="1059"/>
      <c r="C32" s="570" t="s">
        <v>2650</v>
      </c>
      <c r="D32" s="79" t="s">
        <v>2651</v>
      </c>
      <c r="E32" s="1059" t="s">
        <v>2596</v>
      </c>
      <c r="F32" s="1059" t="s">
        <v>2648</v>
      </c>
      <c r="G32" s="1059" t="s">
        <v>2591</v>
      </c>
    </row>
    <row r="33" spans="1:7" s="23" customFormat="1" x14ac:dyDescent="0.2">
      <c r="A33" s="1059"/>
      <c r="B33" s="1059"/>
      <c r="C33" s="570" t="s">
        <v>2652</v>
      </c>
      <c r="D33" s="79" t="s">
        <v>2653</v>
      </c>
      <c r="E33" s="1059" t="s">
        <v>2596</v>
      </c>
      <c r="F33" s="1059" t="s">
        <v>2648</v>
      </c>
      <c r="G33" s="1059" t="s">
        <v>2591</v>
      </c>
    </row>
    <row r="34" spans="1:7" s="23" customFormat="1" x14ac:dyDescent="0.2">
      <c r="A34" s="1059"/>
      <c r="B34" s="1059"/>
      <c r="C34" s="570" t="s">
        <v>2654</v>
      </c>
      <c r="D34" s="79" t="s">
        <v>2655</v>
      </c>
      <c r="E34" s="1059" t="s">
        <v>2596</v>
      </c>
      <c r="F34" s="1059" t="s">
        <v>2445</v>
      </c>
      <c r="G34" s="1059" t="s">
        <v>2605</v>
      </c>
    </row>
    <row r="35" spans="1:7" s="23" customFormat="1" x14ac:dyDescent="0.2">
      <c r="A35" s="1059"/>
      <c r="B35" s="1059"/>
      <c r="C35" s="570" t="s">
        <v>2656</v>
      </c>
      <c r="D35" s="79" t="s">
        <v>2657</v>
      </c>
      <c r="E35" s="1059" t="s">
        <v>2596</v>
      </c>
      <c r="F35" s="1059" t="s">
        <v>2445</v>
      </c>
      <c r="G35" s="1059" t="s">
        <v>2605</v>
      </c>
    </row>
    <row r="36" spans="1:7" s="23" customFormat="1" x14ac:dyDescent="0.2">
      <c r="A36" s="1064"/>
      <c r="B36" s="1059"/>
      <c r="C36" s="570" t="s">
        <v>2658</v>
      </c>
      <c r="D36" s="79" t="s">
        <v>2659</v>
      </c>
      <c r="E36" s="1059" t="s">
        <v>2596</v>
      </c>
      <c r="F36" s="1059" t="s">
        <v>2648</v>
      </c>
      <c r="G36" s="1059" t="s">
        <v>2591</v>
      </c>
    </row>
    <row r="37" spans="1:7" s="23" customFormat="1" x14ac:dyDescent="0.2">
      <c r="A37" s="1059"/>
      <c r="B37" s="1059"/>
      <c r="C37" s="570" t="s">
        <v>2660</v>
      </c>
      <c r="D37" s="79" t="s">
        <v>2661</v>
      </c>
      <c r="E37" s="1059" t="s">
        <v>2596</v>
      </c>
      <c r="F37" s="1059" t="s">
        <v>2648</v>
      </c>
      <c r="G37" s="1059" t="s">
        <v>2591</v>
      </c>
    </row>
    <row r="38" spans="1:7" s="23" customFormat="1" x14ac:dyDescent="0.2">
      <c r="A38" s="1064"/>
      <c r="B38" s="1059"/>
      <c r="C38" s="570" t="s">
        <v>2662</v>
      </c>
      <c r="D38" s="79" t="s">
        <v>2663</v>
      </c>
      <c r="E38" s="1059" t="s">
        <v>2596</v>
      </c>
      <c r="F38" s="1059" t="s">
        <v>2648</v>
      </c>
      <c r="G38" s="1059" t="s">
        <v>2591</v>
      </c>
    </row>
    <row r="39" spans="1:7" s="23" customFormat="1" x14ac:dyDescent="0.2">
      <c r="A39" s="1059"/>
      <c r="B39" s="1059"/>
      <c r="C39" s="570" t="s">
        <v>2664</v>
      </c>
      <c r="D39" s="79" t="s">
        <v>2665</v>
      </c>
      <c r="E39" s="1059" t="s">
        <v>2596</v>
      </c>
      <c r="F39" s="1059" t="s">
        <v>2445</v>
      </c>
      <c r="G39" s="1059" t="s">
        <v>2605</v>
      </c>
    </row>
    <row r="40" spans="1:7" s="23" customFormat="1" x14ac:dyDescent="0.2">
      <c r="A40" s="1059"/>
      <c r="B40" s="1059"/>
      <c r="C40" s="570" t="s">
        <v>2666</v>
      </c>
      <c r="D40" s="79" t="s">
        <v>2667</v>
      </c>
      <c r="E40" s="1059" t="s">
        <v>2596</v>
      </c>
      <c r="F40" s="1059" t="s">
        <v>2445</v>
      </c>
      <c r="G40" s="1059" t="s">
        <v>2605</v>
      </c>
    </row>
    <row r="41" spans="1:7" s="23" customFormat="1" x14ac:dyDescent="0.2">
      <c r="A41" s="1059"/>
      <c r="B41" s="1059"/>
      <c r="C41" s="570" t="s">
        <v>2668</v>
      </c>
      <c r="D41" s="79" t="s">
        <v>2669</v>
      </c>
      <c r="E41" s="1059" t="s">
        <v>2596</v>
      </c>
      <c r="F41" s="1059" t="s">
        <v>2648</v>
      </c>
      <c r="G41" s="1059" t="s">
        <v>2591</v>
      </c>
    </row>
    <row r="42" spans="1:7" s="23" customFormat="1" x14ac:dyDescent="0.2">
      <c r="A42" s="1059"/>
      <c r="B42" s="1059"/>
      <c r="C42" s="570" t="s">
        <v>2670</v>
      </c>
      <c r="D42" s="79" t="s">
        <v>2671</v>
      </c>
      <c r="E42" s="1059" t="s">
        <v>2596</v>
      </c>
      <c r="F42" s="1059" t="s">
        <v>2445</v>
      </c>
      <c r="G42" s="1059" t="s">
        <v>2605</v>
      </c>
    </row>
    <row r="43" spans="1:7" s="23" customFormat="1" x14ac:dyDescent="0.2">
      <c r="A43" s="1059"/>
      <c r="B43" s="1059"/>
      <c r="C43" s="570" t="s">
        <v>2672</v>
      </c>
      <c r="D43" s="79" t="s">
        <v>2673</v>
      </c>
      <c r="E43" s="1059" t="s">
        <v>2596</v>
      </c>
      <c r="F43" s="1059" t="s">
        <v>2648</v>
      </c>
      <c r="G43" s="1059" t="s">
        <v>2591</v>
      </c>
    </row>
    <row r="44" spans="1:7" s="23" customFormat="1" x14ac:dyDescent="0.2">
      <c r="A44" s="1059" t="s">
        <v>2674</v>
      </c>
      <c r="B44" s="1072" t="s">
        <v>2675</v>
      </c>
      <c r="C44" s="1068" t="s">
        <v>2627</v>
      </c>
      <c r="D44" s="1060" t="s">
        <v>2628</v>
      </c>
      <c r="E44" s="1059" t="s">
        <v>2589</v>
      </c>
      <c r="F44" s="1059" t="s">
        <v>2629</v>
      </c>
      <c r="G44" s="1059" t="s">
        <v>2591</v>
      </c>
    </row>
    <row r="45" spans="1:7" s="23" customFormat="1" x14ac:dyDescent="0.2">
      <c r="A45" s="1059"/>
      <c r="B45" s="1059"/>
      <c r="C45" s="1068" t="s">
        <v>2631</v>
      </c>
      <c r="D45" s="1060">
        <v>241360</v>
      </c>
      <c r="E45" s="1059" t="s">
        <v>2596</v>
      </c>
      <c r="F45" s="1059" t="s">
        <v>2629</v>
      </c>
      <c r="G45" s="1059" t="s">
        <v>2591</v>
      </c>
    </row>
    <row r="46" spans="1:7" s="23" customFormat="1" x14ac:dyDescent="0.2">
      <c r="A46" s="1059"/>
      <c r="B46" s="1059"/>
      <c r="C46" s="1068" t="s">
        <v>2633</v>
      </c>
      <c r="D46" s="1060">
        <v>241359</v>
      </c>
      <c r="E46" s="1059" t="s">
        <v>2596</v>
      </c>
      <c r="F46" s="1059" t="s">
        <v>2629</v>
      </c>
      <c r="G46" s="1059" t="s">
        <v>2591</v>
      </c>
    </row>
    <row r="47" spans="1:7" s="23" customFormat="1" x14ac:dyDescent="0.2">
      <c r="A47" s="1064"/>
      <c r="B47" s="1059"/>
      <c r="C47" s="1068" t="s">
        <v>2634</v>
      </c>
      <c r="D47" s="1060">
        <v>241367</v>
      </c>
      <c r="E47" s="1059" t="s">
        <v>2596</v>
      </c>
      <c r="F47" s="1059" t="s">
        <v>2445</v>
      </c>
      <c r="G47" s="1059" t="s">
        <v>2605</v>
      </c>
    </row>
    <row r="48" spans="1:7" s="23" customFormat="1" x14ac:dyDescent="0.2">
      <c r="A48" s="1064"/>
      <c r="B48" s="1059"/>
      <c r="C48" s="1068" t="s">
        <v>2676</v>
      </c>
      <c r="D48" s="1060">
        <v>241368</v>
      </c>
      <c r="E48" s="1059" t="s">
        <v>2596</v>
      </c>
      <c r="F48" s="1059" t="s">
        <v>2445</v>
      </c>
      <c r="G48" s="1059" t="s">
        <v>2605</v>
      </c>
    </row>
    <row r="49" spans="1:7" s="23" customFormat="1" x14ac:dyDescent="0.2">
      <c r="A49" s="1064"/>
      <c r="B49" s="1059"/>
      <c r="C49" s="570" t="s">
        <v>2677</v>
      </c>
      <c r="D49" s="1060">
        <v>241369</v>
      </c>
      <c r="E49" s="1059" t="s">
        <v>2596</v>
      </c>
      <c r="F49" s="1059" t="s">
        <v>2629</v>
      </c>
      <c r="G49" s="1059" t="s">
        <v>2591</v>
      </c>
    </row>
    <row r="50" spans="1:7" s="23" customFormat="1" x14ac:dyDescent="0.2">
      <c r="A50" s="1064"/>
      <c r="B50" s="1059"/>
      <c r="C50" s="570" t="s">
        <v>2678</v>
      </c>
      <c r="D50" s="1060">
        <v>241372</v>
      </c>
      <c r="E50" s="1059" t="s">
        <v>2596</v>
      </c>
      <c r="F50" s="1059" t="s">
        <v>2629</v>
      </c>
      <c r="G50" s="1059" t="s">
        <v>2591</v>
      </c>
    </row>
    <row r="51" spans="1:7" s="23" customFormat="1" x14ac:dyDescent="0.2">
      <c r="A51" s="1059"/>
      <c r="B51" s="1059"/>
      <c r="C51" s="570" t="s">
        <v>2679</v>
      </c>
      <c r="D51" s="1060">
        <v>241373</v>
      </c>
      <c r="E51" s="1059" t="s">
        <v>2596</v>
      </c>
      <c r="F51" s="1059" t="s">
        <v>2629</v>
      </c>
      <c r="G51" s="1059" t="s">
        <v>2591</v>
      </c>
    </row>
    <row r="52" spans="1:7" s="23" customFormat="1" x14ac:dyDescent="0.2">
      <c r="A52" s="1059"/>
      <c r="B52" s="1059"/>
      <c r="C52" s="570" t="s">
        <v>2680</v>
      </c>
      <c r="D52" s="1060">
        <v>241374</v>
      </c>
      <c r="E52" s="1059" t="s">
        <v>2596</v>
      </c>
      <c r="F52" s="1059" t="s">
        <v>2445</v>
      </c>
      <c r="G52" s="1059" t="s">
        <v>2605</v>
      </c>
    </row>
    <row r="53" spans="1:7" s="23" customFormat="1" x14ac:dyDescent="0.2">
      <c r="A53" s="1059"/>
      <c r="B53" s="1059"/>
      <c r="C53" s="570" t="s">
        <v>2640</v>
      </c>
      <c r="D53" s="1060">
        <v>241375</v>
      </c>
      <c r="E53" s="1059" t="s">
        <v>2596</v>
      </c>
      <c r="F53" s="1059" t="s">
        <v>2445</v>
      </c>
      <c r="G53" s="1059" t="s">
        <v>2605</v>
      </c>
    </row>
    <row r="54" spans="1:7" s="23" customFormat="1" x14ac:dyDescent="0.2">
      <c r="A54" s="1059"/>
      <c r="B54" s="1059"/>
      <c r="C54" s="570" t="s">
        <v>2641</v>
      </c>
      <c r="D54" s="1060">
        <v>241376</v>
      </c>
      <c r="E54" s="1059" t="s">
        <v>2596</v>
      </c>
      <c r="F54" s="1059" t="s">
        <v>2629</v>
      </c>
      <c r="G54" s="1059" t="s">
        <v>2591</v>
      </c>
    </row>
    <row r="55" spans="1:7" s="23" customFormat="1" x14ac:dyDescent="0.2">
      <c r="A55" s="1059"/>
      <c r="B55" s="1059"/>
      <c r="C55" s="570" t="s">
        <v>2642</v>
      </c>
      <c r="D55" s="1060">
        <v>241379</v>
      </c>
      <c r="E55" s="1059" t="s">
        <v>2596</v>
      </c>
      <c r="F55" s="1059" t="s">
        <v>2445</v>
      </c>
      <c r="G55" s="1059" t="s">
        <v>2605</v>
      </c>
    </row>
    <row r="56" spans="1:7" s="23" customFormat="1" x14ac:dyDescent="0.2">
      <c r="A56" s="1059"/>
      <c r="B56" s="1059"/>
      <c r="C56" s="570" t="s">
        <v>2643</v>
      </c>
      <c r="D56" s="1060">
        <v>241380</v>
      </c>
      <c r="E56" s="1059" t="s">
        <v>2596</v>
      </c>
      <c r="F56" s="1059" t="s">
        <v>2629</v>
      </c>
      <c r="G56" s="1059" t="s">
        <v>2591</v>
      </c>
    </row>
    <row r="57" spans="1:7" s="23" customFormat="1" ht="42" x14ac:dyDescent="0.2">
      <c r="A57" s="1073" t="s">
        <v>2681</v>
      </c>
      <c r="B57" s="1059"/>
      <c r="C57" s="1059"/>
      <c r="D57" s="1059"/>
      <c r="E57" s="1059"/>
      <c r="F57" s="1059"/>
      <c r="G57" s="1059"/>
    </row>
    <row r="58" spans="1:7" s="23" customFormat="1" ht="23.25" customHeight="1" x14ac:dyDescent="0.2">
      <c r="A58" s="445" t="s">
        <v>2682</v>
      </c>
      <c r="B58" s="1074" t="s">
        <v>2683</v>
      </c>
      <c r="C58" s="1059" t="s">
        <v>2591</v>
      </c>
      <c r="D58" s="79" t="s">
        <v>2684</v>
      </c>
      <c r="E58" s="1097" t="s">
        <v>2591</v>
      </c>
      <c r="F58" s="1059" t="s">
        <v>2648</v>
      </c>
      <c r="G58" s="1059" t="s">
        <v>2591</v>
      </c>
    </row>
    <row r="59" spans="1:7" s="23" customFormat="1" x14ac:dyDescent="0.2">
      <c r="A59" s="90" t="s">
        <v>2685</v>
      </c>
      <c r="B59" s="1058" t="s">
        <v>2686</v>
      </c>
      <c r="C59" s="1075"/>
      <c r="D59" s="79" t="s">
        <v>2687</v>
      </c>
      <c r="E59" s="1075"/>
      <c r="F59" s="90"/>
      <c r="G59" s="90"/>
    </row>
    <row r="60" spans="1:7" s="23" customFormat="1" x14ac:dyDescent="0.2">
      <c r="A60" s="1076" t="s">
        <v>2688</v>
      </c>
      <c r="B60" s="1059"/>
      <c r="C60" s="1059"/>
      <c r="D60" s="1059"/>
      <c r="E60" s="1059"/>
      <c r="F60" s="1059"/>
      <c r="G60" s="1059"/>
    </row>
    <row r="61" spans="1:7" s="23" customFormat="1" x14ac:dyDescent="0.2">
      <c r="A61" s="1077" t="s">
        <v>2689</v>
      </c>
      <c r="B61" s="1097" t="s">
        <v>2690</v>
      </c>
      <c r="C61" s="1059" t="s">
        <v>2691</v>
      </c>
      <c r="D61" s="1058" t="s">
        <v>2692</v>
      </c>
      <c r="E61" s="1059" t="s">
        <v>2691</v>
      </c>
      <c r="F61" s="1059" t="s">
        <v>2693</v>
      </c>
      <c r="G61" s="1059" t="s">
        <v>2591</v>
      </c>
    </row>
    <row r="62" spans="1:7" s="23" customFormat="1" ht="42" x14ac:dyDescent="0.2">
      <c r="A62" s="1078" t="s">
        <v>2694</v>
      </c>
      <c r="B62" s="1059" t="s">
        <v>2695</v>
      </c>
      <c r="C62" s="1059" t="s">
        <v>2696</v>
      </c>
      <c r="D62" s="1058" t="s">
        <v>2697</v>
      </c>
      <c r="E62" s="1059" t="s">
        <v>2696</v>
      </c>
      <c r="F62" s="1059" t="s">
        <v>2693</v>
      </c>
      <c r="G62" s="1059" t="s">
        <v>2591</v>
      </c>
    </row>
    <row r="63" spans="1:7" s="23" customFormat="1" x14ac:dyDescent="0.2">
      <c r="A63" s="1079"/>
      <c r="B63" s="1097" t="s">
        <v>2698</v>
      </c>
      <c r="C63" s="1059" t="s">
        <v>2699</v>
      </c>
      <c r="D63" s="1058" t="s">
        <v>2700</v>
      </c>
      <c r="E63" s="1059" t="s">
        <v>2699</v>
      </c>
      <c r="F63" s="1059" t="s">
        <v>2445</v>
      </c>
      <c r="G63" s="1059" t="s">
        <v>2605</v>
      </c>
    </row>
    <row r="64" spans="1:7" s="23" customFormat="1" ht="24.75" customHeight="1" x14ac:dyDescent="0.2">
      <c r="A64" s="1059"/>
      <c r="B64" s="1059" t="s">
        <v>2701</v>
      </c>
      <c r="C64" s="1059" t="s">
        <v>2702</v>
      </c>
      <c r="D64" s="1058" t="s">
        <v>2703</v>
      </c>
      <c r="E64" s="1059" t="s">
        <v>2702</v>
      </c>
      <c r="F64" s="1059" t="s">
        <v>2445</v>
      </c>
      <c r="G64" s="1059" t="s">
        <v>2605</v>
      </c>
    </row>
    <row r="65" spans="1:8" s="23" customFormat="1" ht="42" x14ac:dyDescent="0.2">
      <c r="A65" s="1059"/>
      <c r="B65" s="1059" t="s">
        <v>2704</v>
      </c>
      <c r="C65" s="1059" t="s">
        <v>2705</v>
      </c>
      <c r="D65" s="1058" t="s">
        <v>2706</v>
      </c>
      <c r="E65" s="1059" t="s">
        <v>2705</v>
      </c>
      <c r="F65" s="1059" t="s">
        <v>2693</v>
      </c>
      <c r="G65" s="1059" t="s">
        <v>2591</v>
      </c>
    </row>
    <row r="66" spans="1:8" s="23" customFormat="1" ht="42" x14ac:dyDescent="0.2">
      <c r="A66" s="1059"/>
      <c r="B66" s="1059" t="s">
        <v>2707</v>
      </c>
      <c r="C66" s="1059" t="s">
        <v>2708</v>
      </c>
      <c r="D66" s="1058" t="s">
        <v>2709</v>
      </c>
      <c r="E66" s="1059" t="s">
        <v>2708</v>
      </c>
      <c r="F66" s="1059" t="s">
        <v>2445</v>
      </c>
      <c r="G66" s="1059" t="s">
        <v>2605</v>
      </c>
    </row>
    <row r="67" spans="1:8" s="23" customFormat="1" x14ac:dyDescent="0.2">
      <c r="A67" s="1080" t="s">
        <v>2710</v>
      </c>
      <c r="B67" s="1097" t="s">
        <v>2711</v>
      </c>
      <c r="C67" s="1059" t="s">
        <v>2691</v>
      </c>
      <c r="D67" s="1058" t="s">
        <v>2712</v>
      </c>
      <c r="E67" s="1059" t="s">
        <v>2691</v>
      </c>
      <c r="F67" s="1059" t="s">
        <v>2693</v>
      </c>
      <c r="G67" s="1059" t="s">
        <v>2591</v>
      </c>
    </row>
    <row r="68" spans="1:8" s="23" customFormat="1" ht="42" x14ac:dyDescent="0.2">
      <c r="A68" s="1078" t="s">
        <v>2713</v>
      </c>
      <c r="B68" s="1059" t="s">
        <v>2714</v>
      </c>
      <c r="C68" s="1059" t="s">
        <v>2696</v>
      </c>
      <c r="D68" s="1058" t="s">
        <v>2715</v>
      </c>
      <c r="E68" s="1059" t="s">
        <v>2696</v>
      </c>
      <c r="F68" s="1059" t="s">
        <v>2693</v>
      </c>
      <c r="G68" s="1059" t="s">
        <v>2591</v>
      </c>
    </row>
    <row r="69" spans="1:8" s="23" customFormat="1" x14ac:dyDescent="0.2">
      <c r="A69" s="1079"/>
      <c r="B69" s="1097" t="s">
        <v>2716</v>
      </c>
      <c r="C69" s="1059" t="s">
        <v>2699</v>
      </c>
      <c r="D69" s="1058" t="s">
        <v>2717</v>
      </c>
      <c r="E69" s="1059" t="s">
        <v>2699</v>
      </c>
      <c r="F69" s="1059" t="s">
        <v>2445</v>
      </c>
      <c r="G69" s="1059" t="s">
        <v>2605</v>
      </c>
    </row>
    <row r="70" spans="1:8" s="23" customFormat="1" ht="23.25" customHeight="1" x14ac:dyDescent="0.2">
      <c r="A70" s="1059"/>
      <c r="B70" s="1059" t="s">
        <v>2718</v>
      </c>
      <c r="C70" s="1059" t="s">
        <v>2702</v>
      </c>
      <c r="D70" s="1058" t="s">
        <v>2719</v>
      </c>
      <c r="E70" s="1059" t="s">
        <v>2702</v>
      </c>
      <c r="F70" s="1059" t="s">
        <v>2445</v>
      </c>
      <c r="G70" s="1059" t="s">
        <v>2605</v>
      </c>
    </row>
    <row r="71" spans="1:8" s="23" customFormat="1" ht="42" x14ac:dyDescent="0.2">
      <c r="A71" s="1059"/>
      <c r="B71" s="1059" t="s">
        <v>2720</v>
      </c>
      <c r="C71" s="1059" t="s">
        <v>2705</v>
      </c>
      <c r="D71" s="1058" t="s">
        <v>2721</v>
      </c>
      <c r="E71" s="1059" t="s">
        <v>2705</v>
      </c>
      <c r="F71" s="1059" t="s">
        <v>2693</v>
      </c>
      <c r="G71" s="1059" t="s">
        <v>2591</v>
      </c>
    </row>
    <row r="72" spans="1:8" s="23" customFormat="1" ht="42" x14ac:dyDescent="0.2">
      <c r="A72" s="1081"/>
      <c r="B72" s="1059" t="s">
        <v>2722</v>
      </c>
      <c r="C72" s="1059" t="s">
        <v>2708</v>
      </c>
      <c r="D72" s="1058" t="s">
        <v>2723</v>
      </c>
      <c r="E72" s="1059" t="s">
        <v>2708</v>
      </c>
      <c r="F72" s="1059" t="s">
        <v>2445</v>
      </c>
      <c r="G72" s="1059" t="s">
        <v>2605</v>
      </c>
    </row>
    <row r="73" spans="1:8" s="23" customFormat="1" x14ac:dyDescent="0.2">
      <c r="A73" s="1082" t="s">
        <v>2724</v>
      </c>
      <c r="B73" s="1083" t="s">
        <v>2725</v>
      </c>
      <c r="C73" s="1058" t="s">
        <v>2726</v>
      </c>
      <c r="D73" s="1059" t="s">
        <v>2727</v>
      </c>
      <c r="E73" s="1084" t="s">
        <v>2728</v>
      </c>
      <c r="F73" s="1059" t="s">
        <v>2629</v>
      </c>
      <c r="G73" s="1059" t="s">
        <v>2591</v>
      </c>
      <c r="H73" s="1085"/>
    </row>
    <row r="74" spans="1:8" s="23" customFormat="1" x14ac:dyDescent="0.2">
      <c r="A74" s="1070" t="s">
        <v>2729</v>
      </c>
      <c r="B74" s="1083" t="s">
        <v>2730</v>
      </c>
      <c r="C74" s="1058" t="s">
        <v>2731</v>
      </c>
      <c r="D74" s="1059" t="s">
        <v>2727</v>
      </c>
      <c r="E74" s="1084" t="s">
        <v>2728</v>
      </c>
      <c r="F74" s="1059" t="s">
        <v>2629</v>
      </c>
      <c r="G74" s="1059" t="s">
        <v>2591</v>
      </c>
      <c r="H74" s="1085"/>
    </row>
    <row r="75" spans="1:8" s="23" customFormat="1" ht="42" x14ac:dyDescent="0.2">
      <c r="A75" s="1059" t="s">
        <v>2732</v>
      </c>
      <c r="B75" s="1083" t="s">
        <v>2733</v>
      </c>
      <c r="C75" s="1058" t="s">
        <v>2734</v>
      </c>
      <c r="D75" s="1059" t="s">
        <v>2727</v>
      </c>
      <c r="E75" s="1084" t="s">
        <v>2728</v>
      </c>
      <c r="F75" s="1059" t="s">
        <v>2629</v>
      </c>
      <c r="G75" s="1059" t="s">
        <v>2591</v>
      </c>
      <c r="H75" s="1085"/>
    </row>
    <row r="76" spans="1:8" s="23" customFormat="1" x14ac:dyDescent="0.2">
      <c r="A76" s="1059"/>
      <c r="B76" s="1083" t="s">
        <v>2735</v>
      </c>
      <c r="C76" s="1058" t="s">
        <v>2736</v>
      </c>
      <c r="D76" s="1059" t="s">
        <v>2727</v>
      </c>
      <c r="E76" s="1084" t="s">
        <v>2728</v>
      </c>
      <c r="F76" s="1059" t="s">
        <v>2445</v>
      </c>
      <c r="G76" s="1059" t="s">
        <v>2605</v>
      </c>
      <c r="H76" s="1085"/>
    </row>
    <row r="77" spans="1:8" s="23" customFormat="1" x14ac:dyDescent="0.2">
      <c r="A77" s="1059"/>
      <c r="B77" s="1083" t="s">
        <v>2737</v>
      </c>
      <c r="C77" s="1058" t="s">
        <v>2738</v>
      </c>
      <c r="D77" s="1059" t="s">
        <v>2727</v>
      </c>
      <c r="E77" s="1084" t="s">
        <v>2728</v>
      </c>
      <c r="F77" s="1059" t="s">
        <v>2445</v>
      </c>
      <c r="G77" s="1059" t="s">
        <v>2605</v>
      </c>
      <c r="H77" s="1085"/>
    </row>
    <row r="78" spans="1:8" s="23" customFormat="1" x14ac:dyDescent="0.2">
      <c r="A78" s="1064"/>
      <c r="B78" s="1059"/>
      <c r="C78" s="1058" t="s">
        <v>2739</v>
      </c>
      <c r="D78" s="1059" t="s">
        <v>2727</v>
      </c>
      <c r="E78" s="1084" t="s">
        <v>2728</v>
      </c>
      <c r="F78" s="1059" t="s">
        <v>2629</v>
      </c>
      <c r="G78" s="1059" t="s">
        <v>2591</v>
      </c>
      <c r="H78" s="1085"/>
    </row>
    <row r="79" spans="1:8" s="23" customFormat="1" x14ac:dyDescent="0.2">
      <c r="A79" s="1064"/>
      <c r="B79" s="1059"/>
      <c r="C79" s="1058" t="s">
        <v>2740</v>
      </c>
      <c r="D79" s="1059" t="s">
        <v>2727</v>
      </c>
      <c r="E79" s="1084" t="s">
        <v>2728</v>
      </c>
      <c r="F79" s="1059" t="s">
        <v>2629</v>
      </c>
      <c r="G79" s="1059" t="s">
        <v>2591</v>
      </c>
      <c r="H79" s="1085"/>
    </row>
    <row r="80" spans="1:8" s="23" customFormat="1" x14ac:dyDescent="0.2">
      <c r="A80" s="1079"/>
      <c r="B80" s="1079"/>
      <c r="C80" s="1058" t="s">
        <v>2741</v>
      </c>
      <c r="D80" s="1059" t="s">
        <v>2727</v>
      </c>
      <c r="E80" s="1084" t="s">
        <v>2728</v>
      </c>
      <c r="F80" s="1059" t="s">
        <v>2629</v>
      </c>
      <c r="G80" s="1059" t="s">
        <v>2591</v>
      </c>
      <c r="H80" s="1085"/>
    </row>
    <row r="81" spans="1:8" s="23" customFormat="1" x14ac:dyDescent="0.2">
      <c r="A81" s="1059"/>
      <c r="B81" s="1059"/>
      <c r="C81" s="1058" t="s">
        <v>2742</v>
      </c>
      <c r="D81" s="1059" t="s">
        <v>2727</v>
      </c>
      <c r="E81" s="1084" t="s">
        <v>2728</v>
      </c>
      <c r="F81" s="1059" t="s">
        <v>2445</v>
      </c>
      <c r="G81" s="1059" t="s">
        <v>2605</v>
      </c>
      <c r="H81" s="1085"/>
    </row>
    <row r="82" spans="1:8" s="23" customFormat="1" x14ac:dyDescent="0.2">
      <c r="A82" s="1059"/>
      <c r="B82" s="1059"/>
      <c r="C82" s="1058" t="s">
        <v>2743</v>
      </c>
      <c r="D82" s="1059" t="s">
        <v>2727</v>
      </c>
      <c r="E82" s="1084" t="s">
        <v>2728</v>
      </c>
      <c r="F82" s="1059" t="s">
        <v>2445</v>
      </c>
      <c r="G82" s="1059" t="s">
        <v>2605</v>
      </c>
      <c r="H82" s="1085"/>
    </row>
    <row r="83" spans="1:8" s="23" customFormat="1" x14ac:dyDescent="0.2">
      <c r="A83" s="1059"/>
      <c r="B83" s="1059"/>
      <c r="C83" s="1058" t="s">
        <v>2744</v>
      </c>
      <c r="D83" s="1059" t="s">
        <v>2727</v>
      </c>
      <c r="E83" s="1084" t="s">
        <v>2728</v>
      </c>
      <c r="F83" s="1059" t="s">
        <v>2629</v>
      </c>
      <c r="G83" s="1059" t="s">
        <v>2591</v>
      </c>
      <c r="H83" s="1085"/>
    </row>
    <row r="84" spans="1:8" s="23" customFormat="1" x14ac:dyDescent="0.2">
      <c r="A84" s="1059"/>
      <c r="B84" s="1059"/>
      <c r="C84" s="1058" t="s">
        <v>2745</v>
      </c>
      <c r="D84" s="1059" t="s">
        <v>2727</v>
      </c>
      <c r="E84" s="1084" t="s">
        <v>2728</v>
      </c>
      <c r="F84" s="1059" t="s">
        <v>2445</v>
      </c>
      <c r="G84" s="1059" t="s">
        <v>2605</v>
      </c>
      <c r="H84" s="1085"/>
    </row>
    <row r="85" spans="1:8" s="23" customFormat="1" x14ac:dyDescent="0.2">
      <c r="A85" s="1059"/>
      <c r="B85" s="1059"/>
      <c r="C85" s="1058" t="s">
        <v>2746</v>
      </c>
      <c r="D85" s="1059" t="s">
        <v>2727</v>
      </c>
      <c r="E85" s="1084" t="s">
        <v>2728</v>
      </c>
      <c r="F85" s="1059" t="s">
        <v>2629</v>
      </c>
      <c r="G85" s="1059" t="s">
        <v>2591</v>
      </c>
      <c r="H85" s="1085"/>
    </row>
    <row r="86" spans="1:8" s="23" customFormat="1" ht="42" x14ac:dyDescent="0.2">
      <c r="A86" s="1086" t="s">
        <v>2747</v>
      </c>
      <c r="B86" s="1087" t="s">
        <v>2748</v>
      </c>
      <c r="C86" s="1058" t="s">
        <v>2726</v>
      </c>
      <c r="D86" s="1058" t="s">
        <v>2749</v>
      </c>
      <c r="E86" s="1088" t="s">
        <v>2750</v>
      </c>
      <c r="F86" s="1059" t="s">
        <v>2693</v>
      </c>
      <c r="G86" s="1059" t="s">
        <v>2591</v>
      </c>
      <c r="H86" s="1085"/>
    </row>
    <row r="87" spans="1:8" s="23" customFormat="1" ht="42" x14ac:dyDescent="0.2">
      <c r="A87" s="1059" t="s">
        <v>2751</v>
      </c>
      <c r="B87" s="1087" t="s">
        <v>2752</v>
      </c>
      <c r="C87" s="1058" t="s">
        <v>2731</v>
      </c>
      <c r="D87" s="1058" t="s">
        <v>2753</v>
      </c>
      <c r="E87" s="1088" t="s">
        <v>2750</v>
      </c>
      <c r="F87" s="1059" t="s">
        <v>2693</v>
      </c>
      <c r="G87" s="1059" t="s">
        <v>2591</v>
      </c>
      <c r="H87" s="1085"/>
    </row>
    <row r="88" spans="1:8" s="23" customFormat="1" ht="42" x14ac:dyDescent="0.2">
      <c r="A88" s="1059" t="s">
        <v>2754</v>
      </c>
      <c r="B88" s="1058"/>
      <c r="C88" s="1058" t="s">
        <v>2734</v>
      </c>
      <c r="D88" s="1058" t="s">
        <v>2755</v>
      </c>
      <c r="E88" s="1088" t="s">
        <v>2750</v>
      </c>
      <c r="F88" s="1059" t="s">
        <v>2693</v>
      </c>
      <c r="G88" s="1059" t="s">
        <v>2591</v>
      </c>
      <c r="H88" s="1085"/>
    </row>
    <row r="89" spans="1:8" s="23" customFormat="1" ht="42" x14ac:dyDescent="0.2">
      <c r="A89" s="1059"/>
      <c r="B89" s="1083"/>
      <c r="C89" s="1058" t="s">
        <v>2736</v>
      </c>
      <c r="D89" s="1058" t="s">
        <v>2756</v>
      </c>
      <c r="E89" s="1088" t="s">
        <v>2750</v>
      </c>
      <c r="F89" s="1059" t="s">
        <v>2445</v>
      </c>
      <c r="G89" s="1059" t="s">
        <v>2605</v>
      </c>
      <c r="H89" s="1085"/>
    </row>
    <row r="90" spans="1:8" s="23" customFormat="1" ht="42" x14ac:dyDescent="0.2">
      <c r="A90" s="1059"/>
      <c r="B90" s="1083"/>
      <c r="C90" s="1058" t="s">
        <v>2738</v>
      </c>
      <c r="D90" s="1058" t="s">
        <v>2757</v>
      </c>
      <c r="E90" s="1088" t="s">
        <v>2750</v>
      </c>
      <c r="F90" s="1059" t="s">
        <v>2445</v>
      </c>
      <c r="G90" s="1059" t="s">
        <v>2605</v>
      </c>
      <c r="H90" s="1085"/>
    </row>
    <row r="91" spans="1:8" s="23" customFormat="1" ht="42" x14ac:dyDescent="0.2">
      <c r="A91" s="1064"/>
      <c r="B91" s="1058"/>
      <c r="C91" s="1058" t="s">
        <v>2739</v>
      </c>
      <c r="D91" s="1058" t="s">
        <v>2758</v>
      </c>
      <c r="E91" s="1088" t="s">
        <v>2750</v>
      </c>
      <c r="F91" s="1059" t="s">
        <v>2693</v>
      </c>
      <c r="G91" s="1059" t="s">
        <v>2591</v>
      </c>
      <c r="H91" s="1085"/>
    </row>
    <row r="92" spans="1:8" s="23" customFormat="1" ht="42" x14ac:dyDescent="0.2">
      <c r="A92" s="1064"/>
      <c r="B92" s="1058"/>
      <c r="C92" s="1058" t="s">
        <v>2740</v>
      </c>
      <c r="D92" s="1058" t="s">
        <v>2759</v>
      </c>
      <c r="E92" s="1088" t="s">
        <v>2750</v>
      </c>
      <c r="F92" s="1059" t="s">
        <v>2693</v>
      </c>
      <c r="G92" s="1059" t="s">
        <v>2591</v>
      </c>
      <c r="H92" s="1085"/>
    </row>
    <row r="93" spans="1:8" s="23" customFormat="1" ht="42" x14ac:dyDescent="0.2">
      <c r="A93" s="1079"/>
      <c r="B93" s="1079"/>
      <c r="C93" s="1058" t="s">
        <v>2741</v>
      </c>
      <c r="D93" s="1058" t="s">
        <v>2760</v>
      </c>
      <c r="E93" s="1088" t="s">
        <v>2750</v>
      </c>
      <c r="F93" s="1059" t="s">
        <v>2693</v>
      </c>
      <c r="G93" s="1059" t="s">
        <v>2591</v>
      </c>
      <c r="H93" s="1085"/>
    </row>
    <row r="94" spans="1:8" s="23" customFormat="1" ht="42" x14ac:dyDescent="0.2">
      <c r="A94" s="1059"/>
      <c r="B94" s="1058"/>
      <c r="C94" s="1058" t="s">
        <v>2742</v>
      </c>
      <c r="D94" s="1058" t="s">
        <v>2761</v>
      </c>
      <c r="E94" s="1088" t="s">
        <v>2750</v>
      </c>
      <c r="F94" s="1059" t="s">
        <v>2445</v>
      </c>
      <c r="G94" s="1059" t="s">
        <v>2605</v>
      </c>
      <c r="H94" s="1085"/>
    </row>
    <row r="95" spans="1:8" s="23" customFormat="1" ht="42" x14ac:dyDescent="0.2">
      <c r="A95" s="1059"/>
      <c r="B95" s="1059"/>
      <c r="C95" s="1058" t="s">
        <v>2743</v>
      </c>
      <c r="D95" s="1058" t="s">
        <v>2762</v>
      </c>
      <c r="E95" s="1088" t="s">
        <v>2750</v>
      </c>
      <c r="F95" s="1059" t="s">
        <v>2445</v>
      </c>
      <c r="G95" s="1059" t="s">
        <v>2605</v>
      </c>
      <c r="H95" s="1085"/>
    </row>
    <row r="96" spans="1:8" s="23" customFormat="1" ht="42" x14ac:dyDescent="0.2">
      <c r="A96" s="1059"/>
      <c r="B96" s="1059"/>
      <c r="C96" s="1058" t="s">
        <v>2744</v>
      </c>
      <c r="D96" s="1058" t="s">
        <v>2763</v>
      </c>
      <c r="E96" s="1088" t="s">
        <v>2750</v>
      </c>
      <c r="F96" s="1059" t="s">
        <v>2693</v>
      </c>
      <c r="G96" s="1059" t="s">
        <v>2591</v>
      </c>
      <c r="H96" s="1085"/>
    </row>
    <row r="97" spans="1:8" s="23" customFormat="1" ht="42" x14ac:dyDescent="0.2">
      <c r="A97" s="1081"/>
      <c r="B97" s="1081"/>
      <c r="C97" s="1058" t="s">
        <v>2745</v>
      </c>
      <c r="D97" s="1058" t="s">
        <v>2764</v>
      </c>
      <c r="E97" s="1088" t="s">
        <v>2750</v>
      </c>
      <c r="F97" s="1059" t="s">
        <v>2445</v>
      </c>
      <c r="G97" s="1059" t="s">
        <v>2605</v>
      </c>
      <c r="H97" s="1085"/>
    </row>
    <row r="98" spans="1:8" s="23" customFormat="1" ht="42" x14ac:dyDescent="0.2">
      <c r="A98" s="1081"/>
      <c r="B98" s="1081"/>
      <c r="C98" s="1058" t="s">
        <v>2746</v>
      </c>
      <c r="D98" s="1058" t="s">
        <v>2765</v>
      </c>
      <c r="E98" s="1088" t="s">
        <v>2750</v>
      </c>
      <c r="F98" s="1059" t="s">
        <v>2693</v>
      </c>
      <c r="G98" s="1059" t="s">
        <v>2591</v>
      </c>
      <c r="H98" s="1085"/>
    </row>
    <row r="99" spans="1:8" s="23" customFormat="1" x14ac:dyDescent="0.2">
      <c r="A99" s="1064" t="s">
        <v>2766</v>
      </c>
      <c r="B99" s="1088"/>
      <c r="C99" s="1059"/>
      <c r="D99" s="1059"/>
      <c r="E99" s="1059"/>
      <c r="F99" s="1059"/>
      <c r="G99" s="1059"/>
      <c r="H99" s="1085"/>
    </row>
    <row r="100" spans="1:8" s="23" customFormat="1" ht="24" customHeight="1" x14ac:dyDescent="0.2">
      <c r="A100" s="1059" t="s">
        <v>2767</v>
      </c>
      <c r="B100" s="79" t="s">
        <v>2768</v>
      </c>
      <c r="C100" s="1058" t="s">
        <v>2591</v>
      </c>
      <c r="D100" s="79" t="s">
        <v>2769</v>
      </c>
      <c r="E100" s="1097" t="s">
        <v>2591</v>
      </c>
      <c r="F100" s="1059" t="s">
        <v>2770</v>
      </c>
      <c r="G100" s="1059" t="s">
        <v>2591</v>
      </c>
      <c r="H100" s="1085"/>
    </row>
    <row r="101" spans="1:8" s="23" customFormat="1" x14ac:dyDescent="0.2">
      <c r="A101" s="90" t="s">
        <v>2771</v>
      </c>
      <c r="B101" s="79" t="s">
        <v>2772</v>
      </c>
      <c r="C101" s="1081"/>
      <c r="D101" s="79" t="s">
        <v>2687</v>
      </c>
      <c r="E101" s="90"/>
      <c r="F101" s="90"/>
      <c r="G101" s="90"/>
      <c r="H101" s="1085"/>
    </row>
    <row r="102" spans="1:8" s="23" customFormat="1" x14ac:dyDescent="0.2">
      <c r="A102" s="304" t="s">
        <v>2773</v>
      </c>
      <c r="B102" s="79" t="s">
        <v>2774</v>
      </c>
      <c r="C102" s="1081"/>
      <c r="D102" s="90"/>
      <c r="E102" s="90"/>
      <c r="F102" s="90"/>
      <c r="G102" s="90"/>
      <c r="H102" s="1085"/>
    </row>
    <row r="103" spans="1:8" s="23" customFormat="1" x14ac:dyDescent="0.2">
      <c r="A103" s="304" t="s">
        <v>2775</v>
      </c>
      <c r="B103" s="79" t="s">
        <v>2776</v>
      </c>
      <c r="C103" s="1081"/>
      <c r="D103" s="90"/>
      <c r="E103" s="90"/>
      <c r="F103" s="90"/>
      <c r="G103" s="90"/>
      <c r="H103" s="1085"/>
    </row>
    <row r="104" spans="1:8" s="23" customFormat="1" x14ac:dyDescent="0.2">
      <c r="A104" s="90" t="s">
        <v>2777</v>
      </c>
      <c r="B104" s="90"/>
      <c r="C104" s="90"/>
      <c r="D104" s="90"/>
      <c r="E104" s="90"/>
      <c r="F104" s="90"/>
      <c r="G104" s="90"/>
      <c r="H104" s="1085"/>
    </row>
    <row r="105" spans="1:8" s="23" customFormat="1" x14ac:dyDescent="0.2">
      <c r="A105" s="1086" t="s">
        <v>2778</v>
      </c>
      <c r="B105" s="1081"/>
      <c r="C105" s="79"/>
      <c r="D105" s="79"/>
      <c r="E105" s="79"/>
      <c r="F105" s="1081"/>
      <c r="G105" s="1081"/>
      <c r="H105" s="1085"/>
    </row>
    <row r="106" spans="1:8" s="23" customFormat="1" ht="42" x14ac:dyDescent="0.2">
      <c r="A106" s="1059" t="s">
        <v>2779</v>
      </c>
      <c r="B106" s="1087" t="s">
        <v>2780</v>
      </c>
      <c r="C106" s="1058" t="s">
        <v>2591</v>
      </c>
      <c r="D106" s="79" t="s">
        <v>2769</v>
      </c>
      <c r="E106" s="1059" t="s">
        <v>2591</v>
      </c>
      <c r="F106" s="1059" t="s">
        <v>2781</v>
      </c>
      <c r="G106" s="1059" t="s">
        <v>2591</v>
      </c>
      <c r="H106" s="1085"/>
    </row>
    <row r="107" spans="1:8" s="23" customFormat="1" x14ac:dyDescent="0.2">
      <c r="A107" s="1059" t="s">
        <v>2782</v>
      </c>
      <c r="B107" s="1059"/>
      <c r="C107" s="1059"/>
      <c r="D107" s="79" t="s">
        <v>2687</v>
      </c>
      <c r="E107" s="1088"/>
      <c r="F107" s="1059"/>
      <c r="G107" s="1059"/>
      <c r="H107" s="1085"/>
    </row>
    <row r="108" spans="1:8" s="23" customFormat="1" x14ac:dyDescent="0.2">
      <c r="A108" s="1059" t="s">
        <v>2783</v>
      </c>
      <c r="B108" s="1089"/>
      <c r="C108" s="1059"/>
      <c r="D108" s="1059"/>
      <c r="E108" s="1088"/>
      <c r="F108" s="1059"/>
      <c r="G108" s="1059"/>
      <c r="H108" s="1085"/>
    </row>
    <row r="109" spans="1:8" s="23" customFormat="1" x14ac:dyDescent="0.2">
      <c r="A109" s="1059" t="s">
        <v>2784</v>
      </c>
      <c r="B109" s="1089"/>
      <c r="C109" s="1059"/>
      <c r="D109" s="1059"/>
      <c r="E109" s="1088"/>
      <c r="F109" s="1059"/>
      <c r="G109" s="1059"/>
      <c r="H109" s="1085"/>
    </row>
    <row r="110" spans="1:8" s="23" customFormat="1" x14ac:dyDescent="0.2">
      <c r="A110" s="1059" t="s">
        <v>2785</v>
      </c>
      <c r="B110" s="1059"/>
      <c r="C110" s="1059"/>
      <c r="D110" s="1059"/>
      <c r="E110" s="1088"/>
      <c r="F110" s="1059"/>
      <c r="G110" s="1059"/>
      <c r="H110" s="1085"/>
    </row>
    <row r="111" spans="1:8" s="23" customFormat="1" x14ac:dyDescent="0.2">
      <c r="A111" s="1059" t="s">
        <v>2786</v>
      </c>
      <c r="B111" s="1059"/>
      <c r="C111" s="1059"/>
      <c r="D111" s="1059"/>
      <c r="E111" s="1088"/>
      <c r="F111" s="1059"/>
      <c r="G111" s="1059"/>
      <c r="H111" s="1085"/>
    </row>
    <row r="112" spans="1:8" s="23" customFormat="1" x14ac:dyDescent="0.2">
      <c r="A112" s="1070" t="s">
        <v>2787</v>
      </c>
      <c r="B112" s="1079"/>
      <c r="C112" s="1059"/>
      <c r="D112" s="1059"/>
      <c r="E112" s="1088"/>
      <c r="F112" s="1059"/>
      <c r="G112" s="1059"/>
      <c r="H112" s="1085"/>
    </row>
    <row r="113" spans="1:8" s="23" customFormat="1" x14ac:dyDescent="0.2">
      <c r="A113" s="1090" t="s">
        <v>2788</v>
      </c>
      <c r="B113" s="1090"/>
      <c r="C113" s="1090"/>
      <c r="D113" s="1090"/>
      <c r="E113" s="1091"/>
      <c r="F113" s="1090"/>
      <c r="G113" s="1090"/>
      <c r="H113" s="1085"/>
    </row>
    <row r="114" spans="1:8" s="23" customFormat="1" x14ac:dyDescent="0.2">
      <c r="H114" s="1085"/>
    </row>
    <row r="115" spans="1:8" x14ac:dyDescent="0.2">
      <c r="H115" s="9"/>
    </row>
    <row r="116" spans="1:8" x14ac:dyDescent="0.2">
      <c r="H116" s="9"/>
    </row>
    <row r="117" spans="1:8" x14ac:dyDescent="0.2">
      <c r="H117" s="9"/>
    </row>
    <row r="118" spans="1:8" x14ac:dyDescent="0.2">
      <c r="A118" s="1453"/>
      <c r="B118" s="1453"/>
      <c r="C118" s="1453"/>
      <c r="D118" s="1453"/>
      <c r="E118" s="1453"/>
      <c r="F118" s="1453"/>
      <c r="G118" s="1453"/>
      <c r="H118" s="9"/>
    </row>
    <row r="119" spans="1:8" x14ac:dyDescent="0.2">
      <c r="A119" s="1454"/>
      <c r="B119" s="1454"/>
      <c r="C119" s="1454"/>
      <c r="D119" s="1454"/>
      <c r="E119" s="1454"/>
      <c r="F119" s="1454"/>
      <c r="G119" s="1454"/>
      <c r="H119" s="9"/>
    </row>
    <row r="120" spans="1:8" x14ac:dyDescent="0.2">
      <c r="A120" s="1092"/>
      <c r="B120" s="1092"/>
      <c r="C120" s="1092"/>
      <c r="D120" s="1092"/>
      <c r="E120" s="1092"/>
      <c r="F120" s="1092"/>
      <c r="G120" s="1092"/>
      <c r="H120" s="9"/>
    </row>
    <row r="121" spans="1:8" x14ac:dyDescent="0.2">
      <c r="A121" s="1093"/>
      <c r="B121" s="1093"/>
      <c r="C121" s="1093"/>
      <c r="D121" s="1093"/>
      <c r="E121" s="1093"/>
      <c r="F121" s="1093"/>
      <c r="G121" s="1093"/>
      <c r="H121" s="9"/>
    </row>
    <row r="122" spans="1:8" x14ac:dyDescent="0.2">
      <c r="A122" s="1094"/>
      <c r="B122" s="1094"/>
      <c r="C122" s="1093"/>
      <c r="D122" s="1093"/>
      <c r="E122" s="1093"/>
      <c r="F122" s="1093"/>
      <c r="G122" s="1093"/>
      <c r="H122" s="9"/>
    </row>
    <row r="123" spans="1:8" x14ac:dyDescent="0.2">
      <c r="A123" s="1094"/>
      <c r="B123" s="1094"/>
      <c r="C123" s="1093"/>
      <c r="D123" s="1093"/>
      <c r="E123" s="1093"/>
      <c r="F123" s="1093"/>
      <c r="G123" s="1093"/>
      <c r="H123" s="9"/>
    </row>
    <row r="124" spans="1:8" x14ac:dyDescent="0.2">
      <c r="A124" s="1094"/>
      <c r="B124" s="1094"/>
      <c r="C124" s="1093"/>
      <c r="D124" s="1093"/>
      <c r="E124" s="1093"/>
      <c r="F124" s="1093"/>
      <c r="G124" s="1093"/>
      <c r="H124" s="9"/>
    </row>
    <row r="125" spans="1:8" x14ac:dyDescent="0.2">
      <c r="A125" s="1095"/>
      <c r="B125" s="1096"/>
      <c r="C125" s="1093"/>
      <c r="D125" s="1093"/>
      <c r="E125" s="1093"/>
      <c r="F125" s="1093"/>
      <c r="G125" s="1093"/>
      <c r="H125" s="9"/>
    </row>
    <row r="126" spans="1:8" x14ac:dyDescent="0.2">
      <c r="G126" s="1093"/>
      <c r="H126" s="9"/>
    </row>
    <row r="127" spans="1:8" x14ac:dyDescent="0.2">
      <c r="H127" s="9"/>
    </row>
    <row r="128" spans="1:8" x14ac:dyDescent="0.2">
      <c r="H128" s="9"/>
    </row>
    <row r="129" spans="8:8" x14ac:dyDescent="0.2">
      <c r="H129" s="9"/>
    </row>
    <row r="130" spans="8:8" x14ac:dyDescent="0.2">
      <c r="H130" s="9"/>
    </row>
    <row r="131" spans="8:8" x14ac:dyDescent="0.2">
      <c r="H131" s="9"/>
    </row>
    <row r="148" spans="1:4" x14ac:dyDescent="0.2">
      <c r="A148" s="9"/>
      <c r="C148" s="1093"/>
    </row>
    <row r="149" spans="1:4" x14ac:dyDescent="0.2">
      <c r="A149" s="9"/>
      <c r="C149" s="1093"/>
      <c r="D149" s="1093"/>
    </row>
    <row r="150" spans="1:4" x14ac:dyDescent="0.2">
      <c r="A150" s="9"/>
    </row>
    <row r="151" spans="1:4" x14ac:dyDescent="0.2">
      <c r="A151" s="9"/>
    </row>
    <row r="152" spans="1:4" x14ac:dyDescent="0.2">
      <c r="A152" s="9"/>
    </row>
    <row r="153" spans="1:4" x14ac:dyDescent="0.2">
      <c r="A153" s="9"/>
    </row>
    <row r="154" spans="1:4" x14ac:dyDescent="0.2">
      <c r="A154" s="9"/>
    </row>
    <row r="155" spans="1:4" x14ac:dyDescent="0.2">
      <c r="A155" s="9"/>
    </row>
    <row r="156" spans="1:4" x14ac:dyDescent="0.2">
      <c r="A156" s="9"/>
    </row>
    <row r="157" spans="1:4" x14ac:dyDescent="0.2">
      <c r="A157" s="9"/>
    </row>
    <row r="158" spans="1:4" x14ac:dyDescent="0.2">
      <c r="A158" s="9"/>
    </row>
    <row r="159" spans="1:4" x14ac:dyDescent="0.2">
      <c r="A159" s="9"/>
    </row>
    <row r="160" spans="1:4" x14ac:dyDescent="0.2">
      <c r="A160" s="9"/>
    </row>
    <row r="161" spans="1:1" x14ac:dyDescent="0.2">
      <c r="A161" s="9"/>
    </row>
    <row r="162" spans="1:1" x14ac:dyDescent="0.2">
      <c r="A162" s="9"/>
    </row>
    <row r="163" spans="1:1" x14ac:dyDescent="0.2">
      <c r="A163" s="9"/>
    </row>
    <row r="164" spans="1:1" x14ac:dyDescent="0.2">
      <c r="A164" s="9"/>
    </row>
    <row r="165" spans="1:1" x14ac:dyDescent="0.2">
      <c r="A165" s="9"/>
    </row>
    <row r="166" spans="1:1" x14ac:dyDescent="0.2">
      <c r="A166" s="9"/>
    </row>
    <row r="167" spans="1:1" x14ac:dyDescent="0.2">
      <c r="A167" s="9"/>
    </row>
    <row r="168" spans="1:1" x14ac:dyDescent="0.2">
      <c r="A168" s="9"/>
    </row>
    <row r="169" spans="1:1" x14ac:dyDescent="0.2">
      <c r="A169" s="9"/>
    </row>
    <row r="170" spans="1:1" x14ac:dyDescent="0.2">
      <c r="A170" s="9"/>
    </row>
    <row r="171" spans="1:1" x14ac:dyDescent="0.2">
      <c r="A171" s="9"/>
    </row>
    <row r="172" spans="1:1" x14ac:dyDescent="0.2">
      <c r="A172" s="9"/>
    </row>
    <row r="173" spans="1:1" x14ac:dyDescent="0.2">
      <c r="A173" s="9"/>
    </row>
    <row r="174" spans="1:1" x14ac:dyDescent="0.2">
      <c r="A174" s="9"/>
    </row>
    <row r="175" spans="1:1" x14ac:dyDescent="0.2">
      <c r="A175" s="9"/>
    </row>
    <row r="176" spans="1:1" x14ac:dyDescent="0.2">
      <c r="A176" s="9"/>
    </row>
    <row r="177" spans="1:1" x14ac:dyDescent="0.2">
      <c r="A177" s="9"/>
    </row>
    <row r="178" spans="1:1" x14ac:dyDescent="0.2">
      <c r="A178" s="9"/>
    </row>
    <row r="179" spans="1:1" x14ac:dyDescent="0.2">
      <c r="A179" s="9"/>
    </row>
  </sheetData>
  <mergeCells count="4">
    <mergeCell ref="A1:G1"/>
    <mergeCell ref="A2:G2"/>
    <mergeCell ref="A118:G118"/>
    <mergeCell ref="A119:G119"/>
  </mergeCells>
  <pageMargins left="0.9055118110236221" right="0.70866141732283472" top="0.74803149606299213" bottom="0.74803149606299213" header="0.31496062992125984" footer="0.31496062992125984"/>
  <pageSetup paperSize="5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topLeftCell="A84" workbookViewId="0">
      <selection sqref="A1:I101"/>
    </sheetView>
  </sheetViews>
  <sheetFormatPr defaultColWidth="9.42578125" defaultRowHeight="21" x14ac:dyDescent="0.35"/>
  <cols>
    <col min="1" max="1" width="30.85546875" style="1" customWidth="1"/>
    <col min="2" max="2" width="20.7109375" style="1" customWidth="1"/>
    <col min="3" max="3" width="11" style="1" customWidth="1"/>
    <col min="4" max="4" width="19.5703125" style="1" customWidth="1"/>
    <col min="5" max="5" width="15.28515625" style="1" customWidth="1"/>
    <col min="6" max="6" width="23.85546875" style="1" customWidth="1"/>
    <col min="7" max="7" width="23.140625" style="1" customWidth="1"/>
    <col min="8" max="8" width="10.5703125" style="1" customWidth="1"/>
    <col min="9" max="9" width="22.5703125" style="1" customWidth="1"/>
    <col min="10" max="256" width="9.42578125" style="1"/>
    <col min="257" max="257" width="30.85546875" style="1" customWidth="1"/>
    <col min="258" max="258" width="20.7109375" style="1" customWidth="1"/>
    <col min="259" max="259" width="11" style="1" customWidth="1"/>
    <col min="260" max="260" width="19.5703125" style="1" customWidth="1"/>
    <col min="261" max="261" width="15.28515625" style="1" customWidth="1"/>
    <col min="262" max="262" width="17.5703125" style="1" customWidth="1"/>
    <col min="263" max="263" width="23.140625" style="1" customWidth="1"/>
    <col min="264" max="264" width="10.5703125" style="1" customWidth="1"/>
    <col min="265" max="265" width="22.5703125" style="1" customWidth="1"/>
    <col min="266" max="512" width="9.42578125" style="1"/>
    <col min="513" max="513" width="30.85546875" style="1" customWidth="1"/>
    <col min="514" max="514" width="20.7109375" style="1" customWidth="1"/>
    <col min="515" max="515" width="11" style="1" customWidth="1"/>
    <col min="516" max="516" width="19.5703125" style="1" customWidth="1"/>
    <col min="517" max="517" width="15.28515625" style="1" customWidth="1"/>
    <col min="518" max="518" width="17.5703125" style="1" customWidth="1"/>
    <col min="519" max="519" width="23.140625" style="1" customWidth="1"/>
    <col min="520" max="520" width="10.5703125" style="1" customWidth="1"/>
    <col min="521" max="521" width="22.5703125" style="1" customWidth="1"/>
    <col min="522" max="768" width="9.42578125" style="1"/>
    <col min="769" max="769" width="30.85546875" style="1" customWidth="1"/>
    <col min="770" max="770" width="20.7109375" style="1" customWidth="1"/>
    <col min="771" max="771" width="11" style="1" customWidth="1"/>
    <col min="772" max="772" width="19.5703125" style="1" customWidth="1"/>
    <col min="773" max="773" width="15.28515625" style="1" customWidth="1"/>
    <col min="774" max="774" width="17.5703125" style="1" customWidth="1"/>
    <col min="775" max="775" width="23.140625" style="1" customWidth="1"/>
    <col min="776" max="776" width="10.5703125" style="1" customWidth="1"/>
    <col min="777" max="777" width="22.5703125" style="1" customWidth="1"/>
    <col min="778" max="1024" width="9.42578125" style="1"/>
    <col min="1025" max="1025" width="30.85546875" style="1" customWidth="1"/>
    <col min="1026" max="1026" width="20.7109375" style="1" customWidth="1"/>
    <col min="1027" max="1027" width="11" style="1" customWidth="1"/>
    <col min="1028" max="1028" width="19.5703125" style="1" customWidth="1"/>
    <col min="1029" max="1029" width="15.28515625" style="1" customWidth="1"/>
    <col min="1030" max="1030" width="17.5703125" style="1" customWidth="1"/>
    <col min="1031" max="1031" width="23.140625" style="1" customWidth="1"/>
    <col min="1032" max="1032" width="10.5703125" style="1" customWidth="1"/>
    <col min="1033" max="1033" width="22.5703125" style="1" customWidth="1"/>
    <col min="1034" max="1280" width="9.42578125" style="1"/>
    <col min="1281" max="1281" width="30.85546875" style="1" customWidth="1"/>
    <col min="1282" max="1282" width="20.7109375" style="1" customWidth="1"/>
    <col min="1283" max="1283" width="11" style="1" customWidth="1"/>
    <col min="1284" max="1284" width="19.5703125" style="1" customWidth="1"/>
    <col min="1285" max="1285" width="15.28515625" style="1" customWidth="1"/>
    <col min="1286" max="1286" width="17.5703125" style="1" customWidth="1"/>
    <col min="1287" max="1287" width="23.140625" style="1" customWidth="1"/>
    <col min="1288" max="1288" width="10.5703125" style="1" customWidth="1"/>
    <col min="1289" max="1289" width="22.5703125" style="1" customWidth="1"/>
    <col min="1290" max="1536" width="9.42578125" style="1"/>
    <col min="1537" max="1537" width="30.85546875" style="1" customWidth="1"/>
    <col min="1538" max="1538" width="20.7109375" style="1" customWidth="1"/>
    <col min="1539" max="1539" width="11" style="1" customWidth="1"/>
    <col min="1540" max="1540" width="19.5703125" style="1" customWidth="1"/>
    <col min="1541" max="1541" width="15.28515625" style="1" customWidth="1"/>
    <col min="1542" max="1542" width="17.5703125" style="1" customWidth="1"/>
    <col min="1543" max="1543" width="23.140625" style="1" customWidth="1"/>
    <col min="1544" max="1544" width="10.5703125" style="1" customWidth="1"/>
    <col min="1545" max="1545" width="22.5703125" style="1" customWidth="1"/>
    <col min="1546" max="1792" width="9.42578125" style="1"/>
    <col min="1793" max="1793" width="30.85546875" style="1" customWidth="1"/>
    <col min="1794" max="1794" width="20.7109375" style="1" customWidth="1"/>
    <col min="1795" max="1795" width="11" style="1" customWidth="1"/>
    <col min="1796" max="1796" width="19.5703125" style="1" customWidth="1"/>
    <col min="1797" max="1797" width="15.28515625" style="1" customWidth="1"/>
    <col min="1798" max="1798" width="17.5703125" style="1" customWidth="1"/>
    <col min="1799" max="1799" width="23.140625" style="1" customWidth="1"/>
    <col min="1800" max="1800" width="10.5703125" style="1" customWidth="1"/>
    <col min="1801" max="1801" width="22.5703125" style="1" customWidth="1"/>
    <col min="1802" max="2048" width="9.42578125" style="1"/>
    <col min="2049" max="2049" width="30.85546875" style="1" customWidth="1"/>
    <col min="2050" max="2050" width="20.7109375" style="1" customWidth="1"/>
    <col min="2051" max="2051" width="11" style="1" customWidth="1"/>
    <col min="2052" max="2052" width="19.5703125" style="1" customWidth="1"/>
    <col min="2053" max="2053" width="15.28515625" style="1" customWidth="1"/>
    <col min="2054" max="2054" width="17.5703125" style="1" customWidth="1"/>
    <col min="2055" max="2055" width="23.140625" style="1" customWidth="1"/>
    <col min="2056" max="2056" width="10.5703125" style="1" customWidth="1"/>
    <col min="2057" max="2057" width="22.5703125" style="1" customWidth="1"/>
    <col min="2058" max="2304" width="9.42578125" style="1"/>
    <col min="2305" max="2305" width="30.85546875" style="1" customWidth="1"/>
    <col min="2306" max="2306" width="20.7109375" style="1" customWidth="1"/>
    <col min="2307" max="2307" width="11" style="1" customWidth="1"/>
    <col min="2308" max="2308" width="19.5703125" style="1" customWidth="1"/>
    <col min="2309" max="2309" width="15.28515625" style="1" customWidth="1"/>
    <col min="2310" max="2310" width="17.5703125" style="1" customWidth="1"/>
    <col min="2311" max="2311" width="23.140625" style="1" customWidth="1"/>
    <col min="2312" max="2312" width="10.5703125" style="1" customWidth="1"/>
    <col min="2313" max="2313" width="22.5703125" style="1" customWidth="1"/>
    <col min="2314" max="2560" width="9.42578125" style="1"/>
    <col min="2561" max="2561" width="30.85546875" style="1" customWidth="1"/>
    <col min="2562" max="2562" width="20.7109375" style="1" customWidth="1"/>
    <col min="2563" max="2563" width="11" style="1" customWidth="1"/>
    <col min="2564" max="2564" width="19.5703125" style="1" customWidth="1"/>
    <col min="2565" max="2565" width="15.28515625" style="1" customWidth="1"/>
    <col min="2566" max="2566" width="17.5703125" style="1" customWidth="1"/>
    <col min="2567" max="2567" width="23.140625" style="1" customWidth="1"/>
    <col min="2568" max="2568" width="10.5703125" style="1" customWidth="1"/>
    <col min="2569" max="2569" width="22.5703125" style="1" customWidth="1"/>
    <col min="2570" max="2816" width="9.42578125" style="1"/>
    <col min="2817" max="2817" width="30.85546875" style="1" customWidth="1"/>
    <col min="2818" max="2818" width="20.7109375" style="1" customWidth="1"/>
    <col min="2819" max="2819" width="11" style="1" customWidth="1"/>
    <col min="2820" max="2820" width="19.5703125" style="1" customWidth="1"/>
    <col min="2821" max="2821" width="15.28515625" style="1" customWidth="1"/>
    <col min="2822" max="2822" width="17.5703125" style="1" customWidth="1"/>
    <col min="2823" max="2823" width="23.140625" style="1" customWidth="1"/>
    <col min="2824" max="2824" width="10.5703125" style="1" customWidth="1"/>
    <col min="2825" max="2825" width="22.5703125" style="1" customWidth="1"/>
    <col min="2826" max="3072" width="9.42578125" style="1"/>
    <col min="3073" max="3073" width="30.85546875" style="1" customWidth="1"/>
    <col min="3074" max="3074" width="20.7109375" style="1" customWidth="1"/>
    <col min="3075" max="3075" width="11" style="1" customWidth="1"/>
    <col min="3076" max="3076" width="19.5703125" style="1" customWidth="1"/>
    <col min="3077" max="3077" width="15.28515625" style="1" customWidth="1"/>
    <col min="3078" max="3078" width="17.5703125" style="1" customWidth="1"/>
    <col min="3079" max="3079" width="23.140625" style="1" customWidth="1"/>
    <col min="3080" max="3080" width="10.5703125" style="1" customWidth="1"/>
    <col min="3081" max="3081" width="22.5703125" style="1" customWidth="1"/>
    <col min="3082" max="3328" width="9.42578125" style="1"/>
    <col min="3329" max="3329" width="30.85546875" style="1" customWidth="1"/>
    <col min="3330" max="3330" width="20.7109375" style="1" customWidth="1"/>
    <col min="3331" max="3331" width="11" style="1" customWidth="1"/>
    <col min="3332" max="3332" width="19.5703125" style="1" customWidth="1"/>
    <col min="3333" max="3333" width="15.28515625" style="1" customWidth="1"/>
    <col min="3334" max="3334" width="17.5703125" style="1" customWidth="1"/>
    <col min="3335" max="3335" width="23.140625" style="1" customWidth="1"/>
    <col min="3336" max="3336" width="10.5703125" style="1" customWidth="1"/>
    <col min="3337" max="3337" width="22.5703125" style="1" customWidth="1"/>
    <col min="3338" max="3584" width="9.42578125" style="1"/>
    <col min="3585" max="3585" width="30.85546875" style="1" customWidth="1"/>
    <col min="3586" max="3586" width="20.7109375" style="1" customWidth="1"/>
    <col min="3587" max="3587" width="11" style="1" customWidth="1"/>
    <col min="3588" max="3588" width="19.5703125" style="1" customWidth="1"/>
    <col min="3589" max="3589" width="15.28515625" style="1" customWidth="1"/>
    <col min="3590" max="3590" width="17.5703125" style="1" customWidth="1"/>
    <col min="3591" max="3591" width="23.140625" style="1" customWidth="1"/>
    <col min="3592" max="3592" width="10.5703125" style="1" customWidth="1"/>
    <col min="3593" max="3593" width="22.5703125" style="1" customWidth="1"/>
    <col min="3594" max="3840" width="9.42578125" style="1"/>
    <col min="3841" max="3841" width="30.85546875" style="1" customWidth="1"/>
    <col min="3842" max="3842" width="20.7109375" style="1" customWidth="1"/>
    <col min="3843" max="3843" width="11" style="1" customWidth="1"/>
    <col min="3844" max="3844" width="19.5703125" style="1" customWidth="1"/>
    <col min="3845" max="3845" width="15.28515625" style="1" customWidth="1"/>
    <col min="3846" max="3846" width="17.5703125" style="1" customWidth="1"/>
    <col min="3847" max="3847" width="23.140625" style="1" customWidth="1"/>
    <col min="3848" max="3848" width="10.5703125" style="1" customWidth="1"/>
    <col min="3849" max="3849" width="22.5703125" style="1" customWidth="1"/>
    <col min="3850" max="4096" width="9.42578125" style="1"/>
    <col min="4097" max="4097" width="30.85546875" style="1" customWidth="1"/>
    <col min="4098" max="4098" width="20.7109375" style="1" customWidth="1"/>
    <col min="4099" max="4099" width="11" style="1" customWidth="1"/>
    <col min="4100" max="4100" width="19.5703125" style="1" customWidth="1"/>
    <col min="4101" max="4101" width="15.28515625" style="1" customWidth="1"/>
    <col min="4102" max="4102" width="17.5703125" style="1" customWidth="1"/>
    <col min="4103" max="4103" width="23.140625" style="1" customWidth="1"/>
    <col min="4104" max="4104" width="10.5703125" style="1" customWidth="1"/>
    <col min="4105" max="4105" width="22.5703125" style="1" customWidth="1"/>
    <col min="4106" max="4352" width="9.42578125" style="1"/>
    <col min="4353" max="4353" width="30.85546875" style="1" customWidth="1"/>
    <col min="4354" max="4354" width="20.7109375" style="1" customWidth="1"/>
    <col min="4355" max="4355" width="11" style="1" customWidth="1"/>
    <col min="4356" max="4356" width="19.5703125" style="1" customWidth="1"/>
    <col min="4357" max="4357" width="15.28515625" style="1" customWidth="1"/>
    <col min="4358" max="4358" width="17.5703125" style="1" customWidth="1"/>
    <col min="4359" max="4359" width="23.140625" style="1" customWidth="1"/>
    <col min="4360" max="4360" width="10.5703125" style="1" customWidth="1"/>
    <col min="4361" max="4361" width="22.5703125" style="1" customWidth="1"/>
    <col min="4362" max="4608" width="9.42578125" style="1"/>
    <col min="4609" max="4609" width="30.85546875" style="1" customWidth="1"/>
    <col min="4610" max="4610" width="20.7109375" style="1" customWidth="1"/>
    <col min="4611" max="4611" width="11" style="1" customWidth="1"/>
    <col min="4612" max="4612" width="19.5703125" style="1" customWidth="1"/>
    <col min="4613" max="4613" width="15.28515625" style="1" customWidth="1"/>
    <col min="4614" max="4614" width="17.5703125" style="1" customWidth="1"/>
    <col min="4615" max="4615" width="23.140625" style="1" customWidth="1"/>
    <col min="4616" max="4616" width="10.5703125" style="1" customWidth="1"/>
    <col min="4617" max="4617" width="22.5703125" style="1" customWidth="1"/>
    <col min="4618" max="4864" width="9.42578125" style="1"/>
    <col min="4865" max="4865" width="30.85546875" style="1" customWidth="1"/>
    <col min="4866" max="4866" width="20.7109375" style="1" customWidth="1"/>
    <col min="4867" max="4867" width="11" style="1" customWidth="1"/>
    <col min="4868" max="4868" width="19.5703125" style="1" customWidth="1"/>
    <col min="4869" max="4869" width="15.28515625" style="1" customWidth="1"/>
    <col min="4870" max="4870" width="17.5703125" style="1" customWidth="1"/>
    <col min="4871" max="4871" width="23.140625" style="1" customWidth="1"/>
    <col min="4872" max="4872" width="10.5703125" style="1" customWidth="1"/>
    <col min="4873" max="4873" width="22.5703125" style="1" customWidth="1"/>
    <col min="4874" max="5120" width="9.42578125" style="1"/>
    <col min="5121" max="5121" width="30.85546875" style="1" customWidth="1"/>
    <col min="5122" max="5122" width="20.7109375" style="1" customWidth="1"/>
    <col min="5123" max="5123" width="11" style="1" customWidth="1"/>
    <col min="5124" max="5124" width="19.5703125" style="1" customWidth="1"/>
    <col min="5125" max="5125" width="15.28515625" style="1" customWidth="1"/>
    <col min="5126" max="5126" width="17.5703125" style="1" customWidth="1"/>
    <col min="5127" max="5127" width="23.140625" style="1" customWidth="1"/>
    <col min="5128" max="5128" width="10.5703125" style="1" customWidth="1"/>
    <col min="5129" max="5129" width="22.5703125" style="1" customWidth="1"/>
    <col min="5130" max="5376" width="9.42578125" style="1"/>
    <col min="5377" max="5377" width="30.85546875" style="1" customWidth="1"/>
    <col min="5378" max="5378" width="20.7109375" style="1" customWidth="1"/>
    <col min="5379" max="5379" width="11" style="1" customWidth="1"/>
    <col min="5380" max="5380" width="19.5703125" style="1" customWidth="1"/>
    <col min="5381" max="5381" width="15.28515625" style="1" customWidth="1"/>
    <col min="5382" max="5382" width="17.5703125" style="1" customWidth="1"/>
    <col min="5383" max="5383" width="23.140625" style="1" customWidth="1"/>
    <col min="5384" max="5384" width="10.5703125" style="1" customWidth="1"/>
    <col min="5385" max="5385" width="22.5703125" style="1" customWidth="1"/>
    <col min="5386" max="5632" width="9.42578125" style="1"/>
    <col min="5633" max="5633" width="30.85546875" style="1" customWidth="1"/>
    <col min="5634" max="5634" width="20.7109375" style="1" customWidth="1"/>
    <col min="5635" max="5635" width="11" style="1" customWidth="1"/>
    <col min="5636" max="5636" width="19.5703125" style="1" customWidth="1"/>
    <col min="5637" max="5637" width="15.28515625" style="1" customWidth="1"/>
    <col min="5638" max="5638" width="17.5703125" style="1" customWidth="1"/>
    <col min="5639" max="5639" width="23.140625" style="1" customWidth="1"/>
    <col min="5640" max="5640" width="10.5703125" style="1" customWidth="1"/>
    <col min="5641" max="5641" width="22.5703125" style="1" customWidth="1"/>
    <col min="5642" max="5888" width="9.42578125" style="1"/>
    <col min="5889" max="5889" width="30.85546875" style="1" customWidth="1"/>
    <col min="5890" max="5890" width="20.7109375" style="1" customWidth="1"/>
    <col min="5891" max="5891" width="11" style="1" customWidth="1"/>
    <col min="5892" max="5892" width="19.5703125" style="1" customWidth="1"/>
    <col min="5893" max="5893" width="15.28515625" style="1" customWidth="1"/>
    <col min="5894" max="5894" width="17.5703125" style="1" customWidth="1"/>
    <col min="5895" max="5895" width="23.140625" style="1" customWidth="1"/>
    <col min="5896" max="5896" width="10.5703125" style="1" customWidth="1"/>
    <col min="5897" max="5897" width="22.5703125" style="1" customWidth="1"/>
    <col min="5898" max="6144" width="9.42578125" style="1"/>
    <col min="6145" max="6145" width="30.85546875" style="1" customWidth="1"/>
    <col min="6146" max="6146" width="20.7109375" style="1" customWidth="1"/>
    <col min="6147" max="6147" width="11" style="1" customWidth="1"/>
    <col min="6148" max="6148" width="19.5703125" style="1" customWidth="1"/>
    <col min="6149" max="6149" width="15.28515625" style="1" customWidth="1"/>
    <col min="6150" max="6150" width="17.5703125" style="1" customWidth="1"/>
    <col min="6151" max="6151" width="23.140625" style="1" customWidth="1"/>
    <col min="6152" max="6152" width="10.5703125" style="1" customWidth="1"/>
    <col min="6153" max="6153" width="22.5703125" style="1" customWidth="1"/>
    <col min="6154" max="6400" width="9.42578125" style="1"/>
    <col min="6401" max="6401" width="30.85546875" style="1" customWidth="1"/>
    <col min="6402" max="6402" width="20.7109375" style="1" customWidth="1"/>
    <col min="6403" max="6403" width="11" style="1" customWidth="1"/>
    <col min="6404" max="6404" width="19.5703125" style="1" customWidth="1"/>
    <col min="6405" max="6405" width="15.28515625" style="1" customWidth="1"/>
    <col min="6406" max="6406" width="17.5703125" style="1" customWidth="1"/>
    <col min="6407" max="6407" width="23.140625" style="1" customWidth="1"/>
    <col min="6408" max="6408" width="10.5703125" style="1" customWidth="1"/>
    <col min="6409" max="6409" width="22.5703125" style="1" customWidth="1"/>
    <col min="6410" max="6656" width="9.42578125" style="1"/>
    <col min="6657" max="6657" width="30.85546875" style="1" customWidth="1"/>
    <col min="6658" max="6658" width="20.7109375" style="1" customWidth="1"/>
    <col min="6659" max="6659" width="11" style="1" customWidth="1"/>
    <col min="6660" max="6660" width="19.5703125" style="1" customWidth="1"/>
    <col min="6661" max="6661" width="15.28515625" style="1" customWidth="1"/>
    <col min="6662" max="6662" width="17.5703125" style="1" customWidth="1"/>
    <col min="6663" max="6663" width="23.140625" style="1" customWidth="1"/>
    <col min="6664" max="6664" width="10.5703125" style="1" customWidth="1"/>
    <col min="6665" max="6665" width="22.5703125" style="1" customWidth="1"/>
    <col min="6666" max="6912" width="9.42578125" style="1"/>
    <col min="6913" max="6913" width="30.85546875" style="1" customWidth="1"/>
    <col min="6914" max="6914" width="20.7109375" style="1" customWidth="1"/>
    <col min="6915" max="6915" width="11" style="1" customWidth="1"/>
    <col min="6916" max="6916" width="19.5703125" style="1" customWidth="1"/>
    <col min="6917" max="6917" width="15.28515625" style="1" customWidth="1"/>
    <col min="6918" max="6918" width="17.5703125" style="1" customWidth="1"/>
    <col min="6919" max="6919" width="23.140625" style="1" customWidth="1"/>
    <col min="6920" max="6920" width="10.5703125" style="1" customWidth="1"/>
    <col min="6921" max="6921" width="22.5703125" style="1" customWidth="1"/>
    <col min="6922" max="7168" width="9.42578125" style="1"/>
    <col min="7169" max="7169" width="30.85546875" style="1" customWidth="1"/>
    <col min="7170" max="7170" width="20.7109375" style="1" customWidth="1"/>
    <col min="7171" max="7171" width="11" style="1" customWidth="1"/>
    <col min="7172" max="7172" width="19.5703125" style="1" customWidth="1"/>
    <col min="7173" max="7173" width="15.28515625" style="1" customWidth="1"/>
    <col min="7174" max="7174" width="17.5703125" style="1" customWidth="1"/>
    <col min="7175" max="7175" width="23.140625" style="1" customWidth="1"/>
    <col min="7176" max="7176" width="10.5703125" style="1" customWidth="1"/>
    <col min="7177" max="7177" width="22.5703125" style="1" customWidth="1"/>
    <col min="7178" max="7424" width="9.42578125" style="1"/>
    <col min="7425" max="7425" width="30.85546875" style="1" customWidth="1"/>
    <col min="7426" max="7426" width="20.7109375" style="1" customWidth="1"/>
    <col min="7427" max="7427" width="11" style="1" customWidth="1"/>
    <col min="7428" max="7428" width="19.5703125" style="1" customWidth="1"/>
    <col min="7429" max="7429" width="15.28515625" style="1" customWidth="1"/>
    <col min="7430" max="7430" width="17.5703125" style="1" customWidth="1"/>
    <col min="7431" max="7431" width="23.140625" style="1" customWidth="1"/>
    <col min="7432" max="7432" width="10.5703125" style="1" customWidth="1"/>
    <col min="7433" max="7433" width="22.5703125" style="1" customWidth="1"/>
    <col min="7434" max="7680" width="9.42578125" style="1"/>
    <col min="7681" max="7681" width="30.85546875" style="1" customWidth="1"/>
    <col min="7682" max="7682" width="20.7109375" style="1" customWidth="1"/>
    <col min="7683" max="7683" width="11" style="1" customWidth="1"/>
    <col min="7684" max="7684" width="19.5703125" style="1" customWidth="1"/>
    <col min="7685" max="7685" width="15.28515625" style="1" customWidth="1"/>
    <col min="7686" max="7686" width="17.5703125" style="1" customWidth="1"/>
    <col min="7687" max="7687" width="23.140625" style="1" customWidth="1"/>
    <col min="7688" max="7688" width="10.5703125" style="1" customWidth="1"/>
    <col min="7689" max="7689" width="22.5703125" style="1" customWidth="1"/>
    <col min="7690" max="7936" width="9.42578125" style="1"/>
    <col min="7937" max="7937" width="30.85546875" style="1" customWidth="1"/>
    <col min="7938" max="7938" width="20.7109375" style="1" customWidth="1"/>
    <col min="7939" max="7939" width="11" style="1" customWidth="1"/>
    <col min="7940" max="7940" width="19.5703125" style="1" customWidth="1"/>
    <col min="7941" max="7941" width="15.28515625" style="1" customWidth="1"/>
    <col min="7942" max="7942" width="17.5703125" style="1" customWidth="1"/>
    <col min="7943" max="7943" width="23.140625" style="1" customWidth="1"/>
    <col min="7944" max="7944" width="10.5703125" style="1" customWidth="1"/>
    <col min="7945" max="7945" width="22.5703125" style="1" customWidth="1"/>
    <col min="7946" max="8192" width="9.42578125" style="1"/>
    <col min="8193" max="8193" width="30.85546875" style="1" customWidth="1"/>
    <col min="8194" max="8194" width="20.7109375" style="1" customWidth="1"/>
    <col min="8195" max="8195" width="11" style="1" customWidth="1"/>
    <col min="8196" max="8196" width="19.5703125" style="1" customWidth="1"/>
    <col min="8197" max="8197" width="15.28515625" style="1" customWidth="1"/>
    <col min="8198" max="8198" width="17.5703125" style="1" customWidth="1"/>
    <col min="8199" max="8199" width="23.140625" style="1" customWidth="1"/>
    <col min="8200" max="8200" width="10.5703125" style="1" customWidth="1"/>
    <col min="8201" max="8201" width="22.5703125" style="1" customWidth="1"/>
    <col min="8202" max="8448" width="9.42578125" style="1"/>
    <col min="8449" max="8449" width="30.85546875" style="1" customWidth="1"/>
    <col min="8450" max="8450" width="20.7109375" style="1" customWidth="1"/>
    <col min="8451" max="8451" width="11" style="1" customWidth="1"/>
    <col min="8452" max="8452" width="19.5703125" style="1" customWidth="1"/>
    <col min="8453" max="8453" width="15.28515625" style="1" customWidth="1"/>
    <col min="8454" max="8454" width="17.5703125" style="1" customWidth="1"/>
    <col min="8455" max="8455" width="23.140625" style="1" customWidth="1"/>
    <col min="8456" max="8456" width="10.5703125" style="1" customWidth="1"/>
    <col min="8457" max="8457" width="22.5703125" style="1" customWidth="1"/>
    <col min="8458" max="8704" width="9.42578125" style="1"/>
    <col min="8705" max="8705" width="30.85546875" style="1" customWidth="1"/>
    <col min="8706" max="8706" width="20.7109375" style="1" customWidth="1"/>
    <col min="8707" max="8707" width="11" style="1" customWidth="1"/>
    <col min="8708" max="8708" width="19.5703125" style="1" customWidth="1"/>
    <col min="8709" max="8709" width="15.28515625" style="1" customWidth="1"/>
    <col min="8710" max="8710" width="17.5703125" style="1" customWidth="1"/>
    <col min="8711" max="8711" width="23.140625" style="1" customWidth="1"/>
    <col min="8712" max="8712" width="10.5703125" style="1" customWidth="1"/>
    <col min="8713" max="8713" width="22.5703125" style="1" customWidth="1"/>
    <col min="8714" max="8960" width="9.42578125" style="1"/>
    <col min="8961" max="8961" width="30.85546875" style="1" customWidth="1"/>
    <col min="8962" max="8962" width="20.7109375" style="1" customWidth="1"/>
    <col min="8963" max="8963" width="11" style="1" customWidth="1"/>
    <col min="8964" max="8964" width="19.5703125" style="1" customWidth="1"/>
    <col min="8965" max="8965" width="15.28515625" style="1" customWidth="1"/>
    <col min="8966" max="8966" width="17.5703125" style="1" customWidth="1"/>
    <col min="8967" max="8967" width="23.140625" style="1" customWidth="1"/>
    <col min="8968" max="8968" width="10.5703125" style="1" customWidth="1"/>
    <col min="8969" max="8969" width="22.5703125" style="1" customWidth="1"/>
    <col min="8970" max="9216" width="9.42578125" style="1"/>
    <col min="9217" max="9217" width="30.85546875" style="1" customWidth="1"/>
    <col min="9218" max="9218" width="20.7109375" style="1" customWidth="1"/>
    <col min="9219" max="9219" width="11" style="1" customWidth="1"/>
    <col min="9220" max="9220" width="19.5703125" style="1" customWidth="1"/>
    <col min="9221" max="9221" width="15.28515625" style="1" customWidth="1"/>
    <col min="9222" max="9222" width="17.5703125" style="1" customWidth="1"/>
    <col min="9223" max="9223" width="23.140625" style="1" customWidth="1"/>
    <col min="9224" max="9224" width="10.5703125" style="1" customWidth="1"/>
    <col min="9225" max="9225" width="22.5703125" style="1" customWidth="1"/>
    <col min="9226" max="9472" width="9.42578125" style="1"/>
    <col min="9473" max="9473" width="30.85546875" style="1" customWidth="1"/>
    <col min="9474" max="9474" width="20.7109375" style="1" customWidth="1"/>
    <col min="9475" max="9475" width="11" style="1" customWidth="1"/>
    <col min="9476" max="9476" width="19.5703125" style="1" customWidth="1"/>
    <col min="9477" max="9477" width="15.28515625" style="1" customWidth="1"/>
    <col min="9478" max="9478" width="17.5703125" style="1" customWidth="1"/>
    <col min="9479" max="9479" width="23.140625" style="1" customWidth="1"/>
    <col min="9480" max="9480" width="10.5703125" style="1" customWidth="1"/>
    <col min="9481" max="9481" width="22.5703125" style="1" customWidth="1"/>
    <col min="9482" max="9728" width="9.42578125" style="1"/>
    <col min="9729" max="9729" width="30.85546875" style="1" customWidth="1"/>
    <col min="9730" max="9730" width="20.7109375" style="1" customWidth="1"/>
    <col min="9731" max="9731" width="11" style="1" customWidth="1"/>
    <col min="9732" max="9732" width="19.5703125" style="1" customWidth="1"/>
    <col min="9733" max="9733" width="15.28515625" style="1" customWidth="1"/>
    <col min="9734" max="9734" width="17.5703125" style="1" customWidth="1"/>
    <col min="9735" max="9735" width="23.140625" style="1" customWidth="1"/>
    <col min="9736" max="9736" width="10.5703125" style="1" customWidth="1"/>
    <col min="9737" max="9737" width="22.5703125" style="1" customWidth="1"/>
    <col min="9738" max="9984" width="9.42578125" style="1"/>
    <col min="9985" max="9985" width="30.85546875" style="1" customWidth="1"/>
    <col min="9986" max="9986" width="20.7109375" style="1" customWidth="1"/>
    <col min="9987" max="9987" width="11" style="1" customWidth="1"/>
    <col min="9988" max="9988" width="19.5703125" style="1" customWidth="1"/>
    <col min="9989" max="9989" width="15.28515625" style="1" customWidth="1"/>
    <col min="9990" max="9990" width="17.5703125" style="1" customWidth="1"/>
    <col min="9991" max="9991" width="23.140625" style="1" customWidth="1"/>
    <col min="9992" max="9992" width="10.5703125" style="1" customWidth="1"/>
    <col min="9993" max="9993" width="22.5703125" style="1" customWidth="1"/>
    <col min="9994" max="10240" width="9.42578125" style="1"/>
    <col min="10241" max="10241" width="30.85546875" style="1" customWidth="1"/>
    <col min="10242" max="10242" width="20.7109375" style="1" customWidth="1"/>
    <col min="10243" max="10243" width="11" style="1" customWidth="1"/>
    <col min="10244" max="10244" width="19.5703125" style="1" customWidth="1"/>
    <col min="10245" max="10245" width="15.28515625" style="1" customWidth="1"/>
    <col min="10246" max="10246" width="17.5703125" style="1" customWidth="1"/>
    <col min="10247" max="10247" width="23.140625" style="1" customWidth="1"/>
    <col min="10248" max="10248" width="10.5703125" style="1" customWidth="1"/>
    <col min="10249" max="10249" width="22.5703125" style="1" customWidth="1"/>
    <col min="10250" max="10496" width="9.42578125" style="1"/>
    <col min="10497" max="10497" width="30.85546875" style="1" customWidth="1"/>
    <col min="10498" max="10498" width="20.7109375" style="1" customWidth="1"/>
    <col min="10499" max="10499" width="11" style="1" customWidth="1"/>
    <col min="10500" max="10500" width="19.5703125" style="1" customWidth="1"/>
    <col min="10501" max="10501" width="15.28515625" style="1" customWidth="1"/>
    <col min="10502" max="10502" width="17.5703125" style="1" customWidth="1"/>
    <col min="10503" max="10503" width="23.140625" style="1" customWidth="1"/>
    <col min="10504" max="10504" width="10.5703125" style="1" customWidth="1"/>
    <col min="10505" max="10505" width="22.5703125" style="1" customWidth="1"/>
    <col min="10506" max="10752" width="9.42578125" style="1"/>
    <col min="10753" max="10753" width="30.85546875" style="1" customWidth="1"/>
    <col min="10754" max="10754" width="20.7109375" style="1" customWidth="1"/>
    <col min="10755" max="10755" width="11" style="1" customWidth="1"/>
    <col min="10756" max="10756" width="19.5703125" style="1" customWidth="1"/>
    <col min="10757" max="10757" width="15.28515625" style="1" customWidth="1"/>
    <col min="10758" max="10758" width="17.5703125" style="1" customWidth="1"/>
    <col min="10759" max="10759" width="23.140625" style="1" customWidth="1"/>
    <col min="10760" max="10760" width="10.5703125" style="1" customWidth="1"/>
    <col min="10761" max="10761" width="22.5703125" style="1" customWidth="1"/>
    <col min="10762" max="11008" width="9.42578125" style="1"/>
    <col min="11009" max="11009" width="30.85546875" style="1" customWidth="1"/>
    <col min="11010" max="11010" width="20.7109375" style="1" customWidth="1"/>
    <col min="11011" max="11011" width="11" style="1" customWidth="1"/>
    <col min="11012" max="11012" width="19.5703125" style="1" customWidth="1"/>
    <col min="11013" max="11013" width="15.28515625" style="1" customWidth="1"/>
    <col min="11014" max="11014" width="17.5703125" style="1" customWidth="1"/>
    <col min="11015" max="11015" width="23.140625" style="1" customWidth="1"/>
    <col min="11016" max="11016" width="10.5703125" style="1" customWidth="1"/>
    <col min="11017" max="11017" width="22.5703125" style="1" customWidth="1"/>
    <col min="11018" max="11264" width="9.42578125" style="1"/>
    <col min="11265" max="11265" width="30.85546875" style="1" customWidth="1"/>
    <col min="11266" max="11266" width="20.7109375" style="1" customWidth="1"/>
    <col min="11267" max="11267" width="11" style="1" customWidth="1"/>
    <col min="11268" max="11268" width="19.5703125" style="1" customWidth="1"/>
    <col min="11269" max="11269" width="15.28515625" style="1" customWidth="1"/>
    <col min="11270" max="11270" width="17.5703125" style="1" customWidth="1"/>
    <col min="11271" max="11271" width="23.140625" style="1" customWidth="1"/>
    <col min="11272" max="11272" width="10.5703125" style="1" customWidth="1"/>
    <col min="11273" max="11273" width="22.5703125" style="1" customWidth="1"/>
    <col min="11274" max="11520" width="9.42578125" style="1"/>
    <col min="11521" max="11521" width="30.85546875" style="1" customWidth="1"/>
    <col min="11522" max="11522" width="20.7109375" style="1" customWidth="1"/>
    <col min="11523" max="11523" width="11" style="1" customWidth="1"/>
    <col min="11524" max="11524" width="19.5703125" style="1" customWidth="1"/>
    <col min="11525" max="11525" width="15.28515625" style="1" customWidth="1"/>
    <col min="11526" max="11526" width="17.5703125" style="1" customWidth="1"/>
    <col min="11527" max="11527" width="23.140625" style="1" customWidth="1"/>
    <col min="11528" max="11528" width="10.5703125" style="1" customWidth="1"/>
    <col min="11529" max="11529" width="22.5703125" style="1" customWidth="1"/>
    <col min="11530" max="11776" width="9.42578125" style="1"/>
    <col min="11777" max="11777" width="30.85546875" style="1" customWidth="1"/>
    <col min="11778" max="11778" width="20.7109375" style="1" customWidth="1"/>
    <col min="11779" max="11779" width="11" style="1" customWidth="1"/>
    <col min="11780" max="11780" width="19.5703125" style="1" customWidth="1"/>
    <col min="11781" max="11781" width="15.28515625" style="1" customWidth="1"/>
    <col min="11782" max="11782" width="17.5703125" style="1" customWidth="1"/>
    <col min="11783" max="11783" width="23.140625" style="1" customWidth="1"/>
    <col min="11784" max="11784" width="10.5703125" style="1" customWidth="1"/>
    <col min="11785" max="11785" width="22.5703125" style="1" customWidth="1"/>
    <col min="11786" max="12032" width="9.42578125" style="1"/>
    <col min="12033" max="12033" width="30.85546875" style="1" customWidth="1"/>
    <col min="12034" max="12034" width="20.7109375" style="1" customWidth="1"/>
    <col min="12035" max="12035" width="11" style="1" customWidth="1"/>
    <col min="12036" max="12036" width="19.5703125" style="1" customWidth="1"/>
    <col min="12037" max="12037" width="15.28515625" style="1" customWidth="1"/>
    <col min="12038" max="12038" width="17.5703125" style="1" customWidth="1"/>
    <col min="12039" max="12039" width="23.140625" style="1" customWidth="1"/>
    <col min="12040" max="12040" width="10.5703125" style="1" customWidth="1"/>
    <col min="12041" max="12041" width="22.5703125" style="1" customWidth="1"/>
    <col min="12042" max="12288" width="9.42578125" style="1"/>
    <col min="12289" max="12289" width="30.85546875" style="1" customWidth="1"/>
    <col min="12290" max="12290" width="20.7109375" style="1" customWidth="1"/>
    <col min="12291" max="12291" width="11" style="1" customWidth="1"/>
    <col min="12292" max="12292" width="19.5703125" style="1" customWidth="1"/>
    <col min="12293" max="12293" width="15.28515625" style="1" customWidth="1"/>
    <col min="12294" max="12294" width="17.5703125" style="1" customWidth="1"/>
    <col min="12295" max="12295" width="23.140625" style="1" customWidth="1"/>
    <col min="12296" max="12296" width="10.5703125" style="1" customWidth="1"/>
    <col min="12297" max="12297" width="22.5703125" style="1" customWidth="1"/>
    <col min="12298" max="12544" width="9.42578125" style="1"/>
    <col min="12545" max="12545" width="30.85546875" style="1" customWidth="1"/>
    <col min="12546" max="12546" width="20.7109375" style="1" customWidth="1"/>
    <col min="12547" max="12547" width="11" style="1" customWidth="1"/>
    <col min="12548" max="12548" width="19.5703125" style="1" customWidth="1"/>
    <col min="12549" max="12549" width="15.28515625" style="1" customWidth="1"/>
    <col min="12550" max="12550" width="17.5703125" style="1" customWidth="1"/>
    <col min="12551" max="12551" width="23.140625" style="1" customWidth="1"/>
    <col min="12552" max="12552" width="10.5703125" style="1" customWidth="1"/>
    <col min="12553" max="12553" width="22.5703125" style="1" customWidth="1"/>
    <col min="12554" max="12800" width="9.42578125" style="1"/>
    <col min="12801" max="12801" width="30.85546875" style="1" customWidth="1"/>
    <col min="12802" max="12802" width="20.7109375" style="1" customWidth="1"/>
    <col min="12803" max="12803" width="11" style="1" customWidth="1"/>
    <col min="12804" max="12804" width="19.5703125" style="1" customWidth="1"/>
    <col min="12805" max="12805" width="15.28515625" style="1" customWidth="1"/>
    <col min="12806" max="12806" width="17.5703125" style="1" customWidth="1"/>
    <col min="12807" max="12807" width="23.140625" style="1" customWidth="1"/>
    <col min="12808" max="12808" width="10.5703125" style="1" customWidth="1"/>
    <col min="12809" max="12809" width="22.5703125" style="1" customWidth="1"/>
    <col min="12810" max="13056" width="9.42578125" style="1"/>
    <col min="13057" max="13057" width="30.85546875" style="1" customWidth="1"/>
    <col min="13058" max="13058" width="20.7109375" style="1" customWidth="1"/>
    <col min="13059" max="13059" width="11" style="1" customWidth="1"/>
    <col min="13060" max="13060" width="19.5703125" style="1" customWidth="1"/>
    <col min="13061" max="13061" width="15.28515625" style="1" customWidth="1"/>
    <col min="13062" max="13062" width="17.5703125" style="1" customWidth="1"/>
    <col min="13063" max="13063" width="23.140625" style="1" customWidth="1"/>
    <col min="13064" max="13064" width="10.5703125" style="1" customWidth="1"/>
    <col min="13065" max="13065" width="22.5703125" style="1" customWidth="1"/>
    <col min="13066" max="13312" width="9.42578125" style="1"/>
    <col min="13313" max="13313" width="30.85546875" style="1" customWidth="1"/>
    <col min="13314" max="13314" width="20.7109375" style="1" customWidth="1"/>
    <col min="13315" max="13315" width="11" style="1" customWidth="1"/>
    <col min="13316" max="13316" width="19.5703125" style="1" customWidth="1"/>
    <col min="13317" max="13317" width="15.28515625" style="1" customWidth="1"/>
    <col min="13318" max="13318" width="17.5703125" style="1" customWidth="1"/>
    <col min="13319" max="13319" width="23.140625" style="1" customWidth="1"/>
    <col min="13320" max="13320" width="10.5703125" style="1" customWidth="1"/>
    <col min="13321" max="13321" width="22.5703125" style="1" customWidth="1"/>
    <col min="13322" max="13568" width="9.42578125" style="1"/>
    <col min="13569" max="13569" width="30.85546875" style="1" customWidth="1"/>
    <col min="13570" max="13570" width="20.7109375" style="1" customWidth="1"/>
    <col min="13571" max="13571" width="11" style="1" customWidth="1"/>
    <col min="13572" max="13572" width="19.5703125" style="1" customWidth="1"/>
    <col min="13573" max="13573" width="15.28515625" style="1" customWidth="1"/>
    <col min="13574" max="13574" width="17.5703125" style="1" customWidth="1"/>
    <col min="13575" max="13575" width="23.140625" style="1" customWidth="1"/>
    <col min="13576" max="13576" width="10.5703125" style="1" customWidth="1"/>
    <col min="13577" max="13577" width="22.5703125" style="1" customWidth="1"/>
    <col min="13578" max="13824" width="9.42578125" style="1"/>
    <col min="13825" max="13825" width="30.85546875" style="1" customWidth="1"/>
    <col min="13826" max="13826" width="20.7109375" style="1" customWidth="1"/>
    <col min="13827" max="13827" width="11" style="1" customWidth="1"/>
    <col min="13828" max="13828" width="19.5703125" style="1" customWidth="1"/>
    <col min="13829" max="13829" width="15.28515625" style="1" customWidth="1"/>
    <col min="13830" max="13830" width="17.5703125" style="1" customWidth="1"/>
    <col min="13831" max="13831" width="23.140625" style="1" customWidth="1"/>
    <col min="13832" max="13832" width="10.5703125" style="1" customWidth="1"/>
    <col min="13833" max="13833" width="22.5703125" style="1" customWidth="1"/>
    <col min="13834" max="14080" width="9.42578125" style="1"/>
    <col min="14081" max="14081" width="30.85546875" style="1" customWidth="1"/>
    <col min="14082" max="14082" width="20.7109375" style="1" customWidth="1"/>
    <col min="14083" max="14083" width="11" style="1" customWidth="1"/>
    <col min="14084" max="14084" width="19.5703125" style="1" customWidth="1"/>
    <col min="14085" max="14085" width="15.28515625" style="1" customWidth="1"/>
    <col min="14086" max="14086" width="17.5703125" style="1" customWidth="1"/>
    <col min="14087" max="14087" width="23.140625" style="1" customWidth="1"/>
    <col min="14088" max="14088" width="10.5703125" style="1" customWidth="1"/>
    <col min="14089" max="14089" width="22.5703125" style="1" customWidth="1"/>
    <col min="14090" max="14336" width="9.42578125" style="1"/>
    <col min="14337" max="14337" width="30.85546875" style="1" customWidth="1"/>
    <col min="14338" max="14338" width="20.7109375" style="1" customWidth="1"/>
    <col min="14339" max="14339" width="11" style="1" customWidth="1"/>
    <col min="14340" max="14340" width="19.5703125" style="1" customWidth="1"/>
    <col min="14341" max="14341" width="15.28515625" style="1" customWidth="1"/>
    <col min="14342" max="14342" width="17.5703125" style="1" customWidth="1"/>
    <col min="14343" max="14343" width="23.140625" style="1" customWidth="1"/>
    <col min="14344" max="14344" width="10.5703125" style="1" customWidth="1"/>
    <col min="14345" max="14345" width="22.5703125" style="1" customWidth="1"/>
    <col min="14346" max="14592" width="9.42578125" style="1"/>
    <col min="14593" max="14593" width="30.85546875" style="1" customWidth="1"/>
    <col min="14594" max="14594" width="20.7109375" style="1" customWidth="1"/>
    <col min="14595" max="14595" width="11" style="1" customWidth="1"/>
    <col min="14596" max="14596" width="19.5703125" style="1" customWidth="1"/>
    <col min="14597" max="14597" width="15.28515625" style="1" customWidth="1"/>
    <col min="14598" max="14598" width="17.5703125" style="1" customWidth="1"/>
    <col min="14599" max="14599" width="23.140625" style="1" customWidth="1"/>
    <col min="14600" max="14600" width="10.5703125" style="1" customWidth="1"/>
    <col min="14601" max="14601" width="22.5703125" style="1" customWidth="1"/>
    <col min="14602" max="14848" width="9.42578125" style="1"/>
    <col min="14849" max="14849" width="30.85546875" style="1" customWidth="1"/>
    <col min="14850" max="14850" width="20.7109375" style="1" customWidth="1"/>
    <col min="14851" max="14851" width="11" style="1" customWidth="1"/>
    <col min="14852" max="14852" width="19.5703125" style="1" customWidth="1"/>
    <col min="14853" max="14853" width="15.28515625" style="1" customWidth="1"/>
    <col min="14854" max="14854" width="17.5703125" style="1" customWidth="1"/>
    <col min="14855" max="14855" width="23.140625" style="1" customWidth="1"/>
    <col min="14856" max="14856" width="10.5703125" style="1" customWidth="1"/>
    <col min="14857" max="14857" width="22.5703125" style="1" customWidth="1"/>
    <col min="14858" max="15104" width="9.42578125" style="1"/>
    <col min="15105" max="15105" width="30.85546875" style="1" customWidth="1"/>
    <col min="15106" max="15106" width="20.7109375" style="1" customWidth="1"/>
    <col min="15107" max="15107" width="11" style="1" customWidth="1"/>
    <col min="15108" max="15108" width="19.5703125" style="1" customWidth="1"/>
    <col min="15109" max="15109" width="15.28515625" style="1" customWidth="1"/>
    <col min="15110" max="15110" width="17.5703125" style="1" customWidth="1"/>
    <col min="15111" max="15111" width="23.140625" style="1" customWidth="1"/>
    <col min="15112" max="15112" width="10.5703125" style="1" customWidth="1"/>
    <col min="15113" max="15113" width="22.5703125" style="1" customWidth="1"/>
    <col min="15114" max="15360" width="9.42578125" style="1"/>
    <col min="15361" max="15361" width="30.85546875" style="1" customWidth="1"/>
    <col min="15362" max="15362" width="20.7109375" style="1" customWidth="1"/>
    <col min="15363" max="15363" width="11" style="1" customWidth="1"/>
    <col min="15364" max="15364" width="19.5703125" style="1" customWidth="1"/>
    <col min="15365" max="15365" width="15.28515625" style="1" customWidth="1"/>
    <col min="15366" max="15366" width="17.5703125" style="1" customWidth="1"/>
    <col min="15367" max="15367" width="23.140625" style="1" customWidth="1"/>
    <col min="15368" max="15368" width="10.5703125" style="1" customWidth="1"/>
    <col min="15369" max="15369" width="22.5703125" style="1" customWidth="1"/>
    <col min="15370" max="15616" width="9.42578125" style="1"/>
    <col min="15617" max="15617" width="30.85546875" style="1" customWidth="1"/>
    <col min="15618" max="15618" width="20.7109375" style="1" customWidth="1"/>
    <col min="15619" max="15619" width="11" style="1" customWidth="1"/>
    <col min="15620" max="15620" width="19.5703125" style="1" customWidth="1"/>
    <col min="15621" max="15621" width="15.28515625" style="1" customWidth="1"/>
    <col min="15622" max="15622" width="17.5703125" style="1" customWidth="1"/>
    <col min="15623" max="15623" width="23.140625" style="1" customWidth="1"/>
    <col min="15624" max="15624" width="10.5703125" style="1" customWidth="1"/>
    <col min="15625" max="15625" width="22.5703125" style="1" customWidth="1"/>
    <col min="15626" max="15872" width="9.42578125" style="1"/>
    <col min="15873" max="15873" width="30.85546875" style="1" customWidth="1"/>
    <col min="15874" max="15874" width="20.7109375" style="1" customWidth="1"/>
    <col min="15875" max="15875" width="11" style="1" customWidth="1"/>
    <col min="15876" max="15876" width="19.5703125" style="1" customWidth="1"/>
    <col min="15877" max="15877" width="15.28515625" style="1" customWidth="1"/>
    <col min="15878" max="15878" width="17.5703125" style="1" customWidth="1"/>
    <col min="15879" max="15879" width="23.140625" style="1" customWidth="1"/>
    <col min="15880" max="15880" width="10.5703125" style="1" customWidth="1"/>
    <col min="15881" max="15881" width="22.5703125" style="1" customWidth="1"/>
    <col min="15882" max="16128" width="9.42578125" style="1"/>
    <col min="16129" max="16129" width="30.85546875" style="1" customWidth="1"/>
    <col min="16130" max="16130" width="20.7109375" style="1" customWidth="1"/>
    <col min="16131" max="16131" width="11" style="1" customWidth="1"/>
    <col min="16132" max="16132" width="19.5703125" style="1" customWidth="1"/>
    <col min="16133" max="16133" width="15.28515625" style="1" customWidth="1"/>
    <col min="16134" max="16134" width="17.5703125" style="1" customWidth="1"/>
    <col min="16135" max="16135" width="23.140625" style="1" customWidth="1"/>
    <col min="16136" max="16136" width="10.5703125" style="1" customWidth="1"/>
    <col min="16137" max="16137" width="22.5703125" style="1" customWidth="1"/>
    <col min="16138" max="16384" width="9.42578125" style="1"/>
  </cols>
  <sheetData>
    <row r="1" spans="1:10" s="329" customFormat="1" ht="23.25" x14ac:dyDescent="0.35">
      <c r="A1" s="1455" t="s">
        <v>2789</v>
      </c>
      <c r="B1" s="1455"/>
      <c r="C1" s="1455"/>
      <c r="D1" s="1455"/>
      <c r="E1" s="1455"/>
      <c r="F1" s="1455"/>
      <c r="G1" s="1455"/>
      <c r="H1" s="1455"/>
      <c r="I1" s="1455"/>
    </row>
    <row r="2" spans="1:10" s="329" customFormat="1" ht="23.25" x14ac:dyDescent="0.35">
      <c r="A2" s="1455" t="s">
        <v>2790</v>
      </c>
      <c r="B2" s="1455"/>
      <c r="C2" s="1455"/>
      <c r="D2" s="1455"/>
      <c r="E2" s="1455"/>
      <c r="F2" s="1455"/>
      <c r="G2" s="1455"/>
      <c r="H2" s="1455"/>
      <c r="I2" s="1455"/>
    </row>
    <row r="4" spans="1:10" s="4" customFormat="1" x14ac:dyDescent="0.35">
      <c r="A4" s="287" t="s">
        <v>1058</v>
      </c>
      <c r="B4" s="287" t="s">
        <v>2791</v>
      </c>
      <c r="C4" s="287" t="s">
        <v>2792</v>
      </c>
      <c r="D4" s="287" t="s">
        <v>1061</v>
      </c>
      <c r="E4" s="330" t="s">
        <v>24</v>
      </c>
      <c r="F4" s="287" t="s">
        <v>1062</v>
      </c>
      <c r="G4" s="287" t="s">
        <v>2793</v>
      </c>
      <c r="H4" s="1456" t="s">
        <v>1</v>
      </c>
      <c r="I4" s="1457"/>
      <c r="J4" s="36"/>
    </row>
    <row r="5" spans="1:10" x14ac:dyDescent="0.35">
      <c r="A5" s="109"/>
      <c r="B5" s="109"/>
      <c r="C5" s="288"/>
      <c r="D5" s="288" t="s">
        <v>1065</v>
      </c>
      <c r="E5" s="109"/>
      <c r="F5" s="109"/>
      <c r="G5" s="252" t="s">
        <v>2794</v>
      </c>
      <c r="H5" s="288" t="s">
        <v>1067</v>
      </c>
      <c r="I5" s="288" t="s">
        <v>14</v>
      </c>
    </row>
    <row r="6" spans="1:10" x14ac:dyDescent="0.35">
      <c r="A6" s="638" t="s">
        <v>2795</v>
      </c>
      <c r="B6" s="639" t="s">
        <v>2796</v>
      </c>
      <c r="C6" s="335" t="s">
        <v>2797</v>
      </c>
      <c r="D6" s="640" t="s">
        <v>2798</v>
      </c>
      <c r="E6" s="641">
        <v>43060</v>
      </c>
      <c r="F6" s="640" t="s">
        <v>2799</v>
      </c>
      <c r="G6" s="642" t="s">
        <v>2800</v>
      </c>
      <c r="H6" s="643">
        <v>30000</v>
      </c>
      <c r="I6" s="642" t="s">
        <v>2801</v>
      </c>
    </row>
    <row r="7" spans="1:10" x14ac:dyDescent="0.35">
      <c r="A7" s="332" t="s">
        <v>2802</v>
      </c>
      <c r="B7" s="644" t="s">
        <v>2803</v>
      </c>
      <c r="C7" s="3"/>
      <c r="D7" s="331" t="s">
        <v>2804</v>
      </c>
      <c r="E7" s="645">
        <v>43060</v>
      </c>
      <c r="F7" s="331" t="s">
        <v>2799</v>
      </c>
      <c r="G7" s="99" t="s">
        <v>2800</v>
      </c>
      <c r="H7" s="99"/>
      <c r="I7" s="99"/>
    </row>
    <row r="8" spans="1:10" x14ac:dyDescent="0.35">
      <c r="A8" s="332"/>
      <c r="B8" s="644" t="s">
        <v>2805</v>
      </c>
      <c r="C8" s="3"/>
      <c r="D8" s="331" t="s">
        <v>2806</v>
      </c>
      <c r="E8" s="645">
        <v>43060</v>
      </c>
      <c r="F8" s="331" t="s">
        <v>2807</v>
      </c>
      <c r="G8" s="99" t="s">
        <v>2800</v>
      </c>
      <c r="H8" s="99"/>
      <c r="I8" s="99"/>
    </row>
    <row r="9" spans="1:10" x14ac:dyDescent="0.35">
      <c r="A9" s="3"/>
      <c r="B9" s="3"/>
      <c r="C9" s="3"/>
      <c r="D9" s="331" t="s">
        <v>2808</v>
      </c>
      <c r="E9" s="645">
        <v>43060</v>
      </c>
      <c r="F9" s="331" t="s">
        <v>2799</v>
      </c>
      <c r="G9" s="99" t="s">
        <v>2800</v>
      </c>
      <c r="H9" s="99"/>
      <c r="I9" s="99"/>
    </row>
    <row r="10" spans="1:10" x14ac:dyDescent="0.35">
      <c r="A10" s="3"/>
      <c r="B10" s="3"/>
      <c r="C10" s="3"/>
      <c r="D10" s="331" t="s">
        <v>2809</v>
      </c>
      <c r="E10" s="645">
        <v>43060</v>
      </c>
      <c r="F10" s="331" t="s">
        <v>2799</v>
      </c>
      <c r="G10" s="99" t="s">
        <v>2800</v>
      </c>
      <c r="H10" s="99"/>
      <c r="I10" s="99"/>
    </row>
    <row r="11" spans="1:10" x14ac:dyDescent="0.35">
      <c r="A11" s="3"/>
      <c r="B11" s="3"/>
      <c r="C11" s="3"/>
      <c r="D11" s="331" t="s">
        <v>2810</v>
      </c>
      <c r="E11" s="645">
        <v>43060</v>
      </c>
      <c r="F11" s="331" t="s">
        <v>2811</v>
      </c>
      <c r="G11" s="99" t="s">
        <v>2800</v>
      </c>
      <c r="H11" s="99"/>
      <c r="I11" s="99"/>
    </row>
    <row r="12" spans="1:10" x14ac:dyDescent="0.35">
      <c r="A12" s="3"/>
      <c r="B12" s="3"/>
      <c r="C12" s="3"/>
      <c r="D12" s="331" t="s">
        <v>2812</v>
      </c>
      <c r="E12" s="645">
        <v>43060</v>
      </c>
      <c r="F12" s="331" t="s">
        <v>2811</v>
      </c>
      <c r="G12" s="99" t="s">
        <v>2800</v>
      </c>
      <c r="H12" s="99"/>
      <c r="I12" s="99"/>
    </row>
    <row r="13" spans="1:10" x14ac:dyDescent="0.35">
      <c r="A13" s="3"/>
      <c r="B13" s="3"/>
      <c r="C13" s="3"/>
      <c r="D13" s="331" t="s">
        <v>2813</v>
      </c>
      <c r="E13" s="645">
        <v>43060</v>
      </c>
      <c r="F13" s="331" t="s">
        <v>2807</v>
      </c>
      <c r="G13" s="99" t="s">
        <v>2800</v>
      </c>
      <c r="H13" s="99"/>
      <c r="I13" s="99"/>
    </row>
    <row r="14" spans="1:10" x14ac:dyDescent="0.35">
      <c r="A14" s="3"/>
      <c r="B14" s="3"/>
      <c r="C14" s="3"/>
      <c r="D14" s="331" t="s">
        <v>2814</v>
      </c>
      <c r="E14" s="645">
        <v>43060</v>
      </c>
      <c r="F14" s="331" t="s">
        <v>2815</v>
      </c>
      <c r="G14" s="99" t="s">
        <v>2800</v>
      </c>
      <c r="H14" s="99"/>
      <c r="I14" s="99"/>
    </row>
    <row r="15" spans="1:10" x14ac:dyDescent="0.35">
      <c r="A15" s="3"/>
      <c r="B15" s="3"/>
      <c r="C15" s="3"/>
      <c r="D15" s="331" t="s">
        <v>2816</v>
      </c>
      <c r="E15" s="645">
        <v>43060</v>
      </c>
      <c r="F15" s="331" t="s">
        <v>2817</v>
      </c>
      <c r="G15" s="99" t="s">
        <v>2800</v>
      </c>
      <c r="H15" s="99"/>
      <c r="I15" s="99"/>
    </row>
    <row r="16" spans="1:10" x14ac:dyDescent="0.35">
      <c r="A16" s="3"/>
      <c r="B16" s="3"/>
      <c r="C16" s="3"/>
      <c r="D16" s="331" t="s">
        <v>2818</v>
      </c>
      <c r="E16" s="645">
        <v>43060</v>
      </c>
      <c r="F16" s="331" t="s">
        <v>2817</v>
      </c>
      <c r="G16" s="99" t="s">
        <v>2800</v>
      </c>
      <c r="H16" s="99"/>
      <c r="I16" s="99"/>
    </row>
    <row r="17" spans="1:9" x14ac:dyDescent="0.35">
      <c r="A17" s="646" t="s">
        <v>2819</v>
      </c>
      <c r="B17" s="647" t="s">
        <v>2820</v>
      </c>
      <c r="C17" s="336" t="s">
        <v>2821</v>
      </c>
      <c r="D17" s="331" t="s">
        <v>2822</v>
      </c>
      <c r="E17" s="645">
        <v>43060</v>
      </c>
      <c r="F17" s="331" t="s">
        <v>2799</v>
      </c>
      <c r="G17" s="99" t="s">
        <v>2800</v>
      </c>
      <c r="H17" s="99" t="s">
        <v>2823</v>
      </c>
      <c r="I17" s="99" t="s">
        <v>2801</v>
      </c>
    </row>
    <row r="18" spans="1:9" x14ac:dyDescent="0.35">
      <c r="A18" s="332"/>
      <c r="B18" s="644" t="s">
        <v>2803</v>
      </c>
      <c r="C18" s="3"/>
      <c r="D18" s="331" t="s">
        <v>2824</v>
      </c>
      <c r="E18" s="645">
        <v>43060</v>
      </c>
      <c r="F18" s="331" t="s">
        <v>2799</v>
      </c>
      <c r="G18" s="99" t="s">
        <v>2800</v>
      </c>
      <c r="H18" s="99"/>
      <c r="I18" s="99"/>
    </row>
    <row r="19" spans="1:9" x14ac:dyDescent="0.35">
      <c r="A19" s="3"/>
      <c r="B19" s="644" t="s">
        <v>2805</v>
      </c>
      <c r="C19" s="3"/>
      <c r="D19" s="331" t="s">
        <v>2825</v>
      </c>
      <c r="E19" s="645">
        <v>43060</v>
      </c>
      <c r="F19" s="331" t="s">
        <v>2807</v>
      </c>
      <c r="G19" s="99" t="s">
        <v>2800</v>
      </c>
      <c r="H19" s="99"/>
      <c r="I19" s="99"/>
    </row>
    <row r="20" spans="1:9" x14ac:dyDescent="0.35">
      <c r="A20" s="3"/>
      <c r="B20" s="3"/>
      <c r="C20" s="3"/>
      <c r="D20" s="331" t="s">
        <v>2826</v>
      </c>
      <c r="E20" s="645">
        <v>43060</v>
      </c>
      <c r="F20" s="331" t="s">
        <v>2799</v>
      </c>
      <c r="G20" s="99" t="s">
        <v>2800</v>
      </c>
      <c r="H20" s="99"/>
      <c r="I20" s="99"/>
    </row>
    <row r="21" spans="1:9" x14ac:dyDescent="0.35">
      <c r="A21" s="3"/>
      <c r="B21" s="3"/>
      <c r="C21" s="3"/>
      <c r="D21" s="331" t="s">
        <v>2810</v>
      </c>
      <c r="E21" s="645">
        <v>43060</v>
      </c>
      <c r="F21" s="331" t="s">
        <v>2807</v>
      </c>
      <c r="G21" s="99" t="s">
        <v>2800</v>
      </c>
      <c r="H21" s="99"/>
      <c r="I21" s="99"/>
    </row>
    <row r="22" spans="1:9" x14ac:dyDescent="0.35">
      <c r="A22" s="3"/>
      <c r="B22" s="3"/>
      <c r="C22" s="3"/>
      <c r="D22" s="331" t="s">
        <v>2827</v>
      </c>
      <c r="E22" s="645">
        <v>43060</v>
      </c>
      <c r="F22" s="331" t="s">
        <v>2799</v>
      </c>
      <c r="G22" s="99" t="s">
        <v>2800</v>
      </c>
      <c r="H22" s="99"/>
      <c r="I22" s="99"/>
    </row>
    <row r="23" spans="1:9" x14ac:dyDescent="0.35">
      <c r="A23" s="3"/>
      <c r="B23" s="3"/>
      <c r="C23" s="3"/>
      <c r="D23" s="331" t="s">
        <v>2813</v>
      </c>
      <c r="E23" s="645">
        <v>43060</v>
      </c>
      <c r="F23" s="331" t="s">
        <v>2807</v>
      </c>
      <c r="G23" s="99" t="s">
        <v>2800</v>
      </c>
      <c r="H23" s="99"/>
      <c r="I23" s="99"/>
    </row>
    <row r="24" spans="1:9" x14ac:dyDescent="0.35">
      <c r="A24" s="3"/>
      <c r="B24" s="3"/>
      <c r="C24" s="3"/>
      <c r="D24" s="331" t="s">
        <v>2828</v>
      </c>
      <c r="E24" s="645">
        <v>43060</v>
      </c>
      <c r="F24" s="331" t="s">
        <v>2815</v>
      </c>
      <c r="G24" s="99" t="s">
        <v>2800</v>
      </c>
      <c r="H24" s="99"/>
      <c r="I24" s="99"/>
    </row>
    <row r="25" spans="1:9" x14ac:dyDescent="0.35">
      <c r="A25" s="3"/>
      <c r="B25" s="3"/>
      <c r="C25" s="3"/>
      <c r="D25" s="331" t="s">
        <v>2829</v>
      </c>
      <c r="E25" s="645">
        <v>43060</v>
      </c>
      <c r="F25" s="331" t="s">
        <v>2817</v>
      </c>
      <c r="G25" s="99" t="s">
        <v>2800</v>
      </c>
      <c r="H25" s="99"/>
      <c r="I25" s="99"/>
    </row>
    <row r="26" spans="1:9" x14ac:dyDescent="0.35">
      <c r="A26" s="3"/>
      <c r="B26" s="3"/>
      <c r="C26" s="3"/>
      <c r="D26" s="331" t="s">
        <v>2830</v>
      </c>
      <c r="E26" s="645">
        <v>43060</v>
      </c>
      <c r="F26" s="331" t="s">
        <v>2817</v>
      </c>
      <c r="G26" s="99" t="s">
        <v>2800</v>
      </c>
      <c r="H26" s="99"/>
      <c r="I26" s="99"/>
    </row>
    <row r="27" spans="1:9" x14ac:dyDescent="0.35">
      <c r="A27" s="332" t="s">
        <v>2831</v>
      </c>
      <c r="B27" s="332" t="s">
        <v>1097</v>
      </c>
      <c r="C27" s="3" t="s">
        <v>2832</v>
      </c>
      <c r="D27" s="331" t="s">
        <v>2833</v>
      </c>
      <c r="E27" s="645">
        <v>43084</v>
      </c>
      <c r="F27" s="331" t="s">
        <v>2799</v>
      </c>
      <c r="G27" s="99" t="s">
        <v>2800</v>
      </c>
      <c r="H27" s="139">
        <v>20000</v>
      </c>
      <c r="I27" s="99" t="s">
        <v>2834</v>
      </c>
    </row>
    <row r="28" spans="1:9" x14ac:dyDescent="0.35">
      <c r="A28" s="332"/>
      <c r="B28" s="3"/>
      <c r="C28" s="3"/>
      <c r="D28" s="331" t="s">
        <v>2835</v>
      </c>
      <c r="E28" s="645">
        <v>43071</v>
      </c>
      <c r="F28" s="331" t="s">
        <v>2807</v>
      </c>
      <c r="G28" s="99" t="s">
        <v>2800</v>
      </c>
      <c r="H28" s="99"/>
      <c r="I28" s="99"/>
    </row>
    <row r="29" spans="1:9" x14ac:dyDescent="0.35">
      <c r="A29" s="3"/>
      <c r="B29" s="3"/>
      <c r="C29" s="3"/>
      <c r="D29" s="331" t="s">
        <v>2836</v>
      </c>
      <c r="E29" s="645">
        <v>43090</v>
      </c>
      <c r="F29" s="331" t="s">
        <v>2799</v>
      </c>
      <c r="G29" s="99" t="s">
        <v>2800</v>
      </c>
      <c r="H29" s="99"/>
      <c r="I29" s="99"/>
    </row>
    <row r="30" spans="1:9" x14ac:dyDescent="0.35">
      <c r="A30" s="3"/>
      <c r="B30" s="3"/>
      <c r="C30" s="3"/>
      <c r="D30" s="331" t="s">
        <v>2837</v>
      </c>
      <c r="E30" s="645">
        <v>43082</v>
      </c>
      <c r="F30" s="331" t="s">
        <v>2811</v>
      </c>
      <c r="G30" s="99" t="s">
        <v>2800</v>
      </c>
      <c r="H30" s="99"/>
      <c r="I30" s="99"/>
    </row>
    <row r="31" spans="1:9" x14ac:dyDescent="0.35">
      <c r="A31" s="646"/>
      <c r="B31" s="332"/>
      <c r="C31" s="3"/>
      <c r="D31" s="331" t="s">
        <v>2838</v>
      </c>
      <c r="E31" s="645">
        <v>43088</v>
      </c>
      <c r="F31" s="331" t="s">
        <v>2839</v>
      </c>
      <c r="G31" s="99" t="s">
        <v>2800</v>
      </c>
      <c r="H31" s="99"/>
      <c r="I31" s="99" t="s">
        <v>2801</v>
      </c>
    </row>
    <row r="32" spans="1:9" x14ac:dyDescent="0.35">
      <c r="A32" s="332"/>
      <c r="B32" s="3"/>
      <c r="C32" s="3"/>
      <c r="D32" s="331" t="s">
        <v>2840</v>
      </c>
      <c r="E32" s="645">
        <v>43089</v>
      </c>
      <c r="F32" s="331" t="s">
        <v>2841</v>
      </c>
      <c r="G32" s="99" t="s">
        <v>2800</v>
      </c>
      <c r="H32" s="99"/>
      <c r="I32" s="99"/>
    </row>
    <row r="33" spans="1:9" x14ac:dyDescent="0.35">
      <c r="A33" s="332"/>
      <c r="B33" s="3"/>
      <c r="C33" s="3"/>
      <c r="D33" s="331" t="s">
        <v>2842</v>
      </c>
      <c r="E33" s="645">
        <v>43089</v>
      </c>
      <c r="F33" s="331" t="s">
        <v>2817</v>
      </c>
      <c r="G33" s="99" t="s">
        <v>2800</v>
      </c>
      <c r="H33" s="99"/>
      <c r="I33" s="99"/>
    </row>
    <row r="34" spans="1:9" x14ac:dyDescent="0.35">
      <c r="A34" s="332" t="s">
        <v>2843</v>
      </c>
      <c r="B34" s="332" t="s">
        <v>2844</v>
      </c>
      <c r="C34" s="648" t="s">
        <v>2845</v>
      </c>
      <c r="D34" s="331" t="s">
        <v>2822</v>
      </c>
      <c r="E34" s="645">
        <v>43060</v>
      </c>
      <c r="F34" s="331" t="s">
        <v>2799</v>
      </c>
      <c r="G34" s="99" t="s">
        <v>2800</v>
      </c>
      <c r="H34" s="139">
        <v>15000</v>
      </c>
      <c r="I34" s="99" t="s">
        <v>2801</v>
      </c>
    </row>
    <row r="35" spans="1:9" x14ac:dyDescent="0.35">
      <c r="A35" s="332"/>
      <c r="B35" s="644" t="s">
        <v>2803</v>
      </c>
      <c r="C35" s="3"/>
      <c r="D35" s="331" t="s">
        <v>2824</v>
      </c>
      <c r="E35" s="645">
        <v>43060</v>
      </c>
      <c r="F35" s="331" t="s">
        <v>2799</v>
      </c>
      <c r="G35" s="99" t="s">
        <v>2800</v>
      </c>
      <c r="H35" s="99"/>
      <c r="I35" s="99"/>
    </row>
    <row r="36" spans="1:9" x14ac:dyDescent="0.35">
      <c r="A36" s="3"/>
      <c r="B36" s="644" t="s">
        <v>2805</v>
      </c>
      <c r="C36" s="3"/>
      <c r="D36" s="331" t="s">
        <v>2825</v>
      </c>
      <c r="E36" s="645">
        <v>43060</v>
      </c>
      <c r="F36" s="331" t="s">
        <v>2807</v>
      </c>
      <c r="G36" s="99" t="s">
        <v>2800</v>
      </c>
      <c r="H36" s="99"/>
      <c r="I36" s="99"/>
    </row>
    <row r="37" spans="1:9" x14ac:dyDescent="0.35">
      <c r="A37" s="3"/>
      <c r="B37" s="3"/>
      <c r="C37" s="3"/>
      <c r="D37" s="331" t="s">
        <v>2846</v>
      </c>
      <c r="E37" s="645">
        <v>43060</v>
      </c>
      <c r="F37" s="331" t="s">
        <v>2799</v>
      </c>
      <c r="G37" s="99" t="s">
        <v>2800</v>
      </c>
      <c r="H37" s="99"/>
      <c r="I37" s="99"/>
    </row>
    <row r="38" spans="1:9" x14ac:dyDescent="0.35">
      <c r="A38" s="3"/>
      <c r="B38" s="3"/>
      <c r="C38" s="3"/>
      <c r="D38" s="331" t="s">
        <v>2810</v>
      </c>
      <c r="E38" s="645">
        <v>43060</v>
      </c>
      <c r="F38" s="331" t="s">
        <v>2811</v>
      </c>
      <c r="G38" s="99" t="s">
        <v>2800</v>
      </c>
      <c r="H38" s="99"/>
      <c r="I38" s="99"/>
    </row>
    <row r="39" spans="1:9" x14ac:dyDescent="0.35">
      <c r="A39" s="3"/>
      <c r="B39" s="3"/>
      <c r="C39" s="3"/>
      <c r="D39" s="331" t="s">
        <v>2827</v>
      </c>
      <c r="E39" s="645">
        <v>43060</v>
      </c>
      <c r="F39" s="331" t="s">
        <v>2811</v>
      </c>
      <c r="G39" s="99" t="s">
        <v>2800</v>
      </c>
      <c r="H39" s="99"/>
      <c r="I39" s="99"/>
    </row>
    <row r="40" spans="1:9" x14ac:dyDescent="0.35">
      <c r="A40" s="3"/>
      <c r="B40" s="3"/>
      <c r="C40" s="3"/>
      <c r="D40" s="331" t="s">
        <v>2847</v>
      </c>
      <c r="E40" s="645">
        <v>43060</v>
      </c>
      <c r="F40" s="331" t="s">
        <v>2807</v>
      </c>
      <c r="G40" s="99" t="s">
        <v>2800</v>
      </c>
      <c r="H40" s="99"/>
      <c r="I40" s="99"/>
    </row>
    <row r="41" spans="1:9" x14ac:dyDescent="0.35">
      <c r="A41" s="3"/>
      <c r="B41" s="3"/>
      <c r="C41" s="3"/>
      <c r="D41" s="331" t="s">
        <v>2828</v>
      </c>
      <c r="E41" s="645">
        <v>43060</v>
      </c>
      <c r="F41" s="331" t="s">
        <v>2815</v>
      </c>
      <c r="G41" s="99" t="s">
        <v>2800</v>
      </c>
      <c r="H41" s="99"/>
      <c r="I41" s="99"/>
    </row>
    <row r="42" spans="1:9" x14ac:dyDescent="0.35">
      <c r="A42" s="646"/>
      <c r="B42" s="647"/>
      <c r="C42" s="332"/>
      <c r="D42" s="331" t="s">
        <v>2829</v>
      </c>
      <c r="E42" s="645">
        <v>43060</v>
      </c>
      <c r="F42" s="331" t="s">
        <v>2817</v>
      </c>
      <c r="G42" s="99" t="s">
        <v>2800</v>
      </c>
      <c r="H42" s="99"/>
      <c r="I42" s="99"/>
    </row>
    <row r="43" spans="1:9" x14ac:dyDescent="0.35">
      <c r="A43" s="332"/>
      <c r="B43" s="647"/>
      <c r="C43" s="3"/>
      <c r="D43" s="331" t="s">
        <v>2848</v>
      </c>
      <c r="E43" s="645">
        <v>43060</v>
      </c>
      <c r="F43" s="331" t="s">
        <v>2817</v>
      </c>
      <c r="G43" s="99" t="s">
        <v>2800</v>
      </c>
      <c r="H43" s="99"/>
      <c r="I43" s="99"/>
    </row>
    <row r="44" spans="1:9" x14ac:dyDescent="0.35">
      <c r="A44" s="332" t="s">
        <v>2849</v>
      </c>
      <c r="B44" s="332" t="s">
        <v>2850</v>
      </c>
      <c r="C44" s="3" t="s">
        <v>2832</v>
      </c>
      <c r="D44" s="331" t="s">
        <v>2833</v>
      </c>
      <c r="E44" s="645">
        <v>43070</v>
      </c>
      <c r="F44" s="331" t="s">
        <v>2799</v>
      </c>
      <c r="G44" s="99" t="s">
        <v>2851</v>
      </c>
      <c r="H44" s="139" t="s">
        <v>2852</v>
      </c>
      <c r="I44" s="99" t="s">
        <v>2834</v>
      </c>
    </row>
    <row r="45" spans="1:9" x14ac:dyDescent="0.35">
      <c r="A45" s="332"/>
      <c r="B45" s="3"/>
      <c r="C45" s="3"/>
      <c r="D45" s="331" t="s">
        <v>2835</v>
      </c>
      <c r="E45" s="645" t="s">
        <v>2853</v>
      </c>
      <c r="F45" s="331" t="s">
        <v>2807</v>
      </c>
      <c r="G45" s="99" t="s">
        <v>2851</v>
      </c>
      <c r="H45" s="99"/>
      <c r="I45" s="99"/>
    </row>
    <row r="46" spans="1:9" x14ac:dyDescent="0.35">
      <c r="A46" s="3"/>
      <c r="B46" s="3"/>
      <c r="C46" s="3"/>
      <c r="D46" s="331" t="s">
        <v>2836</v>
      </c>
      <c r="E46" s="645" t="s">
        <v>2853</v>
      </c>
      <c r="F46" s="331" t="s">
        <v>2799</v>
      </c>
      <c r="G46" s="99" t="s">
        <v>2851</v>
      </c>
      <c r="H46" s="99"/>
      <c r="I46" s="99"/>
    </row>
    <row r="47" spans="1:9" x14ac:dyDescent="0.35">
      <c r="A47" s="3"/>
      <c r="B47" s="3"/>
      <c r="C47" s="3"/>
      <c r="D47" s="331" t="s">
        <v>2837</v>
      </c>
      <c r="E47" s="645" t="s">
        <v>2853</v>
      </c>
      <c r="F47" s="331" t="s">
        <v>2811</v>
      </c>
      <c r="G47" s="99" t="s">
        <v>2851</v>
      </c>
      <c r="H47" s="99"/>
      <c r="I47" s="99"/>
    </row>
    <row r="48" spans="1:9" x14ac:dyDescent="0.35">
      <c r="A48" s="3"/>
      <c r="B48" s="3"/>
      <c r="C48" s="3"/>
      <c r="D48" s="331" t="s">
        <v>2838</v>
      </c>
      <c r="E48" s="645" t="s">
        <v>2853</v>
      </c>
      <c r="F48" s="331" t="s">
        <v>2839</v>
      </c>
      <c r="G48" s="99" t="s">
        <v>2851</v>
      </c>
      <c r="H48" s="99"/>
      <c r="I48" s="99"/>
    </row>
    <row r="49" spans="1:9" x14ac:dyDescent="0.35">
      <c r="A49" s="3"/>
      <c r="B49" s="3"/>
      <c r="C49" s="3"/>
      <c r="D49" s="331" t="s">
        <v>2840</v>
      </c>
      <c r="E49" s="645" t="s">
        <v>2853</v>
      </c>
      <c r="F49" s="331" t="s">
        <v>2841</v>
      </c>
      <c r="G49" s="99" t="s">
        <v>2851</v>
      </c>
      <c r="H49" s="99"/>
      <c r="I49" s="99"/>
    </row>
    <row r="50" spans="1:9" x14ac:dyDescent="0.35">
      <c r="A50" s="3"/>
      <c r="B50" s="3"/>
      <c r="C50" s="3"/>
      <c r="D50" s="331" t="s">
        <v>2842</v>
      </c>
      <c r="E50" s="645" t="s">
        <v>2853</v>
      </c>
      <c r="F50" s="331" t="s">
        <v>2817</v>
      </c>
      <c r="G50" s="99" t="s">
        <v>2851</v>
      </c>
      <c r="H50" s="99"/>
      <c r="I50" s="99"/>
    </row>
    <row r="51" spans="1:9" x14ac:dyDescent="0.35">
      <c r="A51" s="649" t="s">
        <v>2854</v>
      </c>
      <c r="B51" s="3" t="s">
        <v>2855</v>
      </c>
      <c r="C51" s="3" t="s">
        <v>2856</v>
      </c>
      <c r="D51" s="331" t="s">
        <v>2857</v>
      </c>
      <c r="E51" s="645">
        <v>43053</v>
      </c>
      <c r="F51" s="331" t="s">
        <v>2799</v>
      </c>
      <c r="G51" s="99" t="s">
        <v>2851</v>
      </c>
      <c r="H51" s="650">
        <v>6000</v>
      </c>
      <c r="I51" s="99" t="s">
        <v>2834</v>
      </c>
    </row>
    <row r="52" spans="1:9" x14ac:dyDescent="0.35">
      <c r="A52" s="332"/>
      <c r="B52" s="332"/>
      <c r="C52" s="3"/>
      <c r="D52" s="331" t="s">
        <v>2835</v>
      </c>
      <c r="E52" s="645">
        <v>43054</v>
      </c>
      <c r="F52" s="331" t="s">
        <v>2807</v>
      </c>
      <c r="G52" s="99" t="s">
        <v>2851</v>
      </c>
      <c r="H52" s="99"/>
      <c r="I52" s="99"/>
    </row>
    <row r="53" spans="1:9" x14ac:dyDescent="0.35">
      <c r="A53" s="332"/>
      <c r="B53" s="3"/>
      <c r="C53" s="3"/>
      <c r="D53" s="331" t="s">
        <v>2836</v>
      </c>
      <c r="E53" s="645">
        <v>43049</v>
      </c>
      <c r="F53" s="331" t="s">
        <v>2799</v>
      </c>
      <c r="G53" s="99" t="s">
        <v>2851</v>
      </c>
      <c r="H53" s="99"/>
      <c r="I53" s="99"/>
    </row>
    <row r="54" spans="1:9" x14ac:dyDescent="0.35">
      <c r="A54" s="3"/>
      <c r="B54" s="3"/>
      <c r="C54" s="3"/>
      <c r="D54" s="331" t="s">
        <v>2837</v>
      </c>
      <c r="E54" s="645">
        <v>43055</v>
      </c>
      <c r="F54" s="331" t="s">
        <v>2811</v>
      </c>
      <c r="G54" s="99" t="s">
        <v>2851</v>
      </c>
      <c r="H54" s="99"/>
      <c r="I54" s="99"/>
    </row>
    <row r="55" spans="1:9" x14ac:dyDescent="0.35">
      <c r="A55" s="646"/>
      <c r="B55" s="332"/>
      <c r="C55" s="3"/>
      <c r="D55" s="331" t="s">
        <v>2838</v>
      </c>
      <c r="E55" s="645">
        <v>43060</v>
      </c>
      <c r="F55" s="331" t="s">
        <v>2839</v>
      </c>
      <c r="G55" s="99" t="s">
        <v>2851</v>
      </c>
      <c r="H55" s="99"/>
      <c r="I55" s="99" t="s">
        <v>2834</v>
      </c>
    </row>
    <row r="56" spans="1:9" x14ac:dyDescent="0.35">
      <c r="A56" s="332"/>
      <c r="B56" s="3"/>
      <c r="C56" s="3"/>
      <c r="D56" s="331" t="s">
        <v>2840</v>
      </c>
      <c r="E56" s="645">
        <v>43060</v>
      </c>
      <c r="F56" s="331" t="s">
        <v>2841</v>
      </c>
      <c r="G56" s="99" t="s">
        <v>2851</v>
      </c>
      <c r="H56" s="99"/>
      <c r="I56" s="99"/>
    </row>
    <row r="57" spans="1:9" x14ac:dyDescent="0.35">
      <c r="A57" s="332"/>
      <c r="B57" s="3"/>
      <c r="C57" s="3"/>
      <c r="D57" s="331" t="s">
        <v>2842</v>
      </c>
      <c r="E57" s="645">
        <v>43060</v>
      </c>
      <c r="F57" s="331" t="s">
        <v>2817</v>
      </c>
      <c r="G57" s="99" t="s">
        <v>2851</v>
      </c>
      <c r="H57" s="99"/>
      <c r="I57" s="99"/>
    </row>
    <row r="58" spans="1:9" x14ac:dyDescent="0.35">
      <c r="A58" s="649" t="s">
        <v>2858</v>
      </c>
      <c r="B58" s="332" t="s">
        <v>2859</v>
      </c>
      <c r="C58" s="651" t="s">
        <v>2860</v>
      </c>
      <c r="D58" s="331" t="s">
        <v>2861</v>
      </c>
      <c r="E58" s="645">
        <v>43060</v>
      </c>
      <c r="F58" s="331" t="s">
        <v>2799</v>
      </c>
      <c r="G58" s="652" t="s">
        <v>2862</v>
      </c>
      <c r="H58" s="139" t="s">
        <v>2852</v>
      </c>
      <c r="I58" s="99" t="s">
        <v>2834</v>
      </c>
    </row>
    <row r="59" spans="1:9" x14ac:dyDescent="0.35">
      <c r="A59" s="332"/>
      <c r="B59" s="3" t="s">
        <v>2863</v>
      </c>
      <c r="C59" s="3"/>
      <c r="D59" s="331" t="s">
        <v>2864</v>
      </c>
      <c r="E59" s="645">
        <v>43060</v>
      </c>
      <c r="F59" s="331" t="s">
        <v>2807</v>
      </c>
      <c r="G59" s="652" t="s">
        <v>2862</v>
      </c>
      <c r="H59" s="99"/>
      <c r="I59" s="99"/>
    </row>
    <row r="60" spans="1:9" x14ac:dyDescent="0.35">
      <c r="A60" s="3"/>
      <c r="B60" s="644" t="s">
        <v>2803</v>
      </c>
      <c r="C60" s="3"/>
      <c r="D60" s="331" t="s">
        <v>2865</v>
      </c>
      <c r="E60" s="645">
        <v>43060</v>
      </c>
      <c r="F60" s="331" t="s">
        <v>2799</v>
      </c>
      <c r="G60" s="652" t="s">
        <v>2862</v>
      </c>
      <c r="H60" s="99"/>
      <c r="I60" s="99"/>
    </row>
    <row r="61" spans="1:9" x14ac:dyDescent="0.35">
      <c r="A61" s="3"/>
      <c r="B61" s="644" t="s">
        <v>2805</v>
      </c>
      <c r="C61" s="3"/>
      <c r="D61" s="331" t="s">
        <v>2866</v>
      </c>
      <c r="E61" s="645">
        <v>43048</v>
      </c>
      <c r="F61" s="331" t="s">
        <v>2811</v>
      </c>
      <c r="G61" s="652" t="s">
        <v>2862</v>
      </c>
      <c r="H61" s="99"/>
      <c r="I61" s="99"/>
    </row>
    <row r="62" spans="1:9" x14ac:dyDescent="0.35">
      <c r="A62" s="3"/>
      <c r="B62" s="3"/>
      <c r="C62" s="3"/>
      <c r="D62" s="331" t="s">
        <v>2867</v>
      </c>
      <c r="E62" s="645">
        <v>43053</v>
      </c>
      <c r="F62" s="331" t="s">
        <v>2799</v>
      </c>
      <c r="G62" s="652" t="s">
        <v>2862</v>
      </c>
      <c r="H62" s="99"/>
      <c r="I62" s="99"/>
    </row>
    <row r="63" spans="1:9" x14ac:dyDescent="0.35">
      <c r="A63" s="3"/>
      <c r="B63" s="3"/>
      <c r="C63" s="3"/>
      <c r="D63" s="331" t="s">
        <v>2868</v>
      </c>
      <c r="E63" s="645">
        <v>43055</v>
      </c>
      <c r="F63" s="331" t="s">
        <v>2807</v>
      </c>
      <c r="G63" s="652" t="s">
        <v>2862</v>
      </c>
      <c r="H63" s="99"/>
      <c r="I63" s="99"/>
    </row>
    <row r="64" spans="1:9" x14ac:dyDescent="0.35">
      <c r="A64" s="3"/>
      <c r="B64" s="3"/>
      <c r="C64" s="3"/>
      <c r="D64" s="331" t="s">
        <v>2869</v>
      </c>
      <c r="E64" s="645">
        <v>43056</v>
      </c>
      <c r="F64" s="331" t="s">
        <v>2799</v>
      </c>
      <c r="G64" s="652" t="s">
        <v>2862</v>
      </c>
      <c r="H64" s="99"/>
      <c r="I64" s="99"/>
    </row>
    <row r="65" spans="1:9" x14ac:dyDescent="0.35">
      <c r="A65" s="3"/>
      <c r="B65" s="3"/>
      <c r="C65" s="3"/>
      <c r="D65" s="331" t="s">
        <v>2838</v>
      </c>
      <c r="E65" s="645">
        <v>43060</v>
      </c>
      <c r="F65" s="331" t="s">
        <v>2839</v>
      </c>
      <c r="G65" s="652" t="s">
        <v>2870</v>
      </c>
      <c r="H65" s="99"/>
      <c r="I65" s="99"/>
    </row>
    <row r="66" spans="1:9" x14ac:dyDescent="0.35">
      <c r="A66" s="646"/>
      <c r="B66" s="647"/>
      <c r="C66" s="332"/>
      <c r="D66" s="331" t="s">
        <v>2871</v>
      </c>
      <c r="E66" s="645">
        <v>43060</v>
      </c>
      <c r="F66" s="331" t="s">
        <v>2841</v>
      </c>
      <c r="G66" s="652" t="s">
        <v>2872</v>
      </c>
      <c r="H66" s="99"/>
      <c r="I66" s="99"/>
    </row>
    <row r="67" spans="1:9" x14ac:dyDescent="0.35">
      <c r="A67" s="332"/>
      <c r="B67" s="647"/>
      <c r="C67" s="3"/>
      <c r="D67" s="331" t="s">
        <v>2873</v>
      </c>
      <c r="E67" s="645">
        <v>43060</v>
      </c>
      <c r="F67" s="331" t="s">
        <v>2817</v>
      </c>
      <c r="G67" s="652" t="s">
        <v>2872</v>
      </c>
      <c r="H67" s="99"/>
      <c r="I67" s="99"/>
    </row>
    <row r="68" spans="1:9" x14ac:dyDescent="0.35">
      <c r="A68" s="646" t="s">
        <v>2874</v>
      </c>
      <c r="B68" s="653" t="s">
        <v>2875</v>
      </c>
      <c r="C68" s="648" t="s">
        <v>2845</v>
      </c>
      <c r="D68" s="331" t="s">
        <v>2861</v>
      </c>
      <c r="E68" s="645">
        <v>43060</v>
      </c>
      <c r="F68" s="331" t="s">
        <v>2799</v>
      </c>
      <c r="G68" s="652" t="s">
        <v>2862</v>
      </c>
      <c r="H68" s="139" t="s">
        <v>2852</v>
      </c>
      <c r="I68" s="99" t="s">
        <v>2801</v>
      </c>
    </row>
    <row r="69" spans="1:9" x14ac:dyDescent="0.35">
      <c r="A69" s="646" t="s">
        <v>2876</v>
      </c>
      <c r="B69" s="653" t="s">
        <v>2877</v>
      </c>
      <c r="C69" s="3"/>
      <c r="D69" s="331" t="s">
        <v>2864</v>
      </c>
      <c r="E69" s="645">
        <v>43060</v>
      </c>
      <c r="F69" s="331" t="s">
        <v>2807</v>
      </c>
      <c r="G69" s="652" t="s">
        <v>2862</v>
      </c>
      <c r="H69" s="99"/>
      <c r="I69" s="99"/>
    </row>
    <row r="70" spans="1:9" x14ac:dyDescent="0.35">
      <c r="A70" s="646" t="s">
        <v>2878</v>
      </c>
      <c r="B70" s="644" t="s">
        <v>2803</v>
      </c>
      <c r="C70" s="3"/>
      <c r="D70" s="331" t="s">
        <v>2865</v>
      </c>
      <c r="E70" s="645">
        <v>43060</v>
      </c>
      <c r="F70" s="331" t="s">
        <v>2799</v>
      </c>
      <c r="G70" s="652" t="s">
        <v>2862</v>
      </c>
      <c r="H70" s="99"/>
      <c r="I70" s="99"/>
    </row>
    <row r="71" spans="1:9" x14ac:dyDescent="0.35">
      <c r="A71" s="3"/>
      <c r="B71" s="644" t="s">
        <v>2805</v>
      </c>
      <c r="C71" s="3"/>
      <c r="D71" s="331" t="s">
        <v>2866</v>
      </c>
      <c r="E71" s="645">
        <v>43060</v>
      </c>
      <c r="F71" s="331" t="s">
        <v>2811</v>
      </c>
      <c r="G71" s="652" t="s">
        <v>2862</v>
      </c>
      <c r="H71" s="99"/>
      <c r="I71" s="99"/>
    </row>
    <row r="72" spans="1:9" x14ac:dyDescent="0.35">
      <c r="A72" s="3"/>
      <c r="B72" s="3"/>
      <c r="C72" s="3"/>
      <c r="D72" s="331" t="s">
        <v>2867</v>
      </c>
      <c r="E72" s="645">
        <v>43060</v>
      </c>
      <c r="F72" s="331" t="s">
        <v>2799</v>
      </c>
      <c r="G72" s="652" t="s">
        <v>2862</v>
      </c>
      <c r="H72" s="99"/>
      <c r="I72" s="99"/>
    </row>
    <row r="73" spans="1:9" x14ac:dyDescent="0.35">
      <c r="A73" s="3"/>
      <c r="B73" s="3"/>
      <c r="C73" s="3"/>
      <c r="D73" s="331" t="s">
        <v>2879</v>
      </c>
      <c r="E73" s="645">
        <v>43060</v>
      </c>
      <c r="F73" s="331" t="s">
        <v>2807</v>
      </c>
      <c r="G73" s="652" t="s">
        <v>2862</v>
      </c>
      <c r="H73" s="99"/>
      <c r="I73" s="99"/>
    </row>
    <row r="74" spans="1:9" x14ac:dyDescent="0.35">
      <c r="A74" s="3"/>
      <c r="B74" s="3"/>
      <c r="C74" s="3"/>
      <c r="D74" s="331" t="s">
        <v>2868</v>
      </c>
      <c r="E74" s="645">
        <v>43060</v>
      </c>
      <c r="F74" s="331" t="s">
        <v>2799</v>
      </c>
      <c r="G74" s="652" t="s">
        <v>2862</v>
      </c>
      <c r="H74" s="99"/>
      <c r="I74" s="99"/>
    </row>
    <row r="75" spans="1:9" x14ac:dyDescent="0.35">
      <c r="A75" s="3"/>
      <c r="B75" s="3"/>
      <c r="C75" s="3"/>
      <c r="D75" s="331" t="s">
        <v>2869</v>
      </c>
      <c r="E75" s="645">
        <v>43060</v>
      </c>
      <c r="F75" s="331" t="s">
        <v>2811</v>
      </c>
      <c r="G75" s="652" t="s">
        <v>2862</v>
      </c>
      <c r="H75" s="99"/>
      <c r="I75" s="99"/>
    </row>
    <row r="76" spans="1:9" x14ac:dyDescent="0.35">
      <c r="A76" s="332"/>
      <c r="B76" s="332"/>
      <c r="C76" s="3"/>
      <c r="D76" s="331" t="s">
        <v>2838</v>
      </c>
      <c r="E76" s="645">
        <v>43060</v>
      </c>
      <c r="F76" s="331" t="s">
        <v>2839</v>
      </c>
      <c r="G76" s="652" t="s">
        <v>2870</v>
      </c>
      <c r="H76" s="99"/>
      <c r="I76" s="99"/>
    </row>
    <row r="77" spans="1:9" x14ac:dyDescent="0.35">
      <c r="A77" s="332"/>
      <c r="B77" s="3"/>
      <c r="C77" s="3"/>
      <c r="D77" s="331" t="s">
        <v>2871</v>
      </c>
      <c r="E77" s="645">
        <v>43060</v>
      </c>
      <c r="F77" s="331" t="s">
        <v>2841</v>
      </c>
      <c r="G77" s="652" t="s">
        <v>2872</v>
      </c>
      <c r="H77" s="99"/>
      <c r="I77" s="99"/>
    </row>
    <row r="78" spans="1:9" x14ac:dyDescent="0.35">
      <c r="A78" s="3"/>
      <c r="B78" s="3"/>
      <c r="C78" s="3"/>
      <c r="D78" s="331" t="s">
        <v>2873</v>
      </c>
      <c r="E78" s="645">
        <v>43060</v>
      </c>
      <c r="F78" s="331" t="s">
        <v>2817</v>
      </c>
      <c r="G78" s="652" t="s">
        <v>2872</v>
      </c>
      <c r="H78" s="99"/>
      <c r="I78" s="99"/>
    </row>
    <row r="79" spans="1:9" x14ac:dyDescent="0.35">
      <c r="A79" s="332" t="s">
        <v>2880</v>
      </c>
      <c r="B79" s="332" t="s">
        <v>2881</v>
      </c>
      <c r="C79" s="3" t="s">
        <v>2882</v>
      </c>
      <c r="D79" s="652" t="s">
        <v>2857</v>
      </c>
      <c r="E79" s="645">
        <v>43089</v>
      </c>
      <c r="F79" s="331" t="s">
        <v>2811</v>
      </c>
      <c r="G79" s="99" t="s">
        <v>2851</v>
      </c>
      <c r="H79" s="99"/>
      <c r="I79" s="99" t="s">
        <v>2801</v>
      </c>
    </row>
    <row r="80" spans="1:9" x14ac:dyDescent="0.35">
      <c r="A80" s="332"/>
      <c r="B80" s="3"/>
      <c r="C80" s="3"/>
      <c r="D80" s="652" t="s">
        <v>2883</v>
      </c>
      <c r="E80" s="645">
        <v>43090</v>
      </c>
      <c r="F80" s="331" t="s">
        <v>2884</v>
      </c>
      <c r="G80" s="99" t="s">
        <v>2851</v>
      </c>
      <c r="H80" s="99"/>
      <c r="I80" s="99"/>
    </row>
    <row r="81" spans="1:9" x14ac:dyDescent="0.35">
      <c r="A81" s="332"/>
      <c r="B81" s="3"/>
      <c r="C81" s="3"/>
      <c r="D81" s="652" t="s">
        <v>2836</v>
      </c>
      <c r="E81" s="645" t="s">
        <v>2885</v>
      </c>
      <c r="F81" s="331" t="s">
        <v>2886</v>
      </c>
      <c r="G81" s="99" t="s">
        <v>2851</v>
      </c>
      <c r="H81" s="99"/>
      <c r="I81" s="99"/>
    </row>
    <row r="82" spans="1:9" x14ac:dyDescent="0.35">
      <c r="A82" s="649"/>
      <c r="B82" s="332"/>
      <c r="C82" s="651"/>
      <c r="D82" s="331" t="s">
        <v>2887</v>
      </c>
      <c r="E82" s="645">
        <v>43091</v>
      </c>
      <c r="F82" s="331" t="s">
        <v>2811</v>
      </c>
      <c r="G82" s="99" t="s">
        <v>2851</v>
      </c>
      <c r="H82" s="139"/>
      <c r="I82" s="99"/>
    </row>
    <row r="83" spans="1:9" x14ac:dyDescent="0.35">
      <c r="A83" s="332"/>
      <c r="B83" s="3"/>
      <c r="C83" s="3"/>
      <c r="D83" s="331" t="s">
        <v>2888</v>
      </c>
      <c r="E83" s="645">
        <v>43095</v>
      </c>
      <c r="F83" s="331" t="s">
        <v>2839</v>
      </c>
      <c r="G83" s="99" t="s">
        <v>2851</v>
      </c>
      <c r="H83" s="99"/>
      <c r="I83" s="99"/>
    </row>
    <row r="84" spans="1:9" x14ac:dyDescent="0.35">
      <c r="A84" s="3"/>
      <c r="B84" s="3"/>
      <c r="C84" s="3"/>
      <c r="D84" s="331" t="s">
        <v>2889</v>
      </c>
      <c r="E84" s="645">
        <v>43096</v>
      </c>
      <c r="F84" s="331" t="s">
        <v>2890</v>
      </c>
      <c r="G84" s="99" t="s">
        <v>2851</v>
      </c>
      <c r="H84" s="99"/>
      <c r="I84" s="99"/>
    </row>
    <row r="85" spans="1:9" x14ac:dyDescent="0.35">
      <c r="A85" s="3" t="s">
        <v>2891</v>
      </c>
      <c r="B85" s="3" t="s">
        <v>2892</v>
      </c>
      <c r="C85" s="3" t="s">
        <v>2893</v>
      </c>
      <c r="D85" s="99" t="s">
        <v>2892</v>
      </c>
      <c r="E85" s="654" t="s">
        <v>2894</v>
      </c>
      <c r="F85" s="331" t="s">
        <v>2811</v>
      </c>
      <c r="G85" s="99" t="s">
        <v>2895</v>
      </c>
      <c r="H85" s="99"/>
      <c r="I85" s="99" t="s">
        <v>2801</v>
      </c>
    </row>
    <row r="86" spans="1:9" x14ac:dyDescent="0.35">
      <c r="A86" s="3" t="s">
        <v>2896</v>
      </c>
      <c r="B86" s="3" t="s">
        <v>2897</v>
      </c>
      <c r="C86" s="3" t="s">
        <v>2898</v>
      </c>
      <c r="D86" s="99" t="s">
        <v>2897</v>
      </c>
      <c r="E86" s="654" t="s">
        <v>2894</v>
      </c>
      <c r="F86" s="331" t="s">
        <v>2899</v>
      </c>
      <c r="G86" s="331" t="s">
        <v>2834</v>
      </c>
      <c r="H86" s="99"/>
      <c r="I86" s="99"/>
    </row>
    <row r="87" spans="1:9" x14ac:dyDescent="0.35">
      <c r="A87" s="3" t="s">
        <v>2900</v>
      </c>
      <c r="B87" s="3" t="s">
        <v>2901</v>
      </c>
      <c r="C87" s="3" t="s">
        <v>2902</v>
      </c>
      <c r="D87" s="99" t="s">
        <v>2901</v>
      </c>
      <c r="E87" s="654" t="s">
        <v>2894</v>
      </c>
      <c r="F87" s="331" t="s">
        <v>2886</v>
      </c>
      <c r="G87" s="99" t="s">
        <v>2903</v>
      </c>
      <c r="H87" s="99"/>
      <c r="I87" s="99"/>
    </row>
    <row r="88" spans="1:9" x14ac:dyDescent="0.35">
      <c r="A88" s="3" t="s">
        <v>2904</v>
      </c>
      <c r="B88" s="3" t="s">
        <v>2905</v>
      </c>
      <c r="C88" s="3" t="s">
        <v>2906</v>
      </c>
      <c r="D88" s="99" t="s">
        <v>2905</v>
      </c>
      <c r="E88" s="654" t="s">
        <v>2894</v>
      </c>
      <c r="F88" s="331" t="s">
        <v>2811</v>
      </c>
      <c r="G88" s="99" t="s">
        <v>2907</v>
      </c>
      <c r="H88" s="99"/>
      <c r="I88" s="99"/>
    </row>
    <row r="89" spans="1:9" x14ac:dyDescent="0.35">
      <c r="A89" s="646"/>
      <c r="B89" s="647" t="s">
        <v>2908</v>
      </c>
      <c r="C89" s="332" t="s">
        <v>2909</v>
      </c>
      <c r="D89" s="655" t="s">
        <v>2908</v>
      </c>
      <c r="E89" s="654" t="s">
        <v>2894</v>
      </c>
      <c r="F89" s="331" t="s">
        <v>2839</v>
      </c>
      <c r="G89" s="99" t="s">
        <v>2910</v>
      </c>
      <c r="H89" s="99"/>
      <c r="I89" s="99"/>
    </row>
    <row r="90" spans="1:9" x14ac:dyDescent="0.35">
      <c r="A90" s="332"/>
      <c r="B90" s="647" t="s">
        <v>2911</v>
      </c>
      <c r="C90" s="3" t="s">
        <v>2912</v>
      </c>
      <c r="D90" s="331" t="s">
        <v>2913</v>
      </c>
      <c r="E90" s="654" t="s">
        <v>2894</v>
      </c>
      <c r="F90" s="331" t="s">
        <v>2914</v>
      </c>
      <c r="G90" s="99" t="s">
        <v>2915</v>
      </c>
      <c r="H90" s="99"/>
      <c r="I90" s="99"/>
    </row>
    <row r="91" spans="1:9" x14ac:dyDescent="0.35">
      <c r="A91" s="646"/>
      <c r="B91" s="332"/>
      <c r="C91" s="3"/>
      <c r="D91" s="331"/>
      <c r="E91" s="645"/>
      <c r="F91" s="331" t="s">
        <v>2834</v>
      </c>
      <c r="G91" s="99" t="s">
        <v>2916</v>
      </c>
      <c r="H91" s="99"/>
      <c r="I91" s="99"/>
    </row>
    <row r="92" spans="1:9" x14ac:dyDescent="0.35">
      <c r="A92" s="646" t="s">
        <v>2917</v>
      </c>
      <c r="B92" s="3"/>
      <c r="C92" s="3"/>
      <c r="D92" s="331"/>
      <c r="E92" s="654"/>
      <c r="F92" s="331"/>
      <c r="G92" s="99"/>
      <c r="H92" s="99"/>
      <c r="I92" s="99"/>
    </row>
    <row r="93" spans="1:9" x14ac:dyDescent="0.35">
      <c r="A93" s="3" t="s">
        <v>2918</v>
      </c>
      <c r="B93" s="3" t="s">
        <v>2919</v>
      </c>
      <c r="C93" s="3"/>
      <c r="D93" s="656" t="s">
        <v>2920</v>
      </c>
      <c r="E93" s="654" t="s">
        <v>2921</v>
      </c>
      <c r="F93" s="331" t="s">
        <v>2922</v>
      </c>
      <c r="G93" s="99" t="s">
        <v>2910</v>
      </c>
      <c r="H93" s="99">
        <v>228</v>
      </c>
      <c r="I93" s="99" t="s">
        <v>2801</v>
      </c>
    </row>
    <row r="94" spans="1:9" x14ac:dyDescent="0.35">
      <c r="A94" s="3" t="s">
        <v>2923</v>
      </c>
      <c r="B94" s="3" t="s">
        <v>2924</v>
      </c>
      <c r="C94" s="3"/>
      <c r="D94" s="656" t="s">
        <v>2925</v>
      </c>
      <c r="E94" s="654" t="s">
        <v>2921</v>
      </c>
      <c r="F94" s="331" t="s">
        <v>2926</v>
      </c>
      <c r="G94" s="99" t="s">
        <v>2915</v>
      </c>
      <c r="H94" s="99">
        <v>718</v>
      </c>
      <c r="I94" s="99"/>
    </row>
    <row r="95" spans="1:9" x14ac:dyDescent="0.35">
      <c r="A95" s="3" t="s">
        <v>2927</v>
      </c>
      <c r="B95" s="3" t="s">
        <v>2928</v>
      </c>
      <c r="C95" s="3"/>
      <c r="D95" s="656" t="s">
        <v>2929</v>
      </c>
      <c r="E95" s="654" t="s">
        <v>2930</v>
      </c>
      <c r="F95" s="331" t="s">
        <v>2931</v>
      </c>
      <c r="G95" s="99" t="s">
        <v>2916</v>
      </c>
      <c r="H95" s="99">
        <v>149</v>
      </c>
      <c r="I95" s="99"/>
    </row>
    <row r="96" spans="1:9" x14ac:dyDescent="0.35">
      <c r="A96" s="3" t="s">
        <v>2932</v>
      </c>
      <c r="B96" s="3" t="s">
        <v>2933</v>
      </c>
      <c r="C96" s="3"/>
      <c r="D96" s="656" t="s">
        <v>2925</v>
      </c>
      <c r="E96" s="654" t="s">
        <v>2934</v>
      </c>
      <c r="F96" s="331" t="s">
        <v>2935</v>
      </c>
      <c r="G96" s="99"/>
      <c r="H96" s="99">
        <v>718</v>
      </c>
      <c r="I96" s="99"/>
    </row>
    <row r="97" spans="1:9" x14ac:dyDescent="0.35">
      <c r="A97" s="3" t="s">
        <v>2936</v>
      </c>
      <c r="B97" s="3"/>
      <c r="C97" s="3"/>
      <c r="D97" s="656"/>
      <c r="E97" s="654"/>
      <c r="F97" s="331"/>
      <c r="G97" s="99"/>
      <c r="H97" s="99"/>
      <c r="I97" s="99"/>
    </row>
    <row r="98" spans="1:9" x14ac:dyDescent="0.35">
      <c r="A98" s="332" t="s">
        <v>2937</v>
      </c>
      <c r="B98" s="332" t="s">
        <v>2938</v>
      </c>
      <c r="C98" s="3"/>
      <c r="D98" s="656">
        <v>648</v>
      </c>
      <c r="E98" s="654" t="s">
        <v>2939</v>
      </c>
      <c r="F98" s="331" t="s">
        <v>2922</v>
      </c>
      <c r="G98" s="99" t="s">
        <v>2910</v>
      </c>
      <c r="H98" s="99">
        <v>648</v>
      </c>
      <c r="I98" s="99" t="s">
        <v>2801</v>
      </c>
    </row>
    <row r="99" spans="1:9" x14ac:dyDescent="0.35">
      <c r="A99" s="332" t="s">
        <v>2940</v>
      </c>
      <c r="B99" s="3" t="s">
        <v>2941</v>
      </c>
      <c r="C99" s="3"/>
      <c r="D99" s="656">
        <v>842</v>
      </c>
      <c r="E99" s="654" t="s">
        <v>2939</v>
      </c>
      <c r="F99" s="331" t="s">
        <v>2926</v>
      </c>
      <c r="G99" s="99" t="s">
        <v>2915</v>
      </c>
      <c r="H99" s="99">
        <v>842</v>
      </c>
      <c r="I99" s="99"/>
    </row>
    <row r="100" spans="1:9" x14ac:dyDescent="0.35">
      <c r="A100" s="3"/>
      <c r="B100" s="3"/>
      <c r="C100" s="3"/>
      <c r="D100" s="331"/>
      <c r="E100" s="654"/>
      <c r="F100" s="331" t="s">
        <v>2931</v>
      </c>
      <c r="G100" s="99" t="s">
        <v>2916</v>
      </c>
      <c r="H100" s="99"/>
      <c r="I100" s="99"/>
    </row>
    <row r="101" spans="1:9" x14ac:dyDescent="0.35">
      <c r="A101" s="111"/>
      <c r="B101" s="111"/>
      <c r="C101" s="111"/>
      <c r="D101" s="657"/>
      <c r="E101" s="296"/>
      <c r="F101" s="657" t="s">
        <v>2935</v>
      </c>
      <c r="G101" s="296"/>
      <c r="H101" s="296"/>
      <c r="I101" s="296"/>
    </row>
  </sheetData>
  <mergeCells count="3">
    <mergeCell ref="A1:I1"/>
    <mergeCell ref="A2:I2"/>
    <mergeCell ref="H4:I4"/>
  </mergeCells>
  <pageMargins left="0.70866141732283472" right="0.51181102362204722" top="0.74803149606299213" bottom="0.74803149606299213" header="0.31496062992125984" footer="0.31496062992125984"/>
  <pageSetup paperSize="5" scale="90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="80" zoomScaleNormal="80" workbookViewId="0">
      <selection sqref="A1:I30"/>
    </sheetView>
  </sheetViews>
  <sheetFormatPr defaultColWidth="9.42578125" defaultRowHeight="21" x14ac:dyDescent="0.35"/>
  <cols>
    <col min="1" max="1" width="40.85546875" style="1" customWidth="1"/>
    <col min="2" max="2" width="30.42578125" style="1" customWidth="1"/>
    <col min="3" max="3" width="10.7109375" style="1" customWidth="1"/>
    <col min="4" max="4" width="17.85546875" style="1" customWidth="1"/>
    <col min="5" max="5" width="12.85546875" style="1" customWidth="1"/>
    <col min="6" max="6" width="21" style="1" customWidth="1"/>
    <col min="7" max="7" width="17.42578125" style="1" bestFit="1" customWidth="1"/>
    <col min="8" max="8" width="7.28515625" style="1" bestFit="1" customWidth="1"/>
    <col min="9" max="9" width="15.42578125" style="1" customWidth="1"/>
    <col min="10" max="256" width="9.42578125" style="1"/>
    <col min="257" max="257" width="31.42578125" style="1" customWidth="1"/>
    <col min="258" max="258" width="20.42578125" style="1" customWidth="1"/>
    <col min="259" max="259" width="10.7109375" style="1" customWidth="1"/>
    <col min="260" max="260" width="17.85546875" style="1" customWidth="1"/>
    <col min="261" max="261" width="12.85546875" style="1" customWidth="1"/>
    <col min="262" max="262" width="17.42578125" style="1" customWidth="1"/>
    <col min="263" max="263" width="17.42578125" style="1" bestFit="1" customWidth="1"/>
    <col min="264" max="264" width="7.28515625" style="1" bestFit="1" customWidth="1"/>
    <col min="265" max="265" width="14" style="1" bestFit="1" customWidth="1"/>
    <col min="266" max="512" width="9.42578125" style="1"/>
    <col min="513" max="513" width="31.42578125" style="1" customWidth="1"/>
    <col min="514" max="514" width="20.42578125" style="1" customWidth="1"/>
    <col min="515" max="515" width="10.7109375" style="1" customWidth="1"/>
    <col min="516" max="516" width="17.85546875" style="1" customWidth="1"/>
    <col min="517" max="517" width="12.85546875" style="1" customWidth="1"/>
    <col min="518" max="518" width="17.42578125" style="1" customWidth="1"/>
    <col min="519" max="519" width="17.42578125" style="1" bestFit="1" customWidth="1"/>
    <col min="520" max="520" width="7.28515625" style="1" bestFit="1" customWidth="1"/>
    <col min="521" max="521" width="14" style="1" bestFit="1" customWidth="1"/>
    <col min="522" max="768" width="9.42578125" style="1"/>
    <col min="769" max="769" width="31.42578125" style="1" customWidth="1"/>
    <col min="770" max="770" width="20.42578125" style="1" customWidth="1"/>
    <col min="771" max="771" width="10.7109375" style="1" customWidth="1"/>
    <col min="772" max="772" width="17.85546875" style="1" customWidth="1"/>
    <col min="773" max="773" width="12.85546875" style="1" customWidth="1"/>
    <col min="774" max="774" width="17.42578125" style="1" customWidth="1"/>
    <col min="775" max="775" width="17.42578125" style="1" bestFit="1" customWidth="1"/>
    <col min="776" max="776" width="7.28515625" style="1" bestFit="1" customWidth="1"/>
    <col min="777" max="777" width="14" style="1" bestFit="1" customWidth="1"/>
    <col min="778" max="1024" width="9.42578125" style="1"/>
    <col min="1025" max="1025" width="31.42578125" style="1" customWidth="1"/>
    <col min="1026" max="1026" width="20.42578125" style="1" customWidth="1"/>
    <col min="1027" max="1027" width="10.7109375" style="1" customWidth="1"/>
    <col min="1028" max="1028" width="17.85546875" style="1" customWidth="1"/>
    <col min="1029" max="1029" width="12.85546875" style="1" customWidth="1"/>
    <col min="1030" max="1030" width="17.42578125" style="1" customWidth="1"/>
    <col min="1031" max="1031" width="17.42578125" style="1" bestFit="1" customWidth="1"/>
    <col min="1032" max="1032" width="7.28515625" style="1" bestFit="1" customWidth="1"/>
    <col min="1033" max="1033" width="14" style="1" bestFit="1" customWidth="1"/>
    <col min="1034" max="1280" width="9.42578125" style="1"/>
    <col min="1281" max="1281" width="31.42578125" style="1" customWidth="1"/>
    <col min="1282" max="1282" width="20.42578125" style="1" customWidth="1"/>
    <col min="1283" max="1283" width="10.7109375" style="1" customWidth="1"/>
    <col min="1284" max="1284" width="17.85546875" style="1" customWidth="1"/>
    <col min="1285" max="1285" width="12.85546875" style="1" customWidth="1"/>
    <col min="1286" max="1286" width="17.42578125" style="1" customWidth="1"/>
    <col min="1287" max="1287" width="17.42578125" style="1" bestFit="1" customWidth="1"/>
    <col min="1288" max="1288" width="7.28515625" style="1" bestFit="1" customWidth="1"/>
    <col min="1289" max="1289" width="14" style="1" bestFit="1" customWidth="1"/>
    <col min="1290" max="1536" width="9.42578125" style="1"/>
    <col min="1537" max="1537" width="31.42578125" style="1" customWidth="1"/>
    <col min="1538" max="1538" width="20.42578125" style="1" customWidth="1"/>
    <col min="1539" max="1539" width="10.7109375" style="1" customWidth="1"/>
    <col min="1540" max="1540" width="17.85546875" style="1" customWidth="1"/>
    <col min="1541" max="1541" width="12.85546875" style="1" customWidth="1"/>
    <col min="1542" max="1542" width="17.42578125" style="1" customWidth="1"/>
    <col min="1543" max="1543" width="17.42578125" style="1" bestFit="1" customWidth="1"/>
    <col min="1544" max="1544" width="7.28515625" style="1" bestFit="1" customWidth="1"/>
    <col min="1545" max="1545" width="14" style="1" bestFit="1" customWidth="1"/>
    <col min="1546" max="1792" width="9.42578125" style="1"/>
    <col min="1793" max="1793" width="31.42578125" style="1" customWidth="1"/>
    <col min="1794" max="1794" width="20.42578125" style="1" customWidth="1"/>
    <col min="1795" max="1795" width="10.7109375" style="1" customWidth="1"/>
    <col min="1796" max="1796" width="17.85546875" style="1" customWidth="1"/>
    <col min="1797" max="1797" width="12.85546875" style="1" customWidth="1"/>
    <col min="1798" max="1798" width="17.42578125" style="1" customWidth="1"/>
    <col min="1799" max="1799" width="17.42578125" style="1" bestFit="1" customWidth="1"/>
    <col min="1800" max="1800" width="7.28515625" style="1" bestFit="1" customWidth="1"/>
    <col min="1801" max="1801" width="14" style="1" bestFit="1" customWidth="1"/>
    <col min="1802" max="2048" width="9.42578125" style="1"/>
    <col min="2049" max="2049" width="31.42578125" style="1" customWidth="1"/>
    <col min="2050" max="2050" width="20.42578125" style="1" customWidth="1"/>
    <col min="2051" max="2051" width="10.7109375" style="1" customWidth="1"/>
    <col min="2052" max="2052" width="17.85546875" style="1" customWidth="1"/>
    <col min="2053" max="2053" width="12.85546875" style="1" customWidth="1"/>
    <col min="2054" max="2054" width="17.42578125" style="1" customWidth="1"/>
    <col min="2055" max="2055" width="17.42578125" style="1" bestFit="1" customWidth="1"/>
    <col min="2056" max="2056" width="7.28515625" style="1" bestFit="1" customWidth="1"/>
    <col min="2057" max="2057" width="14" style="1" bestFit="1" customWidth="1"/>
    <col min="2058" max="2304" width="9.42578125" style="1"/>
    <col min="2305" max="2305" width="31.42578125" style="1" customWidth="1"/>
    <col min="2306" max="2306" width="20.42578125" style="1" customWidth="1"/>
    <col min="2307" max="2307" width="10.7109375" style="1" customWidth="1"/>
    <col min="2308" max="2308" width="17.85546875" style="1" customWidth="1"/>
    <col min="2309" max="2309" width="12.85546875" style="1" customWidth="1"/>
    <col min="2310" max="2310" width="17.42578125" style="1" customWidth="1"/>
    <col min="2311" max="2311" width="17.42578125" style="1" bestFit="1" customWidth="1"/>
    <col min="2312" max="2312" width="7.28515625" style="1" bestFit="1" customWidth="1"/>
    <col min="2313" max="2313" width="14" style="1" bestFit="1" customWidth="1"/>
    <col min="2314" max="2560" width="9.42578125" style="1"/>
    <col min="2561" max="2561" width="31.42578125" style="1" customWidth="1"/>
    <col min="2562" max="2562" width="20.42578125" style="1" customWidth="1"/>
    <col min="2563" max="2563" width="10.7109375" style="1" customWidth="1"/>
    <col min="2564" max="2564" width="17.85546875" style="1" customWidth="1"/>
    <col min="2565" max="2565" width="12.85546875" style="1" customWidth="1"/>
    <col min="2566" max="2566" width="17.42578125" style="1" customWidth="1"/>
    <col min="2567" max="2567" width="17.42578125" style="1" bestFit="1" customWidth="1"/>
    <col min="2568" max="2568" width="7.28515625" style="1" bestFit="1" customWidth="1"/>
    <col min="2569" max="2569" width="14" style="1" bestFit="1" customWidth="1"/>
    <col min="2570" max="2816" width="9.42578125" style="1"/>
    <col min="2817" max="2817" width="31.42578125" style="1" customWidth="1"/>
    <col min="2818" max="2818" width="20.42578125" style="1" customWidth="1"/>
    <col min="2819" max="2819" width="10.7109375" style="1" customWidth="1"/>
    <col min="2820" max="2820" width="17.85546875" style="1" customWidth="1"/>
    <col min="2821" max="2821" width="12.85546875" style="1" customWidth="1"/>
    <col min="2822" max="2822" width="17.42578125" style="1" customWidth="1"/>
    <col min="2823" max="2823" width="17.42578125" style="1" bestFit="1" customWidth="1"/>
    <col min="2824" max="2824" width="7.28515625" style="1" bestFit="1" customWidth="1"/>
    <col min="2825" max="2825" width="14" style="1" bestFit="1" customWidth="1"/>
    <col min="2826" max="3072" width="9.42578125" style="1"/>
    <col min="3073" max="3073" width="31.42578125" style="1" customWidth="1"/>
    <col min="3074" max="3074" width="20.42578125" style="1" customWidth="1"/>
    <col min="3075" max="3075" width="10.7109375" style="1" customWidth="1"/>
    <col min="3076" max="3076" width="17.85546875" style="1" customWidth="1"/>
    <col min="3077" max="3077" width="12.85546875" style="1" customWidth="1"/>
    <col min="3078" max="3078" width="17.42578125" style="1" customWidth="1"/>
    <col min="3079" max="3079" width="17.42578125" style="1" bestFit="1" customWidth="1"/>
    <col min="3080" max="3080" width="7.28515625" style="1" bestFit="1" customWidth="1"/>
    <col min="3081" max="3081" width="14" style="1" bestFit="1" customWidth="1"/>
    <col min="3082" max="3328" width="9.42578125" style="1"/>
    <col min="3329" max="3329" width="31.42578125" style="1" customWidth="1"/>
    <col min="3330" max="3330" width="20.42578125" style="1" customWidth="1"/>
    <col min="3331" max="3331" width="10.7109375" style="1" customWidth="1"/>
    <col min="3332" max="3332" width="17.85546875" style="1" customWidth="1"/>
    <col min="3333" max="3333" width="12.85546875" style="1" customWidth="1"/>
    <col min="3334" max="3334" width="17.42578125" style="1" customWidth="1"/>
    <col min="3335" max="3335" width="17.42578125" style="1" bestFit="1" customWidth="1"/>
    <col min="3336" max="3336" width="7.28515625" style="1" bestFit="1" customWidth="1"/>
    <col min="3337" max="3337" width="14" style="1" bestFit="1" customWidth="1"/>
    <col min="3338" max="3584" width="9.42578125" style="1"/>
    <col min="3585" max="3585" width="31.42578125" style="1" customWidth="1"/>
    <col min="3586" max="3586" width="20.42578125" style="1" customWidth="1"/>
    <col min="3587" max="3587" width="10.7109375" style="1" customWidth="1"/>
    <col min="3588" max="3588" width="17.85546875" style="1" customWidth="1"/>
    <col min="3589" max="3589" width="12.85546875" style="1" customWidth="1"/>
    <col min="3590" max="3590" width="17.42578125" style="1" customWidth="1"/>
    <col min="3591" max="3591" width="17.42578125" style="1" bestFit="1" customWidth="1"/>
    <col min="3592" max="3592" width="7.28515625" style="1" bestFit="1" customWidth="1"/>
    <col min="3593" max="3593" width="14" style="1" bestFit="1" customWidth="1"/>
    <col min="3594" max="3840" width="9.42578125" style="1"/>
    <col min="3841" max="3841" width="31.42578125" style="1" customWidth="1"/>
    <col min="3842" max="3842" width="20.42578125" style="1" customWidth="1"/>
    <col min="3843" max="3843" width="10.7109375" style="1" customWidth="1"/>
    <col min="3844" max="3844" width="17.85546875" style="1" customWidth="1"/>
    <col min="3845" max="3845" width="12.85546875" style="1" customWidth="1"/>
    <col min="3846" max="3846" width="17.42578125" style="1" customWidth="1"/>
    <col min="3847" max="3847" width="17.42578125" style="1" bestFit="1" customWidth="1"/>
    <col min="3848" max="3848" width="7.28515625" style="1" bestFit="1" customWidth="1"/>
    <col min="3849" max="3849" width="14" style="1" bestFit="1" customWidth="1"/>
    <col min="3850" max="4096" width="9.42578125" style="1"/>
    <col min="4097" max="4097" width="31.42578125" style="1" customWidth="1"/>
    <col min="4098" max="4098" width="20.42578125" style="1" customWidth="1"/>
    <col min="4099" max="4099" width="10.7109375" style="1" customWidth="1"/>
    <col min="4100" max="4100" width="17.85546875" style="1" customWidth="1"/>
    <col min="4101" max="4101" width="12.85546875" style="1" customWidth="1"/>
    <col min="4102" max="4102" width="17.42578125" style="1" customWidth="1"/>
    <col min="4103" max="4103" width="17.42578125" style="1" bestFit="1" customWidth="1"/>
    <col min="4104" max="4104" width="7.28515625" style="1" bestFit="1" customWidth="1"/>
    <col min="4105" max="4105" width="14" style="1" bestFit="1" customWidth="1"/>
    <col min="4106" max="4352" width="9.42578125" style="1"/>
    <col min="4353" max="4353" width="31.42578125" style="1" customWidth="1"/>
    <col min="4354" max="4354" width="20.42578125" style="1" customWidth="1"/>
    <col min="4355" max="4355" width="10.7109375" style="1" customWidth="1"/>
    <col min="4356" max="4356" width="17.85546875" style="1" customWidth="1"/>
    <col min="4357" max="4357" width="12.85546875" style="1" customWidth="1"/>
    <col min="4358" max="4358" width="17.42578125" style="1" customWidth="1"/>
    <col min="4359" max="4359" width="17.42578125" style="1" bestFit="1" customWidth="1"/>
    <col min="4360" max="4360" width="7.28515625" style="1" bestFit="1" customWidth="1"/>
    <col min="4361" max="4361" width="14" style="1" bestFit="1" customWidth="1"/>
    <col min="4362" max="4608" width="9.42578125" style="1"/>
    <col min="4609" max="4609" width="31.42578125" style="1" customWidth="1"/>
    <col min="4610" max="4610" width="20.42578125" style="1" customWidth="1"/>
    <col min="4611" max="4611" width="10.7109375" style="1" customWidth="1"/>
    <col min="4612" max="4612" width="17.85546875" style="1" customWidth="1"/>
    <col min="4613" max="4613" width="12.85546875" style="1" customWidth="1"/>
    <col min="4614" max="4614" width="17.42578125" style="1" customWidth="1"/>
    <col min="4615" max="4615" width="17.42578125" style="1" bestFit="1" customWidth="1"/>
    <col min="4616" max="4616" width="7.28515625" style="1" bestFit="1" customWidth="1"/>
    <col min="4617" max="4617" width="14" style="1" bestFit="1" customWidth="1"/>
    <col min="4618" max="4864" width="9.42578125" style="1"/>
    <col min="4865" max="4865" width="31.42578125" style="1" customWidth="1"/>
    <col min="4866" max="4866" width="20.42578125" style="1" customWidth="1"/>
    <col min="4867" max="4867" width="10.7109375" style="1" customWidth="1"/>
    <col min="4868" max="4868" width="17.85546875" style="1" customWidth="1"/>
    <col min="4869" max="4869" width="12.85546875" style="1" customWidth="1"/>
    <col min="4870" max="4870" width="17.42578125" style="1" customWidth="1"/>
    <col min="4871" max="4871" width="17.42578125" style="1" bestFit="1" customWidth="1"/>
    <col min="4872" max="4872" width="7.28515625" style="1" bestFit="1" customWidth="1"/>
    <col min="4873" max="4873" width="14" style="1" bestFit="1" customWidth="1"/>
    <col min="4874" max="5120" width="9.42578125" style="1"/>
    <col min="5121" max="5121" width="31.42578125" style="1" customWidth="1"/>
    <col min="5122" max="5122" width="20.42578125" style="1" customWidth="1"/>
    <col min="5123" max="5123" width="10.7109375" style="1" customWidth="1"/>
    <col min="5124" max="5124" width="17.85546875" style="1" customWidth="1"/>
    <col min="5125" max="5125" width="12.85546875" style="1" customWidth="1"/>
    <col min="5126" max="5126" width="17.42578125" style="1" customWidth="1"/>
    <col min="5127" max="5127" width="17.42578125" style="1" bestFit="1" customWidth="1"/>
    <col min="5128" max="5128" width="7.28515625" style="1" bestFit="1" customWidth="1"/>
    <col min="5129" max="5129" width="14" style="1" bestFit="1" customWidth="1"/>
    <col min="5130" max="5376" width="9.42578125" style="1"/>
    <col min="5377" max="5377" width="31.42578125" style="1" customWidth="1"/>
    <col min="5378" max="5378" width="20.42578125" style="1" customWidth="1"/>
    <col min="5379" max="5379" width="10.7109375" style="1" customWidth="1"/>
    <col min="5380" max="5380" width="17.85546875" style="1" customWidth="1"/>
    <col min="5381" max="5381" width="12.85546875" style="1" customWidth="1"/>
    <col min="5382" max="5382" width="17.42578125" style="1" customWidth="1"/>
    <col min="5383" max="5383" width="17.42578125" style="1" bestFit="1" customWidth="1"/>
    <col min="5384" max="5384" width="7.28515625" style="1" bestFit="1" customWidth="1"/>
    <col min="5385" max="5385" width="14" style="1" bestFit="1" customWidth="1"/>
    <col min="5386" max="5632" width="9.42578125" style="1"/>
    <col min="5633" max="5633" width="31.42578125" style="1" customWidth="1"/>
    <col min="5634" max="5634" width="20.42578125" style="1" customWidth="1"/>
    <col min="5635" max="5635" width="10.7109375" style="1" customWidth="1"/>
    <col min="5636" max="5636" width="17.85546875" style="1" customWidth="1"/>
    <col min="5637" max="5637" width="12.85546875" style="1" customWidth="1"/>
    <col min="5638" max="5638" width="17.42578125" style="1" customWidth="1"/>
    <col min="5639" max="5639" width="17.42578125" style="1" bestFit="1" customWidth="1"/>
    <col min="5640" max="5640" width="7.28515625" style="1" bestFit="1" customWidth="1"/>
    <col min="5641" max="5641" width="14" style="1" bestFit="1" customWidth="1"/>
    <col min="5642" max="5888" width="9.42578125" style="1"/>
    <col min="5889" max="5889" width="31.42578125" style="1" customWidth="1"/>
    <col min="5890" max="5890" width="20.42578125" style="1" customWidth="1"/>
    <col min="5891" max="5891" width="10.7109375" style="1" customWidth="1"/>
    <col min="5892" max="5892" width="17.85546875" style="1" customWidth="1"/>
    <col min="5893" max="5893" width="12.85546875" style="1" customWidth="1"/>
    <col min="5894" max="5894" width="17.42578125" style="1" customWidth="1"/>
    <col min="5895" max="5895" width="17.42578125" style="1" bestFit="1" customWidth="1"/>
    <col min="5896" max="5896" width="7.28515625" style="1" bestFit="1" customWidth="1"/>
    <col min="5897" max="5897" width="14" style="1" bestFit="1" customWidth="1"/>
    <col min="5898" max="6144" width="9.42578125" style="1"/>
    <col min="6145" max="6145" width="31.42578125" style="1" customWidth="1"/>
    <col min="6146" max="6146" width="20.42578125" style="1" customWidth="1"/>
    <col min="6147" max="6147" width="10.7109375" style="1" customWidth="1"/>
    <col min="6148" max="6148" width="17.85546875" style="1" customWidth="1"/>
    <col min="6149" max="6149" width="12.85546875" style="1" customWidth="1"/>
    <col min="6150" max="6150" width="17.42578125" style="1" customWidth="1"/>
    <col min="6151" max="6151" width="17.42578125" style="1" bestFit="1" customWidth="1"/>
    <col min="6152" max="6152" width="7.28515625" style="1" bestFit="1" customWidth="1"/>
    <col min="6153" max="6153" width="14" style="1" bestFit="1" customWidth="1"/>
    <col min="6154" max="6400" width="9.42578125" style="1"/>
    <col min="6401" max="6401" width="31.42578125" style="1" customWidth="1"/>
    <col min="6402" max="6402" width="20.42578125" style="1" customWidth="1"/>
    <col min="6403" max="6403" width="10.7109375" style="1" customWidth="1"/>
    <col min="6404" max="6404" width="17.85546875" style="1" customWidth="1"/>
    <col min="6405" max="6405" width="12.85546875" style="1" customWidth="1"/>
    <col min="6406" max="6406" width="17.42578125" style="1" customWidth="1"/>
    <col min="6407" max="6407" width="17.42578125" style="1" bestFit="1" customWidth="1"/>
    <col min="6408" max="6408" width="7.28515625" style="1" bestFit="1" customWidth="1"/>
    <col min="6409" max="6409" width="14" style="1" bestFit="1" customWidth="1"/>
    <col min="6410" max="6656" width="9.42578125" style="1"/>
    <col min="6657" max="6657" width="31.42578125" style="1" customWidth="1"/>
    <col min="6658" max="6658" width="20.42578125" style="1" customWidth="1"/>
    <col min="6659" max="6659" width="10.7109375" style="1" customWidth="1"/>
    <col min="6660" max="6660" width="17.85546875" style="1" customWidth="1"/>
    <col min="6661" max="6661" width="12.85546875" style="1" customWidth="1"/>
    <col min="6662" max="6662" width="17.42578125" style="1" customWidth="1"/>
    <col min="6663" max="6663" width="17.42578125" style="1" bestFit="1" customWidth="1"/>
    <col min="6664" max="6664" width="7.28515625" style="1" bestFit="1" customWidth="1"/>
    <col min="6665" max="6665" width="14" style="1" bestFit="1" customWidth="1"/>
    <col min="6666" max="6912" width="9.42578125" style="1"/>
    <col min="6913" max="6913" width="31.42578125" style="1" customWidth="1"/>
    <col min="6914" max="6914" width="20.42578125" style="1" customWidth="1"/>
    <col min="6915" max="6915" width="10.7109375" style="1" customWidth="1"/>
    <col min="6916" max="6916" width="17.85546875" style="1" customWidth="1"/>
    <col min="6917" max="6917" width="12.85546875" style="1" customWidth="1"/>
    <col min="6918" max="6918" width="17.42578125" style="1" customWidth="1"/>
    <col min="6919" max="6919" width="17.42578125" style="1" bestFit="1" customWidth="1"/>
    <col min="6920" max="6920" width="7.28515625" style="1" bestFit="1" customWidth="1"/>
    <col min="6921" max="6921" width="14" style="1" bestFit="1" customWidth="1"/>
    <col min="6922" max="7168" width="9.42578125" style="1"/>
    <col min="7169" max="7169" width="31.42578125" style="1" customWidth="1"/>
    <col min="7170" max="7170" width="20.42578125" style="1" customWidth="1"/>
    <col min="7171" max="7171" width="10.7109375" style="1" customWidth="1"/>
    <col min="7172" max="7172" width="17.85546875" style="1" customWidth="1"/>
    <col min="7173" max="7173" width="12.85546875" style="1" customWidth="1"/>
    <col min="7174" max="7174" width="17.42578125" style="1" customWidth="1"/>
    <col min="7175" max="7175" width="17.42578125" style="1" bestFit="1" customWidth="1"/>
    <col min="7176" max="7176" width="7.28515625" style="1" bestFit="1" customWidth="1"/>
    <col min="7177" max="7177" width="14" style="1" bestFit="1" customWidth="1"/>
    <col min="7178" max="7424" width="9.42578125" style="1"/>
    <col min="7425" max="7425" width="31.42578125" style="1" customWidth="1"/>
    <col min="7426" max="7426" width="20.42578125" style="1" customWidth="1"/>
    <col min="7427" max="7427" width="10.7109375" style="1" customWidth="1"/>
    <col min="7428" max="7428" width="17.85546875" style="1" customWidth="1"/>
    <col min="7429" max="7429" width="12.85546875" style="1" customWidth="1"/>
    <col min="7430" max="7430" width="17.42578125" style="1" customWidth="1"/>
    <col min="7431" max="7431" width="17.42578125" style="1" bestFit="1" customWidth="1"/>
    <col min="7432" max="7432" width="7.28515625" style="1" bestFit="1" customWidth="1"/>
    <col min="7433" max="7433" width="14" style="1" bestFit="1" customWidth="1"/>
    <col min="7434" max="7680" width="9.42578125" style="1"/>
    <col min="7681" max="7681" width="31.42578125" style="1" customWidth="1"/>
    <col min="7682" max="7682" width="20.42578125" style="1" customWidth="1"/>
    <col min="7683" max="7683" width="10.7109375" style="1" customWidth="1"/>
    <col min="7684" max="7684" width="17.85546875" style="1" customWidth="1"/>
    <col min="7685" max="7685" width="12.85546875" style="1" customWidth="1"/>
    <col min="7686" max="7686" width="17.42578125" style="1" customWidth="1"/>
    <col min="7687" max="7687" width="17.42578125" style="1" bestFit="1" customWidth="1"/>
    <col min="7688" max="7688" width="7.28515625" style="1" bestFit="1" customWidth="1"/>
    <col min="7689" max="7689" width="14" style="1" bestFit="1" customWidth="1"/>
    <col min="7690" max="7936" width="9.42578125" style="1"/>
    <col min="7937" max="7937" width="31.42578125" style="1" customWidth="1"/>
    <col min="7938" max="7938" width="20.42578125" style="1" customWidth="1"/>
    <col min="7939" max="7939" width="10.7109375" style="1" customWidth="1"/>
    <col min="7940" max="7940" width="17.85546875" style="1" customWidth="1"/>
    <col min="7941" max="7941" width="12.85546875" style="1" customWidth="1"/>
    <col min="7942" max="7942" width="17.42578125" style="1" customWidth="1"/>
    <col min="7943" max="7943" width="17.42578125" style="1" bestFit="1" customWidth="1"/>
    <col min="7944" max="7944" width="7.28515625" style="1" bestFit="1" customWidth="1"/>
    <col min="7945" max="7945" width="14" style="1" bestFit="1" customWidth="1"/>
    <col min="7946" max="8192" width="9.42578125" style="1"/>
    <col min="8193" max="8193" width="31.42578125" style="1" customWidth="1"/>
    <col min="8194" max="8194" width="20.42578125" style="1" customWidth="1"/>
    <col min="8195" max="8195" width="10.7109375" style="1" customWidth="1"/>
    <col min="8196" max="8196" width="17.85546875" style="1" customWidth="1"/>
    <col min="8197" max="8197" width="12.85546875" style="1" customWidth="1"/>
    <col min="8198" max="8198" width="17.42578125" style="1" customWidth="1"/>
    <col min="8199" max="8199" width="17.42578125" style="1" bestFit="1" customWidth="1"/>
    <col min="8200" max="8200" width="7.28515625" style="1" bestFit="1" customWidth="1"/>
    <col min="8201" max="8201" width="14" style="1" bestFit="1" customWidth="1"/>
    <col min="8202" max="8448" width="9.42578125" style="1"/>
    <col min="8449" max="8449" width="31.42578125" style="1" customWidth="1"/>
    <col min="8450" max="8450" width="20.42578125" style="1" customWidth="1"/>
    <col min="8451" max="8451" width="10.7109375" style="1" customWidth="1"/>
    <col min="8452" max="8452" width="17.85546875" style="1" customWidth="1"/>
    <col min="8453" max="8453" width="12.85546875" style="1" customWidth="1"/>
    <col min="8454" max="8454" width="17.42578125" style="1" customWidth="1"/>
    <col min="8455" max="8455" width="17.42578125" style="1" bestFit="1" customWidth="1"/>
    <col min="8456" max="8456" width="7.28515625" style="1" bestFit="1" customWidth="1"/>
    <col min="8457" max="8457" width="14" style="1" bestFit="1" customWidth="1"/>
    <col min="8458" max="8704" width="9.42578125" style="1"/>
    <col min="8705" max="8705" width="31.42578125" style="1" customWidth="1"/>
    <col min="8706" max="8706" width="20.42578125" style="1" customWidth="1"/>
    <col min="8707" max="8707" width="10.7109375" style="1" customWidth="1"/>
    <col min="8708" max="8708" width="17.85546875" style="1" customWidth="1"/>
    <col min="8709" max="8709" width="12.85546875" style="1" customWidth="1"/>
    <col min="8710" max="8710" width="17.42578125" style="1" customWidth="1"/>
    <col min="8711" max="8711" width="17.42578125" style="1" bestFit="1" customWidth="1"/>
    <col min="8712" max="8712" width="7.28515625" style="1" bestFit="1" customWidth="1"/>
    <col min="8713" max="8713" width="14" style="1" bestFit="1" customWidth="1"/>
    <col min="8714" max="8960" width="9.42578125" style="1"/>
    <col min="8961" max="8961" width="31.42578125" style="1" customWidth="1"/>
    <col min="8962" max="8962" width="20.42578125" style="1" customWidth="1"/>
    <col min="8963" max="8963" width="10.7109375" style="1" customWidth="1"/>
    <col min="8964" max="8964" width="17.85546875" style="1" customWidth="1"/>
    <col min="8965" max="8965" width="12.85546875" style="1" customWidth="1"/>
    <col min="8966" max="8966" width="17.42578125" style="1" customWidth="1"/>
    <col min="8967" max="8967" width="17.42578125" style="1" bestFit="1" customWidth="1"/>
    <col min="8968" max="8968" width="7.28515625" style="1" bestFit="1" customWidth="1"/>
    <col min="8969" max="8969" width="14" style="1" bestFit="1" customWidth="1"/>
    <col min="8970" max="9216" width="9.42578125" style="1"/>
    <col min="9217" max="9217" width="31.42578125" style="1" customWidth="1"/>
    <col min="9218" max="9218" width="20.42578125" style="1" customWidth="1"/>
    <col min="9219" max="9219" width="10.7109375" style="1" customWidth="1"/>
    <col min="9220" max="9220" width="17.85546875" style="1" customWidth="1"/>
    <col min="9221" max="9221" width="12.85546875" style="1" customWidth="1"/>
    <col min="9222" max="9222" width="17.42578125" style="1" customWidth="1"/>
    <col min="9223" max="9223" width="17.42578125" style="1" bestFit="1" customWidth="1"/>
    <col min="9224" max="9224" width="7.28515625" style="1" bestFit="1" customWidth="1"/>
    <col min="9225" max="9225" width="14" style="1" bestFit="1" customWidth="1"/>
    <col min="9226" max="9472" width="9.42578125" style="1"/>
    <col min="9473" max="9473" width="31.42578125" style="1" customWidth="1"/>
    <col min="9474" max="9474" width="20.42578125" style="1" customWidth="1"/>
    <col min="9475" max="9475" width="10.7109375" style="1" customWidth="1"/>
    <col min="9476" max="9476" width="17.85546875" style="1" customWidth="1"/>
    <col min="9477" max="9477" width="12.85546875" style="1" customWidth="1"/>
    <col min="9478" max="9478" width="17.42578125" style="1" customWidth="1"/>
    <col min="9479" max="9479" width="17.42578125" style="1" bestFit="1" customWidth="1"/>
    <col min="9480" max="9480" width="7.28515625" style="1" bestFit="1" customWidth="1"/>
    <col min="9481" max="9481" width="14" style="1" bestFit="1" customWidth="1"/>
    <col min="9482" max="9728" width="9.42578125" style="1"/>
    <col min="9729" max="9729" width="31.42578125" style="1" customWidth="1"/>
    <col min="9730" max="9730" width="20.42578125" style="1" customWidth="1"/>
    <col min="9731" max="9731" width="10.7109375" style="1" customWidth="1"/>
    <col min="9732" max="9732" width="17.85546875" style="1" customWidth="1"/>
    <col min="9733" max="9733" width="12.85546875" style="1" customWidth="1"/>
    <col min="9734" max="9734" width="17.42578125" style="1" customWidth="1"/>
    <col min="9735" max="9735" width="17.42578125" style="1" bestFit="1" customWidth="1"/>
    <col min="9736" max="9736" width="7.28515625" style="1" bestFit="1" customWidth="1"/>
    <col min="9737" max="9737" width="14" style="1" bestFit="1" customWidth="1"/>
    <col min="9738" max="9984" width="9.42578125" style="1"/>
    <col min="9985" max="9985" width="31.42578125" style="1" customWidth="1"/>
    <col min="9986" max="9986" width="20.42578125" style="1" customWidth="1"/>
    <col min="9987" max="9987" width="10.7109375" style="1" customWidth="1"/>
    <col min="9988" max="9988" width="17.85546875" style="1" customWidth="1"/>
    <col min="9989" max="9989" width="12.85546875" style="1" customWidth="1"/>
    <col min="9990" max="9990" width="17.42578125" style="1" customWidth="1"/>
    <col min="9991" max="9991" width="17.42578125" style="1" bestFit="1" customWidth="1"/>
    <col min="9992" max="9992" width="7.28515625" style="1" bestFit="1" customWidth="1"/>
    <col min="9993" max="9993" width="14" style="1" bestFit="1" customWidth="1"/>
    <col min="9994" max="10240" width="9.42578125" style="1"/>
    <col min="10241" max="10241" width="31.42578125" style="1" customWidth="1"/>
    <col min="10242" max="10242" width="20.42578125" style="1" customWidth="1"/>
    <col min="10243" max="10243" width="10.7109375" style="1" customWidth="1"/>
    <col min="10244" max="10244" width="17.85546875" style="1" customWidth="1"/>
    <col min="10245" max="10245" width="12.85546875" style="1" customWidth="1"/>
    <col min="10246" max="10246" width="17.42578125" style="1" customWidth="1"/>
    <col min="10247" max="10247" width="17.42578125" style="1" bestFit="1" customWidth="1"/>
    <col min="10248" max="10248" width="7.28515625" style="1" bestFit="1" customWidth="1"/>
    <col min="10249" max="10249" width="14" style="1" bestFit="1" customWidth="1"/>
    <col min="10250" max="10496" width="9.42578125" style="1"/>
    <col min="10497" max="10497" width="31.42578125" style="1" customWidth="1"/>
    <col min="10498" max="10498" width="20.42578125" style="1" customWidth="1"/>
    <col min="10499" max="10499" width="10.7109375" style="1" customWidth="1"/>
    <col min="10500" max="10500" width="17.85546875" style="1" customWidth="1"/>
    <col min="10501" max="10501" width="12.85546875" style="1" customWidth="1"/>
    <col min="10502" max="10502" width="17.42578125" style="1" customWidth="1"/>
    <col min="10503" max="10503" width="17.42578125" style="1" bestFit="1" customWidth="1"/>
    <col min="10504" max="10504" width="7.28515625" style="1" bestFit="1" customWidth="1"/>
    <col min="10505" max="10505" width="14" style="1" bestFit="1" customWidth="1"/>
    <col min="10506" max="10752" width="9.42578125" style="1"/>
    <col min="10753" max="10753" width="31.42578125" style="1" customWidth="1"/>
    <col min="10754" max="10754" width="20.42578125" style="1" customWidth="1"/>
    <col min="10755" max="10755" width="10.7109375" style="1" customWidth="1"/>
    <col min="10756" max="10756" width="17.85546875" style="1" customWidth="1"/>
    <col min="10757" max="10757" width="12.85546875" style="1" customWidth="1"/>
    <col min="10758" max="10758" width="17.42578125" style="1" customWidth="1"/>
    <col min="10759" max="10759" width="17.42578125" style="1" bestFit="1" customWidth="1"/>
    <col min="10760" max="10760" width="7.28515625" style="1" bestFit="1" customWidth="1"/>
    <col min="10761" max="10761" width="14" style="1" bestFit="1" customWidth="1"/>
    <col min="10762" max="11008" width="9.42578125" style="1"/>
    <col min="11009" max="11009" width="31.42578125" style="1" customWidth="1"/>
    <col min="11010" max="11010" width="20.42578125" style="1" customWidth="1"/>
    <col min="11011" max="11011" width="10.7109375" style="1" customWidth="1"/>
    <col min="11012" max="11012" width="17.85546875" style="1" customWidth="1"/>
    <col min="11013" max="11013" width="12.85546875" style="1" customWidth="1"/>
    <col min="11014" max="11014" width="17.42578125" style="1" customWidth="1"/>
    <col min="11015" max="11015" width="17.42578125" style="1" bestFit="1" customWidth="1"/>
    <col min="11016" max="11016" width="7.28515625" style="1" bestFit="1" customWidth="1"/>
    <col min="11017" max="11017" width="14" style="1" bestFit="1" customWidth="1"/>
    <col min="11018" max="11264" width="9.42578125" style="1"/>
    <col min="11265" max="11265" width="31.42578125" style="1" customWidth="1"/>
    <col min="11266" max="11266" width="20.42578125" style="1" customWidth="1"/>
    <col min="11267" max="11267" width="10.7109375" style="1" customWidth="1"/>
    <col min="11268" max="11268" width="17.85546875" style="1" customWidth="1"/>
    <col min="11269" max="11269" width="12.85546875" style="1" customWidth="1"/>
    <col min="11270" max="11270" width="17.42578125" style="1" customWidth="1"/>
    <col min="11271" max="11271" width="17.42578125" style="1" bestFit="1" customWidth="1"/>
    <col min="11272" max="11272" width="7.28515625" style="1" bestFit="1" customWidth="1"/>
    <col min="11273" max="11273" width="14" style="1" bestFit="1" customWidth="1"/>
    <col min="11274" max="11520" width="9.42578125" style="1"/>
    <col min="11521" max="11521" width="31.42578125" style="1" customWidth="1"/>
    <col min="11522" max="11522" width="20.42578125" style="1" customWidth="1"/>
    <col min="11523" max="11523" width="10.7109375" style="1" customWidth="1"/>
    <col min="11524" max="11524" width="17.85546875" style="1" customWidth="1"/>
    <col min="11525" max="11525" width="12.85546875" style="1" customWidth="1"/>
    <col min="11526" max="11526" width="17.42578125" style="1" customWidth="1"/>
    <col min="11527" max="11527" width="17.42578125" style="1" bestFit="1" customWidth="1"/>
    <col min="11528" max="11528" width="7.28515625" style="1" bestFit="1" customWidth="1"/>
    <col min="11529" max="11529" width="14" style="1" bestFit="1" customWidth="1"/>
    <col min="11530" max="11776" width="9.42578125" style="1"/>
    <col min="11777" max="11777" width="31.42578125" style="1" customWidth="1"/>
    <col min="11778" max="11778" width="20.42578125" style="1" customWidth="1"/>
    <col min="11779" max="11779" width="10.7109375" style="1" customWidth="1"/>
    <col min="11780" max="11780" width="17.85546875" style="1" customWidth="1"/>
    <col min="11781" max="11781" width="12.85546875" style="1" customWidth="1"/>
    <col min="11782" max="11782" width="17.42578125" style="1" customWidth="1"/>
    <col min="11783" max="11783" width="17.42578125" style="1" bestFit="1" customWidth="1"/>
    <col min="11784" max="11784" width="7.28515625" style="1" bestFit="1" customWidth="1"/>
    <col min="11785" max="11785" width="14" style="1" bestFit="1" customWidth="1"/>
    <col min="11786" max="12032" width="9.42578125" style="1"/>
    <col min="12033" max="12033" width="31.42578125" style="1" customWidth="1"/>
    <col min="12034" max="12034" width="20.42578125" style="1" customWidth="1"/>
    <col min="12035" max="12035" width="10.7109375" style="1" customWidth="1"/>
    <col min="12036" max="12036" width="17.85546875" style="1" customWidth="1"/>
    <col min="12037" max="12037" width="12.85546875" style="1" customWidth="1"/>
    <col min="12038" max="12038" width="17.42578125" style="1" customWidth="1"/>
    <col min="12039" max="12039" width="17.42578125" style="1" bestFit="1" customWidth="1"/>
    <col min="12040" max="12040" width="7.28515625" style="1" bestFit="1" customWidth="1"/>
    <col min="12041" max="12041" width="14" style="1" bestFit="1" customWidth="1"/>
    <col min="12042" max="12288" width="9.42578125" style="1"/>
    <col min="12289" max="12289" width="31.42578125" style="1" customWidth="1"/>
    <col min="12290" max="12290" width="20.42578125" style="1" customWidth="1"/>
    <col min="12291" max="12291" width="10.7109375" style="1" customWidth="1"/>
    <col min="12292" max="12292" width="17.85546875" style="1" customWidth="1"/>
    <col min="12293" max="12293" width="12.85546875" style="1" customWidth="1"/>
    <col min="12294" max="12294" width="17.42578125" style="1" customWidth="1"/>
    <col min="12295" max="12295" width="17.42578125" style="1" bestFit="1" customWidth="1"/>
    <col min="12296" max="12296" width="7.28515625" style="1" bestFit="1" customWidth="1"/>
    <col min="12297" max="12297" width="14" style="1" bestFit="1" customWidth="1"/>
    <col min="12298" max="12544" width="9.42578125" style="1"/>
    <col min="12545" max="12545" width="31.42578125" style="1" customWidth="1"/>
    <col min="12546" max="12546" width="20.42578125" style="1" customWidth="1"/>
    <col min="12547" max="12547" width="10.7109375" style="1" customWidth="1"/>
    <col min="12548" max="12548" width="17.85546875" style="1" customWidth="1"/>
    <col min="12549" max="12549" width="12.85546875" style="1" customWidth="1"/>
    <col min="12550" max="12550" width="17.42578125" style="1" customWidth="1"/>
    <col min="12551" max="12551" width="17.42578125" style="1" bestFit="1" customWidth="1"/>
    <col min="12552" max="12552" width="7.28515625" style="1" bestFit="1" customWidth="1"/>
    <col min="12553" max="12553" width="14" style="1" bestFit="1" customWidth="1"/>
    <col min="12554" max="12800" width="9.42578125" style="1"/>
    <col min="12801" max="12801" width="31.42578125" style="1" customWidth="1"/>
    <col min="12802" max="12802" width="20.42578125" style="1" customWidth="1"/>
    <col min="12803" max="12803" width="10.7109375" style="1" customWidth="1"/>
    <col min="12804" max="12804" width="17.85546875" style="1" customWidth="1"/>
    <col min="12805" max="12805" width="12.85546875" style="1" customWidth="1"/>
    <col min="12806" max="12806" width="17.42578125" style="1" customWidth="1"/>
    <col min="12807" max="12807" width="17.42578125" style="1" bestFit="1" customWidth="1"/>
    <col min="12808" max="12808" width="7.28515625" style="1" bestFit="1" customWidth="1"/>
    <col min="12809" max="12809" width="14" style="1" bestFit="1" customWidth="1"/>
    <col min="12810" max="13056" width="9.42578125" style="1"/>
    <col min="13057" max="13057" width="31.42578125" style="1" customWidth="1"/>
    <col min="13058" max="13058" width="20.42578125" style="1" customWidth="1"/>
    <col min="13059" max="13059" width="10.7109375" style="1" customWidth="1"/>
    <col min="13060" max="13060" width="17.85546875" style="1" customWidth="1"/>
    <col min="13061" max="13061" width="12.85546875" style="1" customWidth="1"/>
    <col min="13062" max="13062" width="17.42578125" style="1" customWidth="1"/>
    <col min="13063" max="13063" width="17.42578125" style="1" bestFit="1" customWidth="1"/>
    <col min="13064" max="13064" width="7.28515625" style="1" bestFit="1" customWidth="1"/>
    <col min="13065" max="13065" width="14" style="1" bestFit="1" customWidth="1"/>
    <col min="13066" max="13312" width="9.42578125" style="1"/>
    <col min="13313" max="13313" width="31.42578125" style="1" customWidth="1"/>
    <col min="13314" max="13314" width="20.42578125" style="1" customWidth="1"/>
    <col min="13315" max="13315" width="10.7109375" style="1" customWidth="1"/>
    <col min="13316" max="13316" width="17.85546875" style="1" customWidth="1"/>
    <col min="13317" max="13317" width="12.85546875" style="1" customWidth="1"/>
    <col min="13318" max="13318" width="17.42578125" style="1" customWidth="1"/>
    <col min="13319" max="13319" width="17.42578125" style="1" bestFit="1" customWidth="1"/>
    <col min="13320" max="13320" width="7.28515625" style="1" bestFit="1" customWidth="1"/>
    <col min="13321" max="13321" width="14" style="1" bestFit="1" customWidth="1"/>
    <col min="13322" max="13568" width="9.42578125" style="1"/>
    <col min="13569" max="13569" width="31.42578125" style="1" customWidth="1"/>
    <col min="13570" max="13570" width="20.42578125" style="1" customWidth="1"/>
    <col min="13571" max="13571" width="10.7109375" style="1" customWidth="1"/>
    <col min="13572" max="13572" width="17.85546875" style="1" customWidth="1"/>
    <col min="13573" max="13573" width="12.85546875" style="1" customWidth="1"/>
    <col min="13574" max="13574" width="17.42578125" style="1" customWidth="1"/>
    <col min="13575" max="13575" width="17.42578125" style="1" bestFit="1" customWidth="1"/>
    <col min="13576" max="13576" width="7.28515625" style="1" bestFit="1" customWidth="1"/>
    <col min="13577" max="13577" width="14" style="1" bestFit="1" customWidth="1"/>
    <col min="13578" max="13824" width="9.42578125" style="1"/>
    <col min="13825" max="13825" width="31.42578125" style="1" customWidth="1"/>
    <col min="13826" max="13826" width="20.42578125" style="1" customWidth="1"/>
    <col min="13827" max="13827" width="10.7109375" style="1" customWidth="1"/>
    <col min="13828" max="13828" width="17.85546875" style="1" customWidth="1"/>
    <col min="13829" max="13829" width="12.85546875" style="1" customWidth="1"/>
    <col min="13830" max="13830" width="17.42578125" style="1" customWidth="1"/>
    <col min="13831" max="13831" width="17.42578125" style="1" bestFit="1" customWidth="1"/>
    <col min="13832" max="13832" width="7.28515625" style="1" bestFit="1" customWidth="1"/>
    <col min="13833" max="13833" width="14" style="1" bestFit="1" customWidth="1"/>
    <col min="13834" max="14080" width="9.42578125" style="1"/>
    <col min="14081" max="14081" width="31.42578125" style="1" customWidth="1"/>
    <col min="14082" max="14082" width="20.42578125" style="1" customWidth="1"/>
    <col min="14083" max="14083" width="10.7109375" style="1" customWidth="1"/>
    <col min="14084" max="14084" width="17.85546875" style="1" customWidth="1"/>
    <col min="14085" max="14085" width="12.85546875" style="1" customWidth="1"/>
    <col min="14086" max="14086" width="17.42578125" style="1" customWidth="1"/>
    <col min="14087" max="14087" width="17.42578125" style="1" bestFit="1" customWidth="1"/>
    <col min="14088" max="14088" width="7.28515625" style="1" bestFit="1" customWidth="1"/>
    <col min="14089" max="14089" width="14" style="1" bestFit="1" customWidth="1"/>
    <col min="14090" max="14336" width="9.42578125" style="1"/>
    <col min="14337" max="14337" width="31.42578125" style="1" customWidth="1"/>
    <col min="14338" max="14338" width="20.42578125" style="1" customWidth="1"/>
    <col min="14339" max="14339" width="10.7109375" style="1" customWidth="1"/>
    <col min="14340" max="14340" width="17.85546875" style="1" customWidth="1"/>
    <col min="14341" max="14341" width="12.85546875" style="1" customWidth="1"/>
    <col min="14342" max="14342" width="17.42578125" style="1" customWidth="1"/>
    <col min="14343" max="14343" width="17.42578125" style="1" bestFit="1" customWidth="1"/>
    <col min="14344" max="14344" width="7.28515625" style="1" bestFit="1" customWidth="1"/>
    <col min="14345" max="14345" width="14" style="1" bestFit="1" customWidth="1"/>
    <col min="14346" max="14592" width="9.42578125" style="1"/>
    <col min="14593" max="14593" width="31.42578125" style="1" customWidth="1"/>
    <col min="14594" max="14594" width="20.42578125" style="1" customWidth="1"/>
    <col min="14595" max="14595" width="10.7109375" style="1" customWidth="1"/>
    <col min="14596" max="14596" width="17.85546875" style="1" customWidth="1"/>
    <col min="14597" max="14597" width="12.85546875" style="1" customWidth="1"/>
    <col min="14598" max="14598" width="17.42578125" style="1" customWidth="1"/>
    <col min="14599" max="14599" width="17.42578125" style="1" bestFit="1" customWidth="1"/>
    <col min="14600" max="14600" width="7.28515625" style="1" bestFit="1" customWidth="1"/>
    <col min="14601" max="14601" width="14" style="1" bestFit="1" customWidth="1"/>
    <col min="14602" max="14848" width="9.42578125" style="1"/>
    <col min="14849" max="14849" width="31.42578125" style="1" customWidth="1"/>
    <col min="14850" max="14850" width="20.42578125" style="1" customWidth="1"/>
    <col min="14851" max="14851" width="10.7109375" style="1" customWidth="1"/>
    <col min="14852" max="14852" width="17.85546875" style="1" customWidth="1"/>
    <col min="14853" max="14853" width="12.85546875" style="1" customWidth="1"/>
    <col min="14854" max="14854" width="17.42578125" style="1" customWidth="1"/>
    <col min="14855" max="14855" width="17.42578125" style="1" bestFit="1" customWidth="1"/>
    <col min="14856" max="14856" width="7.28515625" style="1" bestFit="1" customWidth="1"/>
    <col min="14857" max="14857" width="14" style="1" bestFit="1" customWidth="1"/>
    <col min="14858" max="15104" width="9.42578125" style="1"/>
    <col min="15105" max="15105" width="31.42578125" style="1" customWidth="1"/>
    <col min="15106" max="15106" width="20.42578125" style="1" customWidth="1"/>
    <col min="15107" max="15107" width="10.7109375" style="1" customWidth="1"/>
    <col min="15108" max="15108" width="17.85546875" style="1" customWidth="1"/>
    <col min="15109" max="15109" width="12.85546875" style="1" customWidth="1"/>
    <col min="15110" max="15110" width="17.42578125" style="1" customWidth="1"/>
    <col min="15111" max="15111" width="17.42578125" style="1" bestFit="1" customWidth="1"/>
    <col min="15112" max="15112" width="7.28515625" style="1" bestFit="1" customWidth="1"/>
    <col min="15113" max="15113" width="14" style="1" bestFit="1" customWidth="1"/>
    <col min="15114" max="15360" width="9.42578125" style="1"/>
    <col min="15361" max="15361" width="31.42578125" style="1" customWidth="1"/>
    <col min="15362" max="15362" width="20.42578125" style="1" customWidth="1"/>
    <col min="15363" max="15363" width="10.7109375" style="1" customWidth="1"/>
    <col min="15364" max="15364" width="17.85546875" style="1" customWidth="1"/>
    <col min="15365" max="15365" width="12.85546875" style="1" customWidth="1"/>
    <col min="15366" max="15366" width="17.42578125" style="1" customWidth="1"/>
    <col min="15367" max="15367" width="17.42578125" style="1" bestFit="1" customWidth="1"/>
    <col min="15368" max="15368" width="7.28515625" style="1" bestFit="1" customWidth="1"/>
    <col min="15369" max="15369" width="14" style="1" bestFit="1" customWidth="1"/>
    <col min="15370" max="15616" width="9.42578125" style="1"/>
    <col min="15617" max="15617" width="31.42578125" style="1" customWidth="1"/>
    <col min="15618" max="15618" width="20.42578125" style="1" customWidth="1"/>
    <col min="15619" max="15619" width="10.7109375" style="1" customWidth="1"/>
    <col min="15620" max="15620" width="17.85546875" style="1" customWidth="1"/>
    <col min="15621" max="15621" width="12.85546875" style="1" customWidth="1"/>
    <col min="15622" max="15622" width="17.42578125" style="1" customWidth="1"/>
    <col min="15623" max="15623" width="17.42578125" style="1" bestFit="1" customWidth="1"/>
    <col min="15624" max="15624" width="7.28515625" style="1" bestFit="1" customWidth="1"/>
    <col min="15625" max="15625" width="14" style="1" bestFit="1" customWidth="1"/>
    <col min="15626" max="15872" width="9.42578125" style="1"/>
    <col min="15873" max="15873" width="31.42578125" style="1" customWidth="1"/>
    <col min="15874" max="15874" width="20.42578125" style="1" customWidth="1"/>
    <col min="15875" max="15875" width="10.7109375" style="1" customWidth="1"/>
    <col min="15876" max="15876" width="17.85546875" style="1" customWidth="1"/>
    <col min="15877" max="15877" width="12.85546875" style="1" customWidth="1"/>
    <col min="15878" max="15878" width="17.42578125" style="1" customWidth="1"/>
    <col min="15879" max="15879" width="17.42578125" style="1" bestFit="1" customWidth="1"/>
    <col min="15880" max="15880" width="7.28515625" style="1" bestFit="1" customWidth="1"/>
    <col min="15881" max="15881" width="14" style="1" bestFit="1" customWidth="1"/>
    <col min="15882" max="16128" width="9.42578125" style="1"/>
    <col min="16129" max="16129" width="31.42578125" style="1" customWidth="1"/>
    <col min="16130" max="16130" width="20.42578125" style="1" customWidth="1"/>
    <col min="16131" max="16131" width="10.7109375" style="1" customWidth="1"/>
    <col min="16132" max="16132" width="17.85546875" style="1" customWidth="1"/>
    <col min="16133" max="16133" width="12.85546875" style="1" customWidth="1"/>
    <col min="16134" max="16134" width="17.42578125" style="1" customWidth="1"/>
    <col min="16135" max="16135" width="17.42578125" style="1" bestFit="1" customWidth="1"/>
    <col min="16136" max="16136" width="7.28515625" style="1" bestFit="1" customWidth="1"/>
    <col min="16137" max="16137" width="14" style="1" bestFit="1" customWidth="1"/>
    <col min="16138" max="16384" width="9.42578125" style="1"/>
  </cols>
  <sheetData>
    <row r="1" spans="1:9" ht="18" customHeight="1" x14ac:dyDescent="0.35">
      <c r="A1" s="1377" t="s">
        <v>2581</v>
      </c>
      <c r="B1" s="1377"/>
      <c r="C1" s="1377"/>
      <c r="D1" s="1377"/>
      <c r="E1" s="1377"/>
      <c r="F1" s="1377"/>
      <c r="G1" s="1377"/>
      <c r="H1" s="1377"/>
      <c r="I1" s="1377"/>
    </row>
    <row r="2" spans="1:9" ht="18" customHeight="1" x14ac:dyDescent="0.35">
      <c r="A2" s="1377" t="s">
        <v>2942</v>
      </c>
      <c r="B2" s="1377"/>
      <c r="C2" s="1377"/>
      <c r="D2" s="1377"/>
      <c r="E2" s="1377"/>
      <c r="F2" s="1377"/>
      <c r="G2" s="1377"/>
      <c r="H2" s="1377"/>
      <c r="I2" s="1377"/>
    </row>
    <row r="3" spans="1:9" ht="18" customHeight="1" x14ac:dyDescent="0.35">
      <c r="A3" s="287" t="s">
        <v>1058</v>
      </c>
      <c r="B3" s="287" t="s">
        <v>2791</v>
      </c>
      <c r="C3" s="287" t="s">
        <v>2792</v>
      </c>
      <c r="D3" s="287" t="s">
        <v>1061</v>
      </c>
      <c r="E3" s="330" t="s">
        <v>2943</v>
      </c>
      <c r="F3" s="287" t="s">
        <v>1062</v>
      </c>
      <c r="G3" s="330" t="s">
        <v>2793</v>
      </c>
      <c r="H3" s="1456" t="s">
        <v>1</v>
      </c>
      <c r="I3" s="1457"/>
    </row>
    <row r="4" spans="1:9" ht="18" customHeight="1" x14ac:dyDescent="0.35">
      <c r="A4" s="109"/>
      <c r="B4" s="109"/>
      <c r="C4" s="288"/>
      <c r="D4" s="333" t="s">
        <v>1065</v>
      </c>
      <c r="E4" s="333" t="s">
        <v>2944</v>
      </c>
      <c r="F4" s="54"/>
      <c r="G4" s="334" t="s">
        <v>2794</v>
      </c>
      <c r="H4" s="288" t="s">
        <v>1067</v>
      </c>
      <c r="I4" s="334" t="s">
        <v>14</v>
      </c>
    </row>
    <row r="5" spans="1:9" ht="18" customHeight="1" x14ac:dyDescent="0.35">
      <c r="A5" s="658" t="s">
        <v>2945</v>
      </c>
      <c r="B5" s="659" t="s">
        <v>2946</v>
      </c>
      <c r="C5" s="660" t="s">
        <v>2947</v>
      </c>
      <c r="D5" s="661" t="s">
        <v>2948</v>
      </c>
      <c r="E5" s="662">
        <v>241377</v>
      </c>
      <c r="F5" s="661" t="s">
        <v>2949</v>
      </c>
      <c r="G5" s="639" t="s">
        <v>2950</v>
      </c>
      <c r="H5" s="335"/>
      <c r="I5" s="335"/>
    </row>
    <row r="6" spans="1:9" ht="18" customHeight="1" x14ac:dyDescent="0.35">
      <c r="A6" s="336" t="s">
        <v>2951</v>
      </c>
      <c r="B6" s="3" t="s">
        <v>2952</v>
      </c>
      <c r="C6" s="99"/>
      <c r="D6" s="663" t="s">
        <v>2953</v>
      </c>
      <c r="E6" s="664">
        <v>241380</v>
      </c>
      <c r="F6" s="663" t="s">
        <v>2954</v>
      </c>
      <c r="G6" s="3" t="s">
        <v>2593</v>
      </c>
      <c r="H6" s="3"/>
      <c r="I6" s="3"/>
    </row>
    <row r="7" spans="1:9" ht="18" customHeight="1" x14ac:dyDescent="0.35">
      <c r="A7" s="336"/>
      <c r="B7" s="3"/>
      <c r="C7" s="99"/>
      <c r="D7" s="663" t="s">
        <v>2955</v>
      </c>
      <c r="E7" s="664">
        <v>241381</v>
      </c>
      <c r="F7" s="663" t="s">
        <v>2956</v>
      </c>
      <c r="G7" s="3"/>
      <c r="H7" s="3"/>
      <c r="I7" s="3"/>
    </row>
    <row r="8" spans="1:9" ht="18" customHeight="1" x14ac:dyDescent="0.35">
      <c r="A8" s="336" t="s">
        <v>2957</v>
      </c>
      <c r="B8" s="665" t="s">
        <v>2958</v>
      </c>
      <c r="C8" s="656" t="s">
        <v>2959</v>
      </c>
      <c r="D8" s="663" t="s">
        <v>2960</v>
      </c>
      <c r="E8" s="664">
        <v>241382</v>
      </c>
      <c r="F8" s="663" t="s">
        <v>2961</v>
      </c>
      <c r="G8" s="341" t="s">
        <v>2962</v>
      </c>
      <c r="H8" s="15">
        <v>40000</v>
      </c>
      <c r="I8" s="3" t="s">
        <v>2963</v>
      </c>
    </row>
    <row r="9" spans="1:9" ht="18" customHeight="1" x14ac:dyDescent="0.35">
      <c r="A9" s="332" t="s">
        <v>2964</v>
      </c>
      <c r="B9" s="3" t="s">
        <v>2952</v>
      </c>
      <c r="C9" s="99"/>
      <c r="D9" s="663" t="s">
        <v>2965</v>
      </c>
      <c r="E9" s="664">
        <v>241383</v>
      </c>
      <c r="F9" s="666"/>
      <c r="G9" s="3"/>
      <c r="H9" s="3"/>
      <c r="I9" s="3" t="s">
        <v>2966</v>
      </c>
    </row>
    <row r="10" spans="1:9" ht="18" customHeight="1" x14ac:dyDescent="0.35">
      <c r="A10" s="336"/>
      <c r="B10" s="3"/>
      <c r="C10" s="99"/>
      <c r="D10" s="663" t="s">
        <v>2967</v>
      </c>
      <c r="E10" s="664">
        <v>241384</v>
      </c>
      <c r="F10" s="3"/>
      <c r="G10" s="3"/>
      <c r="H10" s="3"/>
      <c r="I10" s="3"/>
    </row>
    <row r="11" spans="1:9" ht="18" customHeight="1" x14ac:dyDescent="0.35">
      <c r="A11" s="336" t="s">
        <v>2968</v>
      </c>
      <c r="B11" s="336" t="s">
        <v>2969</v>
      </c>
      <c r="C11" s="656" t="s">
        <v>2970</v>
      </c>
      <c r="D11" s="663" t="s">
        <v>2971</v>
      </c>
      <c r="E11" s="664">
        <v>241387</v>
      </c>
      <c r="F11" s="666"/>
      <c r="G11" s="3"/>
      <c r="H11" s="15">
        <v>20000</v>
      </c>
      <c r="I11" s="3" t="s">
        <v>2963</v>
      </c>
    </row>
    <row r="12" spans="1:9" ht="18" customHeight="1" x14ac:dyDescent="0.35">
      <c r="A12" s="336"/>
      <c r="B12" s="336"/>
      <c r="C12" s="656"/>
      <c r="D12" s="663" t="s">
        <v>2972</v>
      </c>
      <c r="E12" s="664">
        <v>241388</v>
      </c>
      <c r="F12" s="666"/>
      <c r="G12" s="3"/>
      <c r="H12" s="3"/>
      <c r="I12" s="3" t="s">
        <v>2966</v>
      </c>
    </row>
    <row r="13" spans="1:9" ht="18" customHeight="1" x14ac:dyDescent="0.35">
      <c r="A13" s="336" t="s">
        <v>2973</v>
      </c>
      <c r="B13" s="336" t="s">
        <v>2974</v>
      </c>
      <c r="C13" s="656" t="s">
        <v>2975</v>
      </c>
      <c r="D13" s="663"/>
      <c r="E13" s="664"/>
      <c r="F13" s="666"/>
      <c r="G13" s="3"/>
      <c r="H13" s="3"/>
      <c r="I13" s="3"/>
    </row>
    <row r="14" spans="1:9" ht="18" customHeight="1" x14ac:dyDescent="0.35">
      <c r="A14" s="332" t="s">
        <v>2976</v>
      </c>
      <c r="B14" s="336" t="s">
        <v>2977</v>
      </c>
      <c r="C14" s="99" t="s">
        <v>2978</v>
      </c>
      <c r="D14" s="663"/>
      <c r="E14" s="667"/>
      <c r="F14" s="663"/>
      <c r="G14" s="3"/>
      <c r="H14" s="3"/>
      <c r="I14" s="3"/>
    </row>
    <row r="15" spans="1:9" ht="18" customHeight="1" x14ac:dyDescent="0.35">
      <c r="A15" s="336" t="s">
        <v>2979</v>
      </c>
      <c r="B15" s="336" t="s">
        <v>2980</v>
      </c>
      <c r="C15" s="99"/>
      <c r="D15" s="3"/>
      <c r="E15" s="3"/>
      <c r="F15" s="663"/>
      <c r="G15" s="3"/>
      <c r="H15" s="3"/>
      <c r="I15" s="3"/>
    </row>
    <row r="16" spans="1:9" ht="18" customHeight="1" x14ac:dyDescent="0.35">
      <c r="A16" s="336"/>
      <c r="B16" s="336" t="s">
        <v>2981</v>
      </c>
      <c r="C16" s="99"/>
      <c r="D16" s="3"/>
      <c r="E16" s="3"/>
      <c r="F16" s="3"/>
      <c r="G16" s="3"/>
      <c r="H16" s="3"/>
      <c r="I16" s="3"/>
    </row>
    <row r="17" spans="1:9" ht="18" customHeight="1" x14ac:dyDescent="0.35">
      <c r="A17" s="332" t="s">
        <v>2982</v>
      </c>
      <c r="B17" s="336" t="s">
        <v>2983</v>
      </c>
      <c r="C17" s="99" t="s">
        <v>2984</v>
      </c>
      <c r="D17" s="663"/>
      <c r="E17" s="667"/>
      <c r="F17" s="663"/>
      <c r="G17" s="3"/>
      <c r="H17" s="3"/>
      <c r="I17" s="3"/>
    </row>
    <row r="18" spans="1:9" ht="18" customHeight="1" x14ac:dyDescent="0.35">
      <c r="A18" s="336" t="s">
        <v>2985</v>
      </c>
      <c r="B18" s="3"/>
      <c r="C18" s="99"/>
      <c r="D18" s="3"/>
      <c r="E18" s="3"/>
      <c r="F18" s="663"/>
      <c r="G18" s="3"/>
      <c r="H18" s="3"/>
      <c r="I18" s="3"/>
    </row>
    <row r="19" spans="1:9" ht="8.25" customHeight="1" x14ac:dyDescent="0.35">
      <c r="A19" s="336"/>
      <c r="B19" s="3"/>
      <c r="C19" s="99"/>
      <c r="D19" s="3"/>
      <c r="E19" s="3"/>
      <c r="F19" s="3"/>
      <c r="G19" s="3"/>
      <c r="H19" s="3"/>
      <c r="I19" s="3"/>
    </row>
    <row r="20" spans="1:9" ht="18" customHeight="1" x14ac:dyDescent="0.35">
      <c r="A20" s="336" t="s">
        <v>2986</v>
      </c>
      <c r="B20" s="332" t="s">
        <v>2987</v>
      </c>
      <c r="C20" s="656" t="s">
        <v>2988</v>
      </c>
      <c r="D20" s="663"/>
      <c r="E20" s="667"/>
      <c r="F20" s="663"/>
      <c r="G20" s="3"/>
      <c r="H20" s="3"/>
      <c r="I20" s="3"/>
    </row>
    <row r="21" spans="1:9" ht="18" customHeight="1" x14ac:dyDescent="0.35">
      <c r="A21" s="336" t="s">
        <v>2989</v>
      </c>
      <c r="B21" s="336" t="s">
        <v>2990</v>
      </c>
      <c r="C21" s="656" t="s">
        <v>2991</v>
      </c>
      <c r="D21" s="663"/>
      <c r="E21" s="667"/>
      <c r="F21" s="666"/>
      <c r="G21" s="3"/>
      <c r="H21" s="3"/>
      <c r="I21" s="3"/>
    </row>
    <row r="22" spans="1:9" ht="18" customHeight="1" x14ac:dyDescent="0.35">
      <c r="A22" s="336"/>
      <c r="B22" s="336"/>
      <c r="C22" s="656"/>
      <c r="D22" s="3"/>
      <c r="E22" s="3"/>
      <c r="F22" s="663"/>
      <c r="G22" s="3"/>
      <c r="H22" s="3"/>
      <c r="I22" s="3"/>
    </row>
    <row r="23" spans="1:9" ht="18" customHeight="1" x14ac:dyDescent="0.35">
      <c r="A23" s="336" t="s">
        <v>2992</v>
      </c>
      <c r="B23" s="336" t="s">
        <v>2990</v>
      </c>
      <c r="C23" s="656" t="s">
        <v>678</v>
      </c>
      <c r="D23" s="663"/>
      <c r="E23" s="668"/>
      <c r="F23" s="666"/>
      <c r="G23" s="3"/>
      <c r="H23" s="3"/>
      <c r="I23" s="3"/>
    </row>
    <row r="24" spans="1:9" ht="18" customHeight="1" x14ac:dyDescent="0.35">
      <c r="A24" s="336" t="s">
        <v>2993</v>
      </c>
      <c r="B24" s="3"/>
      <c r="C24" s="99"/>
      <c r="D24" s="3"/>
      <c r="E24" s="668"/>
      <c r="F24" s="663"/>
      <c r="G24" s="3"/>
      <c r="H24" s="3"/>
      <c r="I24" s="3"/>
    </row>
    <row r="25" spans="1:9" ht="18" customHeight="1" x14ac:dyDescent="0.35">
      <c r="A25" s="336" t="s">
        <v>2994</v>
      </c>
      <c r="B25" s="336"/>
      <c r="C25" s="3"/>
      <c r="D25" s="3"/>
      <c r="E25" s="668"/>
      <c r="F25" s="666"/>
      <c r="G25" s="3"/>
      <c r="H25" s="3"/>
      <c r="I25" s="3"/>
    </row>
    <row r="26" spans="1:9" ht="18" customHeight="1" x14ac:dyDescent="0.35">
      <c r="A26" s="336" t="s">
        <v>2995</v>
      </c>
      <c r="B26" s="336" t="s">
        <v>2990</v>
      </c>
      <c r="C26" s="656" t="s">
        <v>2996</v>
      </c>
      <c r="D26" s="663"/>
      <c r="E26" s="667"/>
      <c r="F26" s="666"/>
      <c r="G26" s="3"/>
      <c r="H26" s="3"/>
      <c r="I26" s="3"/>
    </row>
    <row r="27" spans="1:9" ht="18" customHeight="1" x14ac:dyDescent="0.35">
      <c r="A27" s="336" t="s">
        <v>2997</v>
      </c>
      <c r="B27" s="3"/>
      <c r="C27" s="3"/>
      <c r="D27" s="3"/>
      <c r="E27" s="3"/>
      <c r="F27" s="3"/>
      <c r="G27" s="3"/>
      <c r="H27" s="3"/>
      <c r="I27" s="3"/>
    </row>
    <row r="28" spans="1:9" ht="18" customHeight="1" x14ac:dyDescent="0.35">
      <c r="A28" s="336" t="s">
        <v>2998</v>
      </c>
      <c r="B28" s="336" t="s">
        <v>2990</v>
      </c>
      <c r="C28" s="656" t="s">
        <v>678</v>
      </c>
      <c r="D28" s="663"/>
      <c r="E28" s="667"/>
      <c r="F28" s="666"/>
      <c r="G28" s="3"/>
      <c r="H28" s="3"/>
      <c r="I28" s="3"/>
    </row>
    <row r="29" spans="1:9" ht="18" customHeight="1" x14ac:dyDescent="0.35">
      <c r="A29" s="336" t="s">
        <v>2999</v>
      </c>
      <c r="B29" s="3"/>
      <c r="C29" s="3"/>
      <c r="D29" s="3"/>
      <c r="E29" s="3"/>
      <c r="F29" s="663"/>
      <c r="G29" s="3"/>
      <c r="H29" s="3"/>
      <c r="I29" s="3"/>
    </row>
    <row r="30" spans="1:9" x14ac:dyDescent="0.35">
      <c r="A30" s="111"/>
      <c r="B30" s="111"/>
      <c r="C30" s="111"/>
      <c r="D30" s="111"/>
      <c r="E30" s="111"/>
      <c r="F30" s="111"/>
      <c r="G30" s="111"/>
      <c r="H30" s="111"/>
      <c r="I30" s="111"/>
    </row>
  </sheetData>
  <mergeCells count="3">
    <mergeCell ref="A1:I1"/>
    <mergeCell ref="A2:I2"/>
    <mergeCell ref="H3:I3"/>
  </mergeCells>
  <pageMargins left="0.70866141732283472" right="0.51181102362204722" top="0.74803149606299213" bottom="0.74803149606299213" header="0.31496062992125984" footer="0.31496062992125984"/>
  <pageSetup paperSize="5" scale="95" orientation="landscape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5"/>
  <sheetViews>
    <sheetView topLeftCell="A59" workbookViewId="0">
      <selection sqref="A1:I70"/>
    </sheetView>
  </sheetViews>
  <sheetFormatPr defaultColWidth="14.7109375" defaultRowHeight="23.25" x14ac:dyDescent="0.5"/>
  <cols>
    <col min="1" max="1" width="33" style="358" customWidth="1"/>
    <col min="2" max="2" width="19.85546875" style="358" customWidth="1"/>
    <col min="3" max="3" width="14.7109375" style="358"/>
    <col min="4" max="4" width="24.85546875" style="358" customWidth="1"/>
    <col min="5" max="16384" width="14.7109375" style="358"/>
  </cols>
  <sheetData>
    <row r="1" spans="1:9" s="1" customFormat="1" ht="21" x14ac:dyDescent="0.35">
      <c r="A1" s="1458" t="s">
        <v>2581</v>
      </c>
      <c r="B1" s="1458"/>
      <c r="C1" s="1458"/>
      <c r="D1" s="1458"/>
      <c r="E1" s="1458"/>
      <c r="F1" s="1458"/>
      <c r="G1" s="1458"/>
      <c r="H1" s="1458"/>
      <c r="I1" s="1458"/>
    </row>
    <row r="2" spans="1:9" s="1" customFormat="1" ht="21" x14ac:dyDescent="0.35">
      <c r="A2" s="1458" t="s">
        <v>3000</v>
      </c>
      <c r="B2" s="1458"/>
      <c r="C2" s="1458"/>
      <c r="D2" s="1458"/>
      <c r="E2" s="1458"/>
      <c r="F2" s="1458"/>
      <c r="G2" s="1458"/>
      <c r="H2" s="1458"/>
      <c r="I2" s="1458"/>
    </row>
    <row r="3" spans="1:9" s="1" customFormat="1" ht="21" x14ac:dyDescent="0.35">
      <c r="A3" s="337"/>
      <c r="B3" s="337"/>
      <c r="C3" s="337"/>
      <c r="D3" s="337"/>
      <c r="E3" s="337"/>
      <c r="F3" s="337"/>
      <c r="G3" s="337"/>
      <c r="H3" s="337"/>
      <c r="I3" s="337"/>
    </row>
    <row r="4" spans="1:9" s="1" customFormat="1" ht="21" x14ac:dyDescent="0.35">
      <c r="A4" s="330" t="s">
        <v>1058</v>
      </c>
      <c r="B4" s="330" t="s">
        <v>1064</v>
      </c>
      <c r="C4" s="330" t="s">
        <v>1060</v>
      </c>
      <c r="D4" s="330" t="s">
        <v>1061</v>
      </c>
      <c r="E4" s="330" t="s">
        <v>2943</v>
      </c>
      <c r="F4" s="330" t="s">
        <v>13</v>
      </c>
      <c r="G4" s="330" t="s">
        <v>2793</v>
      </c>
      <c r="H4" s="1459" t="s">
        <v>1</v>
      </c>
      <c r="I4" s="1460"/>
    </row>
    <row r="5" spans="1:9" s="1" customFormat="1" ht="21" x14ac:dyDescent="0.35">
      <c r="A5" s="338"/>
      <c r="B5" s="338"/>
      <c r="C5" s="334" t="s">
        <v>3001</v>
      </c>
      <c r="D5" s="334" t="s">
        <v>3002</v>
      </c>
      <c r="E5" s="339" t="s">
        <v>2944</v>
      </c>
      <c r="F5" s="339" t="s">
        <v>3003</v>
      </c>
      <c r="G5" s="334" t="s">
        <v>2794</v>
      </c>
      <c r="H5" s="334" t="s">
        <v>1067</v>
      </c>
      <c r="I5" s="334" t="s">
        <v>14</v>
      </c>
    </row>
    <row r="6" spans="1:9" s="1" customFormat="1" ht="21" x14ac:dyDescent="0.35">
      <c r="A6" s="340" t="s">
        <v>2795</v>
      </c>
      <c r="B6" s="964"/>
      <c r="C6" s="964"/>
      <c r="D6" s="964"/>
      <c r="E6" s="964"/>
      <c r="F6" s="964"/>
      <c r="G6" s="964"/>
      <c r="H6" s="964"/>
      <c r="I6" s="964"/>
    </row>
    <row r="7" spans="1:9" s="1" customFormat="1" ht="21" x14ac:dyDescent="0.35">
      <c r="A7" s="341" t="s">
        <v>3004</v>
      </c>
      <c r="B7" s="341" t="s">
        <v>3005</v>
      </c>
      <c r="C7" s="342" t="s">
        <v>612</v>
      </c>
      <c r="D7" s="342" t="s">
        <v>3006</v>
      </c>
      <c r="E7" s="342" t="s">
        <v>3007</v>
      </c>
      <c r="F7" s="342" t="s">
        <v>3008</v>
      </c>
      <c r="G7" s="342" t="s">
        <v>3009</v>
      </c>
      <c r="H7" s="360">
        <v>55000</v>
      </c>
      <c r="I7" s="342" t="s">
        <v>3010</v>
      </c>
    </row>
    <row r="8" spans="1:9" s="1" customFormat="1" ht="21" x14ac:dyDescent="0.35">
      <c r="A8" s="341" t="s">
        <v>3011</v>
      </c>
      <c r="B8" s="341" t="s">
        <v>2844</v>
      </c>
      <c r="C8" s="342" t="s">
        <v>3012</v>
      </c>
      <c r="D8" s="342" t="s">
        <v>3013</v>
      </c>
      <c r="E8" s="342" t="s">
        <v>3014</v>
      </c>
      <c r="F8" s="342" t="s">
        <v>3015</v>
      </c>
      <c r="G8" s="342" t="s">
        <v>3016</v>
      </c>
      <c r="H8" s="360">
        <v>20000</v>
      </c>
      <c r="I8" s="342" t="s">
        <v>3010</v>
      </c>
    </row>
    <row r="9" spans="1:9" s="1" customFormat="1" ht="21" x14ac:dyDescent="0.35">
      <c r="A9" s="341" t="s">
        <v>3017</v>
      </c>
      <c r="B9" s="341" t="s">
        <v>3018</v>
      </c>
      <c r="C9" s="342" t="s">
        <v>3019</v>
      </c>
      <c r="D9" s="342" t="s">
        <v>3020</v>
      </c>
      <c r="E9" s="342" t="s">
        <v>3021</v>
      </c>
      <c r="F9" s="342" t="s">
        <v>3022</v>
      </c>
      <c r="G9" s="342" t="s">
        <v>3009</v>
      </c>
      <c r="H9" s="360">
        <v>55000</v>
      </c>
      <c r="I9" s="342" t="s">
        <v>3010</v>
      </c>
    </row>
    <row r="10" spans="1:9" s="1" customFormat="1" ht="21" x14ac:dyDescent="0.35">
      <c r="A10" s="341" t="s">
        <v>3023</v>
      </c>
      <c r="B10" s="341" t="s">
        <v>3024</v>
      </c>
      <c r="C10" s="342"/>
      <c r="D10" s="342" t="s">
        <v>3025</v>
      </c>
      <c r="E10" s="342"/>
      <c r="F10" s="342"/>
      <c r="G10" s="342" t="s">
        <v>3026</v>
      </c>
      <c r="H10" s="342"/>
      <c r="I10" s="342"/>
    </row>
    <row r="11" spans="1:9" s="1" customFormat="1" ht="21" x14ac:dyDescent="0.35">
      <c r="A11" s="343" t="s">
        <v>3027</v>
      </c>
      <c r="B11" s="341"/>
      <c r="C11" s="342"/>
      <c r="D11" s="342"/>
      <c r="E11" s="342"/>
      <c r="F11" s="342"/>
      <c r="G11" s="342" t="s">
        <v>3028</v>
      </c>
      <c r="H11" s="342"/>
      <c r="I11" s="342"/>
    </row>
    <row r="12" spans="1:9" s="1" customFormat="1" ht="21" x14ac:dyDescent="0.35">
      <c r="A12" s="341" t="s">
        <v>3029</v>
      </c>
      <c r="B12" s="341" t="s">
        <v>3030</v>
      </c>
      <c r="C12" s="342"/>
      <c r="D12" s="342" t="s">
        <v>3030</v>
      </c>
      <c r="E12" s="342" t="s">
        <v>3031</v>
      </c>
      <c r="F12" s="342" t="s">
        <v>3015</v>
      </c>
      <c r="G12" s="342" t="s">
        <v>3032</v>
      </c>
      <c r="H12" s="360">
        <v>150000</v>
      </c>
      <c r="I12" s="342" t="s">
        <v>3033</v>
      </c>
    </row>
    <row r="13" spans="1:9" s="1" customFormat="1" ht="21" x14ac:dyDescent="0.35">
      <c r="A13" s="341" t="s">
        <v>3034</v>
      </c>
      <c r="B13" s="341" t="s">
        <v>3030</v>
      </c>
      <c r="C13" s="342"/>
      <c r="D13" s="342" t="s">
        <v>3030</v>
      </c>
      <c r="E13" s="342" t="s">
        <v>3031</v>
      </c>
      <c r="F13" s="342"/>
      <c r="G13" s="342"/>
      <c r="H13" s="342"/>
      <c r="I13" s="342"/>
    </row>
    <row r="14" spans="1:9" s="1" customFormat="1" ht="21" x14ac:dyDescent="0.35">
      <c r="A14" s="341" t="s">
        <v>3035</v>
      </c>
      <c r="B14" s="341" t="s">
        <v>3030</v>
      </c>
      <c r="C14" s="342"/>
      <c r="D14" s="342" t="s">
        <v>3030</v>
      </c>
      <c r="E14" s="342" t="s">
        <v>3031</v>
      </c>
      <c r="F14" s="342"/>
      <c r="G14" s="342"/>
      <c r="H14" s="342"/>
      <c r="I14" s="342"/>
    </row>
    <row r="15" spans="1:9" s="1" customFormat="1" ht="21" x14ac:dyDescent="0.35">
      <c r="A15" s="344" t="s">
        <v>3036</v>
      </c>
      <c r="B15" s="341" t="s">
        <v>3030</v>
      </c>
      <c r="C15" s="342"/>
      <c r="D15" s="342" t="s">
        <v>3030</v>
      </c>
      <c r="E15" s="342" t="s">
        <v>3031</v>
      </c>
      <c r="F15" s="342"/>
      <c r="G15" s="342"/>
      <c r="H15" s="342"/>
      <c r="I15" s="342"/>
    </row>
    <row r="16" spans="1:9" s="1" customFormat="1" ht="21" x14ac:dyDescent="0.35">
      <c r="A16" s="345" t="s">
        <v>3037</v>
      </c>
      <c r="B16" s="346"/>
      <c r="C16" s="347"/>
      <c r="D16" s="347"/>
      <c r="E16" s="347"/>
      <c r="F16" s="347"/>
      <c r="G16" s="347"/>
      <c r="H16" s="347"/>
      <c r="I16" s="347"/>
    </row>
    <row r="17" spans="1:9" s="1" customFormat="1" ht="21" x14ac:dyDescent="0.35">
      <c r="A17" s="345" t="s">
        <v>3038</v>
      </c>
      <c r="B17" s="346" t="s">
        <v>3039</v>
      </c>
      <c r="C17" s="347" t="s">
        <v>3040</v>
      </c>
      <c r="D17" s="347" t="s">
        <v>3041</v>
      </c>
      <c r="E17" s="347" t="s">
        <v>3042</v>
      </c>
      <c r="F17" s="347" t="s">
        <v>3043</v>
      </c>
      <c r="G17" s="347" t="s">
        <v>3009</v>
      </c>
      <c r="H17" s="361">
        <v>25000</v>
      </c>
      <c r="I17" s="347" t="s">
        <v>3010</v>
      </c>
    </row>
    <row r="18" spans="1:9" s="1" customFormat="1" ht="21" x14ac:dyDescent="0.35">
      <c r="A18" s="346" t="s">
        <v>3044</v>
      </c>
      <c r="B18" s="346" t="s">
        <v>3045</v>
      </c>
      <c r="C18" s="347" t="s">
        <v>3046</v>
      </c>
      <c r="D18" s="347" t="s">
        <v>3041</v>
      </c>
      <c r="E18" s="347" t="s">
        <v>3047</v>
      </c>
      <c r="F18" s="347" t="s">
        <v>3043</v>
      </c>
      <c r="G18" s="347" t="s">
        <v>3009</v>
      </c>
      <c r="H18" s="362">
        <v>10000</v>
      </c>
      <c r="I18" s="347" t="s">
        <v>3010</v>
      </c>
    </row>
    <row r="19" spans="1:9" s="1" customFormat="1" ht="21" x14ac:dyDescent="0.35">
      <c r="A19" s="346" t="s">
        <v>3048</v>
      </c>
      <c r="B19" s="346" t="s">
        <v>3049</v>
      </c>
      <c r="C19" s="347" t="s">
        <v>2098</v>
      </c>
      <c r="D19" s="347" t="s">
        <v>3041</v>
      </c>
      <c r="E19" s="347" t="s">
        <v>3050</v>
      </c>
      <c r="F19" s="347" t="s">
        <v>3043</v>
      </c>
      <c r="G19" s="347" t="s">
        <v>3009</v>
      </c>
      <c r="H19" s="362">
        <v>15000</v>
      </c>
      <c r="I19" s="347" t="s">
        <v>3010</v>
      </c>
    </row>
    <row r="20" spans="1:9" s="1" customFormat="1" ht="21" x14ac:dyDescent="0.35">
      <c r="A20" s="346"/>
      <c r="B20" s="346"/>
      <c r="C20" s="347">
        <v>68</v>
      </c>
      <c r="D20" s="347" t="s">
        <v>3041</v>
      </c>
      <c r="E20" s="363" t="s">
        <v>3050</v>
      </c>
      <c r="F20" s="347" t="s">
        <v>3043</v>
      </c>
      <c r="G20" s="347" t="s">
        <v>3009</v>
      </c>
      <c r="H20" s="362"/>
      <c r="I20" s="347"/>
    </row>
    <row r="21" spans="1:9" s="1" customFormat="1" ht="21" x14ac:dyDescent="0.35">
      <c r="A21" s="346" t="s">
        <v>3051</v>
      </c>
      <c r="B21" s="346" t="s">
        <v>2713</v>
      </c>
      <c r="C21" s="347" t="s">
        <v>3052</v>
      </c>
      <c r="D21" s="347" t="s">
        <v>3041</v>
      </c>
      <c r="E21" s="347" t="s">
        <v>3047</v>
      </c>
      <c r="F21" s="347" t="s">
        <v>3043</v>
      </c>
      <c r="G21" s="347" t="s">
        <v>3009</v>
      </c>
      <c r="H21" s="342"/>
      <c r="I21" s="342"/>
    </row>
    <row r="22" spans="1:9" s="1" customFormat="1" ht="21" x14ac:dyDescent="0.35">
      <c r="A22" s="346" t="s">
        <v>3053</v>
      </c>
      <c r="B22" s="346" t="s">
        <v>2694</v>
      </c>
      <c r="C22" s="347">
        <v>662</v>
      </c>
      <c r="D22" s="347" t="s">
        <v>3041</v>
      </c>
      <c r="E22" s="347" t="s">
        <v>3050</v>
      </c>
      <c r="F22" s="347" t="s">
        <v>3043</v>
      </c>
      <c r="G22" s="347" t="s">
        <v>3009</v>
      </c>
      <c r="H22" s="362"/>
      <c r="I22" s="347"/>
    </row>
    <row r="23" spans="1:9" s="1" customFormat="1" ht="21" x14ac:dyDescent="0.35">
      <c r="A23" s="346" t="s">
        <v>3054</v>
      </c>
      <c r="B23" s="346" t="s">
        <v>3055</v>
      </c>
      <c r="C23" s="347">
        <v>68</v>
      </c>
      <c r="D23" s="347" t="s">
        <v>3041</v>
      </c>
      <c r="E23" s="363" t="s">
        <v>3050</v>
      </c>
      <c r="F23" s="347" t="s">
        <v>3043</v>
      </c>
      <c r="G23" s="347" t="s">
        <v>3009</v>
      </c>
      <c r="H23" s="342"/>
      <c r="I23" s="342"/>
    </row>
    <row r="24" spans="1:9" s="1" customFormat="1" ht="21" x14ac:dyDescent="0.35">
      <c r="A24" s="345" t="s">
        <v>3056</v>
      </c>
      <c r="B24" s="346"/>
      <c r="C24" s="347"/>
      <c r="D24" s="347"/>
      <c r="E24" s="347"/>
      <c r="F24" s="347"/>
      <c r="G24" s="347"/>
      <c r="H24" s="347"/>
      <c r="I24" s="347"/>
    </row>
    <row r="25" spans="1:9" s="1" customFormat="1" ht="21" x14ac:dyDescent="0.35">
      <c r="A25" s="346" t="s">
        <v>3057</v>
      </c>
      <c r="B25" s="346" t="s">
        <v>3058</v>
      </c>
      <c r="C25" s="347">
        <v>534</v>
      </c>
      <c r="D25" s="347" t="s">
        <v>3059</v>
      </c>
      <c r="E25" s="347" t="s">
        <v>3060</v>
      </c>
      <c r="F25" s="347" t="s">
        <v>3043</v>
      </c>
      <c r="G25" s="347" t="s">
        <v>3061</v>
      </c>
      <c r="H25" s="361"/>
      <c r="I25" s="347"/>
    </row>
    <row r="26" spans="1:9" s="1" customFormat="1" ht="21" x14ac:dyDescent="0.35">
      <c r="A26" s="346"/>
      <c r="B26" s="346"/>
      <c r="C26" s="347"/>
      <c r="D26" s="347"/>
      <c r="E26" s="364" t="s">
        <v>3062</v>
      </c>
      <c r="F26" s="347" t="s">
        <v>3043</v>
      </c>
      <c r="G26" s="347" t="s">
        <v>3061</v>
      </c>
      <c r="H26" s="347"/>
      <c r="I26" s="347"/>
    </row>
    <row r="27" spans="1:9" s="1" customFormat="1" ht="21" x14ac:dyDescent="0.35">
      <c r="A27" s="346"/>
      <c r="B27" s="346"/>
      <c r="C27" s="347"/>
      <c r="D27" s="347"/>
      <c r="E27" s="364" t="s">
        <v>3063</v>
      </c>
      <c r="F27" s="347" t="s">
        <v>3043</v>
      </c>
      <c r="G27" s="347" t="s">
        <v>3061</v>
      </c>
      <c r="H27" s="347"/>
      <c r="I27" s="347"/>
    </row>
    <row r="28" spans="1:9" s="1" customFormat="1" ht="21" x14ac:dyDescent="0.35">
      <c r="A28" s="341"/>
      <c r="B28" s="341"/>
      <c r="C28" s="342"/>
      <c r="D28" s="342"/>
      <c r="E28" s="365" t="s">
        <v>3064</v>
      </c>
      <c r="F28" s="347" t="s">
        <v>3043</v>
      </c>
      <c r="G28" s="347" t="s">
        <v>3061</v>
      </c>
      <c r="H28" s="342"/>
      <c r="I28" s="342"/>
    </row>
    <row r="29" spans="1:9" s="1" customFormat="1" ht="21" x14ac:dyDescent="0.35">
      <c r="A29" s="345" t="s">
        <v>3065</v>
      </c>
      <c r="B29" s="346" t="s">
        <v>3066</v>
      </c>
      <c r="C29" s="347" t="s">
        <v>3067</v>
      </c>
      <c r="D29" s="347" t="s">
        <v>3068</v>
      </c>
      <c r="E29" s="347" t="s">
        <v>3069</v>
      </c>
      <c r="F29" s="347" t="s">
        <v>3015</v>
      </c>
      <c r="G29" s="347" t="s">
        <v>3070</v>
      </c>
      <c r="H29" s="366">
        <v>15000</v>
      </c>
      <c r="I29" s="347" t="s">
        <v>3071</v>
      </c>
    </row>
    <row r="30" spans="1:9" s="1" customFormat="1" ht="21" x14ac:dyDescent="0.35">
      <c r="A30" s="346" t="s">
        <v>3072</v>
      </c>
      <c r="B30" s="346"/>
      <c r="C30" s="347"/>
      <c r="D30" s="347"/>
      <c r="E30" s="347" t="s">
        <v>3073</v>
      </c>
      <c r="F30" s="347" t="s">
        <v>3015</v>
      </c>
      <c r="G30" s="347"/>
      <c r="H30" s="366"/>
      <c r="I30" s="347"/>
    </row>
    <row r="31" spans="1:9" s="1" customFormat="1" ht="21" x14ac:dyDescent="0.35">
      <c r="A31" s="346"/>
      <c r="B31" s="346"/>
      <c r="C31" s="347"/>
      <c r="D31" s="347"/>
      <c r="E31" s="347" t="s">
        <v>3074</v>
      </c>
      <c r="F31" s="347" t="s">
        <v>3015</v>
      </c>
      <c r="G31" s="347"/>
      <c r="H31" s="366"/>
      <c r="I31" s="347"/>
    </row>
    <row r="32" spans="1:9" s="1" customFormat="1" ht="21" x14ac:dyDescent="0.35">
      <c r="A32" s="346"/>
      <c r="B32" s="346"/>
      <c r="C32" s="347"/>
      <c r="D32" s="347"/>
      <c r="E32" s="347" t="s">
        <v>3063</v>
      </c>
      <c r="F32" s="347" t="s">
        <v>3015</v>
      </c>
      <c r="G32" s="347"/>
      <c r="H32" s="366"/>
      <c r="I32" s="347"/>
    </row>
    <row r="33" spans="1:9" s="1" customFormat="1" ht="21" x14ac:dyDescent="0.35">
      <c r="A33" s="346"/>
      <c r="B33" s="346"/>
      <c r="C33" s="347"/>
      <c r="D33" s="347"/>
      <c r="E33" s="347" t="s">
        <v>3075</v>
      </c>
      <c r="F33" s="347" t="s">
        <v>3015</v>
      </c>
      <c r="G33" s="347"/>
      <c r="H33" s="366"/>
      <c r="I33" s="347"/>
    </row>
    <row r="34" spans="1:9" s="1" customFormat="1" ht="21" x14ac:dyDescent="0.35">
      <c r="A34" s="346"/>
      <c r="B34" s="346"/>
      <c r="C34" s="347"/>
      <c r="D34" s="347"/>
      <c r="E34" s="347" t="s">
        <v>3076</v>
      </c>
      <c r="F34" s="347" t="s">
        <v>3015</v>
      </c>
      <c r="G34" s="347"/>
      <c r="H34" s="366"/>
      <c r="I34" s="347"/>
    </row>
    <row r="35" spans="1:9" s="1" customFormat="1" ht="21" x14ac:dyDescent="0.35">
      <c r="A35" s="346"/>
      <c r="B35" s="346"/>
      <c r="C35" s="347"/>
      <c r="D35" s="347"/>
      <c r="E35" s="347" t="s">
        <v>3077</v>
      </c>
      <c r="F35" s="347" t="s">
        <v>3015</v>
      </c>
      <c r="G35" s="347"/>
      <c r="H35" s="366"/>
      <c r="I35" s="347"/>
    </row>
    <row r="36" spans="1:9" s="1" customFormat="1" ht="21" x14ac:dyDescent="0.35">
      <c r="A36" s="346" t="s">
        <v>3078</v>
      </c>
      <c r="B36" s="346" t="s">
        <v>3079</v>
      </c>
      <c r="C36" s="347" t="s">
        <v>3080</v>
      </c>
      <c r="D36" s="347" t="s">
        <v>3079</v>
      </c>
      <c r="E36" s="347" t="s">
        <v>3069</v>
      </c>
      <c r="F36" s="347" t="s">
        <v>3015</v>
      </c>
      <c r="G36" s="347" t="s">
        <v>3081</v>
      </c>
      <c r="H36" s="347"/>
      <c r="I36" s="347"/>
    </row>
    <row r="37" spans="1:9" s="1" customFormat="1" ht="21" x14ac:dyDescent="0.35">
      <c r="A37" s="346"/>
      <c r="B37" s="346"/>
      <c r="C37" s="347"/>
      <c r="D37" s="347"/>
      <c r="E37" s="364" t="s">
        <v>3062</v>
      </c>
      <c r="F37" s="347" t="s">
        <v>3015</v>
      </c>
      <c r="G37" s="347" t="s">
        <v>3081</v>
      </c>
      <c r="H37" s="347"/>
      <c r="I37" s="347"/>
    </row>
    <row r="38" spans="1:9" s="1" customFormat="1" ht="21" x14ac:dyDescent="0.35">
      <c r="A38" s="346"/>
      <c r="B38" s="346"/>
      <c r="C38" s="347"/>
      <c r="D38" s="347"/>
      <c r="E38" s="364" t="s">
        <v>3082</v>
      </c>
      <c r="F38" s="347" t="s">
        <v>3015</v>
      </c>
      <c r="G38" s="347" t="s">
        <v>3081</v>
      </c>
      <c r="H38" s="347"/>
      <c r="I38" s="347"/>
    </row>
    <row r="39" spans="1:9" s="1" customFormat="1" ht="21" x14ac:dyDescent="0.35">
      <c r="A39" s="346"/>
      <c r="B39" s="346"/>
      <c r="C39" s="347"/>
      <c r="D39" s="347"/>
      <c r="E39" s="365" t="s">
        <v>3064</v>
      </c>
      <c r="F39" s="347" t="s">
        <v>3015</v>
      </c>
      <c r="G39" s="347" t="s">
        <v>3081</v>
      </c>
      <c r="H39" s="347"/>
      <c r="I39" s="347"/>
    </row>
    <row r="40" spans="1:9" s="1" customFormat="1" ht="21" x14ac:dyDescent="0.35">
      <c r="A40" s="346" t="s">
        <v>3083</v>
      </c>
      <c r="B40" s="346" t="s">
        <v>3084</v>
      </c>
      <c r="C40" s="347" t="s">
        <v>3080</v>
      </c>
      <c r="D40" s="347" t="s">
        <v>3084</v>
      </c>
      <c r="E40" s="347" t="s">
        <v>3085</v>
      </c>
      <c r="F40" s="347" t="s">
        <v>3015</v>
      </c>
      <c r="G40" s="347" t="s">
        <v>3081</v>
      </c>
      <c r="H40" s="347"/>
      <c r="I40" s="347"/>
    </row>
    <row r="41" spans="1:9" s="1" customFormat="1" ht="21" x14ac:dyDescent="0.35">
      <c r="A41" s="346"/>
      <c r="B41" s="346" t="s">
        <v>3086</v>
      </c>
      <c r="C41" s="347"/>
      <c r="D41" s="347" t="s">
        <v>3086</v>
      </c>
      <c r="E41" s="347"/>
      <c r="F41" s="347"/>
      <c r="G41" s="347"/>
      <c r="H41" s="347"/>
      <c r="I41" s="347"/>
    </row>
    <row r="42" spans="1:9" s="1" customFormat="1" ht="21" x14ac:dyDescent="0.35">
      <c r="A42" s="345" t="s">
        <v>3087</v>
      </c>
      <c r="B42" s="346" t="s">
        <v>3088</v>
      </c>
      <c r="C42" s="347" t="s">
        <v>3089</v>
      </c>
      <c r="D42" s="347" t="s">
        <v>3090</v>
      </c>
      <c r="E42" s="342" t="s">
        <v>3091</v>
      </c>
      <c r="F42" s="347" t="s">
        <v>3092</v>
      </c>
      <c r="G42" s="347" t="s">
        <v>3093</v>
      </c>
      <c r="H42" s="347"/>
      <c r="I42" s="347" t="s">
        <v>3094</v>
      </c>
    </row>
    <row r="43" spans="1:9" s="1" customFormat="1" ht="21" x14ac:dyDescent="0.35">
      <c r="A43" s="346"/>
      <c r="B43" s="346" t="s">
        <v>1097</v>
      </c>
      <c r="C43" s="347" t="s">
        <v>3095</v>
      </c>
      <c r="D43" s="347" t="s">
        <v>3096</v>
      </c>
      <c r="E43" s="342" t="s">
        <v>3097</v>
      </c>
      <c r="F43" s="347" t="s">
        <v>3098</v>
      </c>
      <c r="G43" s="347" t="s">
        <v>3099</v>
      </c>
      <c r="H43" s="347"/>
      <c r="I43" s="347"/>
    </row>
    <row r="44" spans="1:9" s="1" customFormat="1" ht="21" x14ac:dyDescent="0.35">
      <c r="A44" s="346"/>
      <c r="B44" s="346" t="s">
        <v>3100</v>
      </c>
      <c r="C44" s="347" t="s">
        <v>3101</v>
      </c>
      <c r="D44" s="347" t="s">
        <v>3102</v>
      </c>
      <c r="E44" s="342" t="s">
        <v>3097</v>
      </c>
      <c r="F44" s="347" t="s">
        <v>3092</v>
      </c>
      <c r="G44" s="347" t="s">
        <v>3093</v>
      </c>
      <c r="H44" s="347"/>
      <c r="I44" s="347"/>
    </row>
    <row r="45" spans="1:9" s="1" customFormat="1" ht="21" x14ac:dyDescent="0.35">
      <c r="A45" s="346"/>
      <c r="B45" s="346" t="s">
        <v>3103</v>
      </c>
      <c r="C45" s="347" t="s">
        <v>3104</v>
      </c>
      <c r="D45" s="347" t="s">
        <v>2685</v>
      </c>
      <c r="E45" s="342" t="s">
        <v>3097</v>
      </c>
      <c r="F45" s="347" t="s">
        <v>3043</v>
      </c>
      <c r="G45" s="347" t="s">
        <v>3093</v>
      </c>
      <c r="H45" s="347"/>
      <c r="I45" s="347"/>
    </row>
    <row r="46" spans="1:9" s="1" customFormat="1" ht="21" x14ac:dyDescent="0.35">
      <c r="A46" s="346"/>
      <c r="B46" s="346" t="s">
        <v>2855</v>
      </c>
      <c r="C46" s="347" t="s">
        <v>3105</v>
      </c>
      <c r="D46" s="347" t="s">
        <v>3106</v>
      </c>
      <c r="E46" s="342" t="s">
        <v>3107</v>
      </c>
      <c r="F46" s="347" t="s">
        <v>3098</v>
      </c>
      <c r="G46" s="347" t="s">
        <v>3093</v>
      </c>
      <c r="H46" s="347"/>
      <c r="I46" s="347"/>
    </row>
    <row r="47" spans="1:9" s="1" customFormat="1" ht="21" x14ac:dyDescent="0.35">
      <c r="A47" s="346"/>
      <c r="B47" s="346"/>
      <c r="C47" s="347" t="s">
        <v>3108</v>
      </c>
      <c r="D47" s="347" t="s">
        <v>3109</v>
      </c>
      <c r="E47" s="342" t="s">
        <v>3110</v>
      </c>
      <c r="F47" s="347" t="s">
        <v>3098</v>
      </c>
      <c r="G47" s="347" t="s">
        <v>3093</v>
      </c>
      <c r="H47" s="347"/>
      <c r="I47" s="347"/>
    </row>
    <row r="48" spans="1:9" s="1" customFormat="1" ht="21" x14ac:dyDescent="0.35">
      <c r="A48" s="346"/>
      <c r="B48" s="346"/>
      <c r="C48" s="347" t="s">
        <v>1529</v>
      </c>
      <c r="D48" s="347" t="s">
        <v>3111</v>
      </c>
      <c r="E48" s="342" t="s">
        <v>3112</v>
      </c>
      <c r="F48" s="347" t="s">
        <v>3098</v>
      </c>
      <c r="G48" s="347" t="s">
        <v>3093</v>
      </c>
      <c r="H48" s="347"/>
      <c r="I48" s="347"/>
    </row>
    <row r="49" spans="1:9" s="1" customFormat="1" ht="21" x14ac:dyDescent="0.35">
      <c r="A49" s="346"/>
      <c r="B49" s="346"/>
      <c r="C49" s="347" t="s">
        <v>3113</v>
      </c>
      <c r="D49" s="347" t="s">
        <v>3114</v>
      </c>
      <c r="E49" s="342" t="s">
        <v>3115</v>
      </c>
      <c r="F49" s="347" t="s">
        <v>3098</v>
      </c>
      <c r="G49" s="347" t="s">
        <v>3093</v>
      </c>
      <c r="H49" s="347"/>
      <c r="I49" s="347"/>
    </row>
    <row r="50" spans="1:9" s="1" customFormat="1" ht="21" x14ac:dyDescent="0.35">
      <c r="A50" s="346"/>
      <c r="B50" s="346"/>
      <c r="C50" s="347" t="s">
        <v>3116</v>
      </c>
      <c r="D50" s="347" t="s">
        <v>3117</v>
      </c>
      <c r="E50" s="342" t="s">
        <v>3118</v>
      </c>
      <c r="F50" s="347" t="s">
        <v>3098</v>
      </c>
      <c r="G50" s="347" t="s">
        <v>3093</v>
      </c>
      <c r="H50" s="347"/>
      <c r="I50" s="347"/>
    </row>
    <row r="51" spans="1:9" s="1" customFormat="1" ht="21" x14ac:dyDescent="0.35">
      <c r="A51" s="346"/>
      <c r="B51" s="346"/>
      <c r="C51" s="347" t="s">
        <v>3119</v>
      </c>
      <c r="D51" s="347" t="s">
        <v>3120</v>
      </c>
      <c r="E51" s="342" t="s">
        <v>3121</v>
      </c>
      <c r="F51" s="347" t="s">
        <v>3098</v>
      </c>
      <c r="G51" s="347" t="s">
        <v>3093</v>
      </c>
      <c r="H51" s="347"/>
      <c r="I51" s="347"/>
    </row>
    <row r="52" spans="1:9" s="1" customFormat="1" ht="21" x14ac:dyDescent="0.35">
      <c r="A52" s="346"/>
      <c r="B52" s="346"/>
      <c r="C52" s="347" t="s">
        <v>3122</v>
      </c>
      <c r="D52" s="347" t="s">
        <v>3123</v>
      </c>
      <c r="E52" s="342" t="s">
        <v>3124</v>
      </c>
      <c r="F52" s="347" t="s">
        <v>3098</v>
      </c>
      <c r="G52" s="347" t="s">
        <v>3093</v>
      </c>
      <c r="H52" s="347"/>
      <c r="I52" s="347"/>
    </row>
    <row r="53" spans="1:9" s="1" customFormat="1" ht="21" x14ac:dyDescent="0.35">
      <c r="A53" s="346"/>
      <c r="B53" s="346"/>
      <c r="C53" s="347" t="s">
        <v>2181</v>
      </c>
      <c r="D53" s="342" t="s">
        <v>3125</v>
      </c>
      <c r="E53" s="342" t="s">
        <v>3126</v>
      </c>
      <c r="F53" s="347" t="s">
        <v>3098</v>
      </c>
      <c r="G53" s="347" t="s">
        <v>3093</v>
      </c>
      <c r="H53" s="347"/>
      <c r="I53" s="347"/>
    </row>
    <row r="54" spans="1:9" s="1" customFormat="1" ht="21" x14ac:dyDescent="0.35">
      <c r="A54" s="341" t="s">
        <v>3127</v>
      </c>
      <c r="B54" s="341"/>
      <c r="C54" s="342"/>
      <c r="D54" s="342"/>
      <c r="E54" s="342"/>
      <c r="F54" s="342"/>
      <c r="G54" s="342"/>
      <c r="H54" s="342"/>
      <c r="I54" s="342"/>
    </row>
    <row r="55" spans="1:9" s="1" customFormat="1" ht="21" x14ac:dyDescent="0.35">
      <c r="A55" s="346" t="s">
        <v>3128</v>
      </c>
      <c r="B55" s="346" t="s">
        <v>3129</v>
      </c>
      <c r="C55" s="347" t="s">
        <v>3130</v>
      </c>
      <c r="D55" s="347" t="s">
        <v>3131</v>
      </c>
      <c r="E55" s="364" t="s">
        <v>3132</v>
      </c>
      <c r="F55" s="347" t="s">
        <v>3092</v>
      </c>
      <c r="G55" s="347" t="s">
        <v>3093</v>
      </c>
      <c r="H55" s="347"/>
      <c r="I55" s="347"/>
    </row>
    <row r="56" spans="1:9" s="1" customFormat="1" ht="21" x14ac:dyDescent="0.35">
      <c r="A56" s="345"/>
      <c r="B56" s="346"/>
      <c r="C56" s="347"/>
      <c r="D56" s="347" t="s">
        <v>3133</v>
      </c>
      <c r="E56" s="364" t="s">
        <v>3134</v>
      </c>
      <c r="F56" s="347" t="s">
        <v>3092</v>
      </c>
      <c r="G56" s="347"/>
      <c r="H56" s="347"/>
      <c r="I56" s="347"/>
    </row>
    <row r="57" spans="1:9" s="1" customFormat="1" ht="21" x14ac:dyDescent="0.35">
      <c r="A57" s="345"/>
      <c r="B57" s="346"/>
      <c r="C57" s="347"/>
      <c r="D57" s="347" t="s">
        <v>3135</v>
      </c>
      <c r="E57" s="364" t="s">
        <v>3134</v>
      </c>
      <c r="F57" s="347" t="s">
        <v>3092</v>
      </c>
      <c r="G57" s="347"/>
      <c r="H57" s="347"/>
      <c r="I57" s="347"/>
    </row>
    <row r="58" spans="1:9" s="1" customFormat="1" ht="21" x14ac:dyDescent="0.35">
      <c r="A58" s="345"/>
      <c r="B58" s="346"/>
      <c r="C58" s="347"/>
      <c r="D58" s="347" t="s">
        <v>3136</v>
      </c>
      <c r="E58" s="364" t="s">
        <v>3137</v>
      </c>
      <c r="F58" s="347" t="s">
        <v>3092</v>
      </c>
      <c r="G58" s="347"/>
      <c r="H58" s="347"/>
      <c r="I58" s="347"/>
    </row>
    <row r="59" spans="1:9" s="1" customFormat="1" ht="21" x14ac:dyDescent="0.35">
      <c r="A59" s="346" t="s">
        <v>3138</v>
      </c>
      <c r="B59" s="346" t="s">
        <v>3139</v>
      </c>
      <c r="C59" s="347" t="s">
        <v>3140</v>
      </c>
      <c r="D59" s="347" t="s">
        <v>3141</v>
      </c>
      <c r="E59" s="347" t="s">
        <v>3142</v>
      </c>
      <c r="F59" s="347" t="s">
        <v>3015</v>
      </c>
      <c r="G59" s="347" t="s">
        <v>3093</v>
      </c>
      <c r="H59" s="366">
        <v>20000</v>
      </c>
      <c r="I59" s="347" t="s">
        <v>3010</v>
      </c>
    </row>
    <row r="60" spans="1:9" s="1" customFormat="1" ht="21" x14ac:dyDescent="0.35">
      <c r="A60" s="346"/>
      <c r="B60" s="346"/>
      <c r="C60" s="347" t="s">
        <v>3143</v>
      </c>
      <c r="D60" s="347" t="s">
        <v>3109</v>
      </c>
      <c r="E60" s="347" t="s">
        <v>3144</v>
      </c>
      <c r="F60" s="347" t="s">
        <v>3015</v>
      </c>
      <c r="G60" s="347" t="s">
        <v>3093</v>
      </c>
      <c r="H60" s="366"/>
      <c r="I60" s="347"/>
    </row>
    <row r="61" spans="1:9" s="1" customFormat="1" ht="21" x14ac:dyDescent="0.35">
      <c r="A61" s="346"/>
      <c r="B61" s="346"/>
      <c r="C61" s="347" t="s">
        <v>3116</v>
      </c>
      <c r="D61" s="347" t="s">
        <v>3111</v>
      </c>
      <c r="E61" s="347" t="s">
        <v>3145</v>
      </c>
      <c r="F61" s="347" t="s">
        <v>3015</v>
      </c>
      <c r="G61" s="347" t="s">
        <v>3093</v>
      </c>
      <c r="H61" s="366"/>
      <c r="I61" s="347"/>
    </row>
    <row r="62" spans="1:9" s="1" customFormat="1" ht="21" x14ac:dyDescent="0.35">
      <c r="A62" s="346"/>
      <c r="B62" s="346"/>
      <c r="C62" s="347" t="s">
        <v>3146</v>
      </c>
      <c r="D62" s="347" t="s">
        <v>3114</v>
      </c>
      <c r="E62" s="347" t="s">
        <v>3147</v>
      </c>
      <c r="F62" s="347" t="s">
        <v>3015</v>
      </c>
      <c r="G62" s="347" t="s">
        <v>3093</v>
      </c>
      <c r="H62" s="366"/>
      <c r="I62" s="347"/>
    </row>
    <row r="63" spans="1:9" s="1" customFormat="1" ht="21" x14ac:dyDescent="0.35">
      <c r="A63" s="346"/>
      <c r="B63" s="346"/>
      <c r="C63" s="347" t="s">
        <v>3148</v>
      </c>
      <c r="D63" s="347" t="s">
        <v>3117</v>
      </c>
      <c r="E63" s="347" t="s">
        <v>3149</v>
      </c>
      <c r="F63" s="347" t="s">
        <v>3015</v>
      </c>
      <c r="G63" s="347" t="s">
        <v>3093</v>
      </c>
      <c r="H63" s="366"/>
      <c r="I63" s="347"/>
    </row>
    <row r="64" spans="1:9" s="1" customFormat="1" ht="21" x14ac:dyDescent="0.35">
      <c r="A64" s="345"/>
      <c r="B64" s="346"/>
      <c r="C64" s="347" t="s">
        <v>3040</v>
      </c>
      <c r="D64" s="347" t="s">
        <v>3120</v>
      </c>
      <c r="E64" s="347" t="s">
        <v>3150</v>
      </c>
      <c r="F64" s="347" t="s">
        <v>3015</v>
      </c>
      <c r="G64" s="347" t="s">
        <v>3093</v>
      </c>
      <c r="H64" s="347"/>
      <c r="I64" s="347"/>
    </row>
    <row r="65" spans="1:9" s="1" customFormat="1" ht="21" x14ac:dyDescent="0.35">
      <c r="A65" s="346"/>
      <c r="B65" s="346"/>
      <c r="C65" s="347" t="s">
        <v>678</v>
      </c>
      <c r="D65" s="347" t="s">
        <v>3123</v>
      </c>
      <c r="E65" s="347" t="s">
        <v>3151</v>
      </c>
      <c r="F65" s="347" t="s">
        <v>3015</v>
      </c>
      <c r="G65" s="347" t="s">
        <v>3093</v>
      </c>
      <c r="H65" s="347"/>
      <c r="I65" s="347"/>
    </row>
    <row r="66" spans="1:9" s="1" customFormat="1" ht="21" x14ac:dyDescent="0.35">
      <c r="A66" s="343"/>
      <c r="B66" s="341"/>
      <c r="C66" s="342" t="s">
        <v>3152</v>
      </c>
      <c r="D66" s="342" t="s">
        <v>3125</v>
      </c>
      <c r="E66" s="347" t="s">
        <v>3153</v>
      </c>
      <c r="F66" s="347" t="s">
        <v>3015</v>
      </c>
      <c r="G66" s="347" t="s">
        <v>3093</v>
      </c>
      <c r="H66" s="342"/>
      <c r="I66" s="342"/>
    </row>
    <row r="67" spans="1:9" s="1" customFormat="1" ht="21" x14ac:dyDescent="0.35">
      <c r="A67" s="343" t="s">
        <v>3154</v>
      </c>
      <c r="B67" s="341" t="s">
        <v>3155</v>
      </c>
      <c r="C67" s="342" t="s">
        <v>693</v>
      </c>
      <c r="D67" s="342" t="s">
        <v>3156</v>
      </c>
      <c r="E67" s="347" t="s">
        <v>3157</v>
      </c>
      <c r="F67" s="347" t="s">
        <v>3015</v>
      </c>
      <c r="G67" s="347" t="s">
        <v>3158</v>
      </c>
      <c r="H67" s="965">
        <v>40000</v>
      </c>
      <c r="I67" s="347" t="s">
        <v>3010</v>
      </c>
    </row>
    <row r="68" spans="1:9" s="1" customFormat="1" ht="21" x14ac:dyDescent="0.35">
      <c r="A68" s="343" t="s">
        <v>3159</v>
      </c>
      <c r="B68" s="341" t="s">
        <v>3160</v>
      </c>
      <c r="C68" s="342"/>
      <c r="D68" s="342" t="s">
        <v>3161</v>
      </c>
      <c r="E68" s="347" t="s">
        <v>3157</v>
      </c>
      <c r="F68" s="347" t="s">
        <v>3015</v>
      </c>
      <c r="G68" s="347"/>
      <c r="H68" s="342"/>
      <c r="I68" s="342"/>
    </row>
    <row r="69" spans="1:9" s="1" customFormat="1" ht="21" x14ac:dyDescent="0.35">
      <c r="A69" s="343"/>
      <c r="B69" s="341"/>
      <c r="C69" s="342"/>
      <c r="D69" s="342" t="s">
        <v>3162</v>
      </c>
      <c r="E69" s="347" t="s">
        <v>3157</v>
      </c>
      <c r="F69" s="347" t="s">
        <v>3015</v>
      </c>
      <c r="G69" s="347"/>
      <c r="H69" s="342"/>
      <c r="I69" s="342"/>
    </row>
    <row r="70" spans="1:9" s="185" customFormat="1" ht="21" x14ac:dyDescent="0.35">
      <c r="A70" s="349"/>
      <c r="B70" s="351"/>
      <c r="C70" s="352"/>
      <c r="D70" s="352" t="s">
        <v>3163</v>
      </c>
      <c r="E70" s="368" t="s">
        <v>3157</v>
      </c>
      <c r="F70" s="368" t="s">
        <v>3015</v>
      </c>
      <c r="G70" s="352"/>
      <c r="H70" s="352"/>
      <c r="I70" s="352"/>
    </row>
    <row r="71" spans="1:9" s="1" customFormat="1" ht="21" x14ac:dyDescent="0.35">
      <c r="A71" s="353"/>
      <c r="B71" s="354"/>
      <c r="C71" s="353"/>
      <c r="D71" s="353"/>
      <c r="E71" s="353"/>
      <c r="F71" s="353"/>
      <c r="G71" s="353"/>
      <c r="H71" s="353"/>
    </row>
    <row r="72" spans="1:9" s="1" customFormat="1" ht="21" x14ac:dyDescent="0.35">
      <c r="A72" s="255"/>
      <c r="B72" s="35"/>
      <c r="C72" s="355"/>
      <c r="D72" s="35"/>
      <c r="E72" s="35"/>
      <c r="F72" s="35"/>
      <c r="G72" s="35"/>
      <c r="H72" s="35"/>
      <c r="I72" s="35"/>
    </row>
    <row r="73" spans="1:9" s="1" customFormat="1" ht="21" x14ac:dyDescent="0.35">
      <c r="A73" s="35"/>
      <c r="B73" s="35"/>
      <c r="C73" s="355"/>
      <c r="D73" s="35"/>
      <c r="E73" s="35"/>
      <c r="F73" s="35"/>
      <c r="G73" s="35"/>
      <c r="H73" s="35"/>
      <c r="I73" s="35"/>
    </row>
    <row r="74" spans="1:9" s="1" customFormat="1" ht="21" x14ac:dyDescent="0.35">
      <c r="A74" s="35"/>
      <c r="B74" s="35"/>
      <c r="C74" s="35"/>
      <c r="D74" s="35"/>
      <c r="E74" s="35"/>
      <c r="F74" s="35"/>
      <c r="G74" s="35"/>
      <c r="H74" s="35"/>
      <c r="I74" s="35"/>
    </row>
    <row r="75" spans="1:9" s="1" customFormat="1" ht="21" x14ac:dyDescent="0.35">
      <c r="A75" s="35"/>
      <c r="B75" s="35"/>
      <c r="C75" s="35"/>
      <c r="D75" s="35"/>
      <c r="E75" s="35"/>
      <c r="F75" s="35"/>
      <c r="G75" s="35"/>
      <c r="H75" s="35"/>
      <c r="I75" s="35"/>
    </row>
    <row r="76" spans="1:9" s="1" customFormat="1" ht="21" x14ac:dyDescent="0.35">
      <c r="A76" s="356"/>
      <c r="B76" s="35"/>
      <c r="C76" s="35"/>
      <c r="D76" s="35"/>
      <c r="E76" s="35"/>
      <c r="F76" s="35"/>
      <c r="G76" s="35"/>
      <c r="H76" s="35"/>
      <c r="I76" s="35"/>
    </row>
    <row r="77" spans="1:9" s="1" customFormat="1" ht="21" x14ac:dyDescent="0.35">
      <c r="A77" s="35"/>
      <c r="B77" s="35"/>
      <c r="C77" s="35"/>
      <c r="D77" s="35"/>
      <c r="E77" s="35"/>
      <c r="F77" s="35"/>
      <c r="G77" s="35"/>
      <c r="H77" s="35"/>
      <c r="I77" s="35"/>
    </row>
    <row r="78" spans="1:9" s="1" customFormat="1" ht="21" x14ac:dyDescent="0.35">
      <c r="A78" s="356"/>
      <c r="B78" s="35"/>
      <c r="C78" s="35"/>
      <c r="D78" s="35"/>
      <c r="E78" s="35"/>
      <c r="F78" s="35"/>
      <c r="G78" s="35"/>
      <c r="H78" s="35"/>
      <c r="I78" s="35"/>
    </row>
    <row r="79" spans="1:9" s="1" customFormat="1" ht="21" x14ac:dyDescent="0.35">
      <c r="A79" s="35"/>
      <c r="B79" s="35"/>
      <c r="C79" s="35"/>
      <c r="D79" s="35"/>
      <c r="E79" s="35"/>
      <c r="F79" s="35"/>
      <c r="G79" s="35"/>
      <c r="H79" s="35"/>
      <c r="I79" s="35"/>
    </row>
    <row r="80" spans="1:9" s="1" customFormat="1" ht="21" x14ac:dyDescent="0.35">
      <c r="A80" s="356"/>
      <c r="B80" s="35"/>
      <c r="C80" s="35"/>
      <c r="D80" s="35"/>
      <c r="E80" s="35"/>
      <c r="F80" s="35"/>
      <c r="G80" s="35"/>
      <c r="H80" s="35"/>
      <c r="I80" s="35"/>
    </row>
    <row r="81" spans="1:9" s="1" customFormat="1" ht="21" x14ac:dyDescent="0.35">
      <c r="A81" s="35"/>
      <c r="B81" s="35"/>
      <c r="C81" s="35"/>
      <c r="D81" s="35"/>
      <c r="E81" s="35"/>
      <c r="F81" s="35"/>
      <c r="G81" s="35"/>
      <c r="H81" s="35"/>
      <c r="I81" s="35"/>
    </row>
    <row r="82" spans="1:9" s="1" customFormat="1" ht="21" x14ac:dyDescent="0.35">
      <c r="A82" s="35"/>
      <c r="B82" s="35"/>
      <c r="C82" s="35"/>
      <c r="D82" s="35"/>
      <c r="E82" s="35"/>
      <c r="F82" s="35"/>
      <c r="G82" s="35"/>
      <c r="H82" s="35"/>
      <c r="I82" s="35"/>
    </row>
    <row r="83" spans="1:9" s="1" customFormat="1" ht="21" x14ac:dyDescent="0.35">
      <c r="A83" s="35"/>
      <c r="B83" s="35"/>
      <c r="C83" s="35"/>
      <c r="D83" s="35"/>
      <c r="E83" s="35"/>
      <c r="F83" s="35"/>
      <c r="G83" s="35"/>
      <c r="H83" s="35"/>
      <c r="I83" s="35"/>
    </row>
    <row r="84" spans="1:9" s="1" customFormat="1" ht="21" x14ac:dyDescent="0.35">
      <c r="A84" s="35"/>
      <c r="B84" s="35"/>
      <c r="C84" s="35"/>
      <c r="D84" s="35"/>
      <c r="E84" s="35"/>
      <c r="F84" s="35"/>
      <c r="G84" s="35"/>
      <c r="H84" s="35"/>
      <c r="I84" s="35"/>
    </row>
    <row r="85" spans="1:9" s="1" customFormat="1" ht="21" x14ac:dyDescent="0.35">
      <c r="A85" s="35"/>
      <c r="B85" s="337"/>
      <c r="C85" s="337"/>
      <c r="D85" s="337"/>
      <c r="E85" s="337"/>
      <c r="F85" s="337"/>
      <c r="G85" s="337"/>
      <c r="H85" s="337"/>
      <c r="I85" s="337"/>
    </row>
    <row r="86" spans="1:9" s="1" customFormat="1" ht="21" x14ac:dyDescent="0.35">
      <c r="A86" s="337"/>
      <c r="B86" s="337"/>
      <c r="C86" s="337"/>
      <c r="D86" s="337"/>
      <c r="E86" s="337"/>
      <c r="F86" s="337"/>
      <c r="G86" s="337"/>
      <c r="H86" s="337"/>
      <c r="I86" s="337"/>
    </row>
    <row r="87" spans="1:9" s="1" customFormat="1" ht="21" x14ac:dyDescent="0.35">
      <c r="A87" s="337"/>
      <c r="B87" s="337"/>
      <c r="C87" s="337"/>
      <c r="D87" s="337"/>
      <c r="E87" s="337"/>
      <c r="F87" s="337"/>
      <c r="G87" s="337"/>
      <c r="H87" s="337"/>
      <c r="I87" s="337"/>
    </row>
    <row r="88" spans="1:9" s="1" customFormat="1" ht="21" x14ac:dyDescent="0.35">
      <c r="A88" s="337"/>
      <c r="B88" s="337"/>
      <c r="C88" s="337"/>
      <c r="D88" s="337"/>
      <c r="E88" s="337"/>
      <c r="F88" s="337"/>
      <c r="G88" s="337"/>
      <c r="H88" s="337"/>
      <c r="I88" s="337"/>
    </row>
    <row r="89" spans="1:9" s="1" customFormat="1" ht="21" x14ac:dyDescent="0.35">
      <c r="A89" s="337"/>
      <c r="B89" s="337"/>
      <c r="C89" s="337"/>
      <c r="D89" s="337"/>
      <c r="E89" s="337"/>
      <c r="F89" s="337"/>
      <c r="G89" s="337"/>
      <c r="H89" s="337"/>
      <c r="I89" s="337"/>
    </row>
    <row r="90" spans="1:9" s="1" customFormat="1" ht="21" x14ac:dyDescent="0.35">
      <c r="A90" s="337"/>
      <c r="B90" s="337"/>
      <c r="C90" s="337"/>
      <c r="D90" s="337"/>
      <c r="E90" s="337"/>
      <c r="F90" s="337"/>
      <c r="G90" s="337"/>
      <c r="H90" s="337"/>
      <c r="I90" s="337"/>
    </row>
    <row r="91" spans="1:9" s="1" customFormat="1" ht="21" x14ac:dyDescent="0.35">
      <c r="A91" s="337"/>
      <c r="B91" s="337"/>
      <c r="C91" s="337"/>
      <c r="D91" s="337"/>
      <c r="E91" s="337"/>
      <c r="F91" s="337"/>
      <c r="G91" s="337"/>
      <c r="H91" s="337"/>
      <c r="I91" s="337"/>
    </row>
    <row r="92" spans="1:9" s="1" customFormat="1" ht="21" x14ac:dyDescent="0.35">
      <c r="A92" s="337"/>
      <c r="B92" s="337"/>
      <c r="C92" s="337"/>
      <c r="D92" s="337"/>
      <c r="E92" s="337"/>
      <c r="F92" s="337"/>
      <c r="G92" s="337"/>
      <c r="H92" s="337"/>
      <c r="I92" s="337"/>
    </row>
    <row r="93" spans="1:9" s="1" customFormat="1" ht="21" x14ac:dyDescent="0.35">
      <c r="A93" s="337"/>
      <c r="B93" s="337"/>
      <c r="C93" s="337"/>
      <c r="D93" s="337"/>
      <c r="E93" s="337"/>
      <c r="F93" s="337"/>
      <c r="G93" s="337"/>
      <c r="H93" s="337"/>
      <c r="I93" s="337"/>
    </row>
    <row r="94" spans="1:9" s="1" customFormat="1" ht="21" x14ac:dyDescent="0.35">
      <c r="A94" s="337"/>
      <c r="B94" s="337"/>
      <c r="C94" s="337"/>
      <c r="D94" s="337"/>
      <c r="E94" s="337"/>
      <c r="F94" s="337"/>
      <c r="G94" s="337"/>
      <c r="H94" s="337"/>
      <c r="I94" s="337"/>
    </row>
    <row r="95" spans="1:9" s="1" customFormat="1" ht="21" x14ac:dyDescent="0.35">
      <c r="A95" s="337"/>
      <c r="B95" s="337"/>
      <c r="C95" s="337"/>
      <c r="D95" s="337"/>
      <c r="E95" s="337"/>
      <c r="F95" s="337"/>
      <c r="G95" s="337"/>
      <c r="H95" s="337"/>
      <c r="I95" s="337"/>
    </row>
    <row r="96" spans="1:9" s="1" customFormat="1" ht="21" x14ac:dyDescent="0.35">
      <c r="A96" s="337"/>
      <c r="B96" s="337"/>
      <c r="C96" s="337"/>
      <c r="D96" s="337"/>
      <c r="E96" s="337"/>
      <c r="F96" s="337"/>
      <c r="G96" s="337"/>
      <c r="H96" s="337"/>
      <c r="I96" s="337"/>
    </row>
    <row r="97" spans="1:9" s="1" customFormat="1" ht="21" x14ac:dyDescent="0.35">
      <c r="A97" s="337"/>
      <c r="B97" s="337"/>
      <c r="C97" s="337"/>
      <c r="D97" s="337"/>
      <c r="E97" s="337"/>
      <c r="F97" s="337"/>
      <c r="G97" s="337"/>
      <c r="H97" s="337"/>
      <c r="I97" s="337"/>
    </row>
    <row r="98" spans="1:9" s="1" customFormat="1" ht="21" x14ac:dyDescent="0.35">
      <c r="A98" s="337"/>
      <c r="B98" s="337"/>
      <c r="C98" s="337"/>
      <c r="D98" s="337"/>
      <c r="E98" s="337"/>
      <c r="F98" s="337"/>
      <c r="G98" s="337"/>
      <c r="H98" s="337"/>
      <c r="I98" s="337"/>
    </row>
    <row r="99" spans="1:9" s="1" customFormat="1" ht="21" x14ac:dyDescent="0.35">
      <c r="A99" s="337"/>
      <c r="B99" s="337"/>
      <c r="C99" s="337"/>
      <c r="D99" s="337"/>
      <c r="E99" s="337"/>
      <c r="F99" s="337"/>
      <c r="G99" s="337"/>
      <c r="H99" s="337"/>
      <c r="I99" s="337"/>
    </row>
    <row r="100" spans="1:9" s="1" customFormat="1" ht="21" x14ac:dyDescent="0.35">
      <c r="A100" s="337"/>
      <c r="B100" s="337"/>
      <c r="C100" s="337"/>
      <c r="D100" s="337"/>
      <c r="E100" s="337"/>
      <c r="F100" s="337"/>
      <c r="G100" s="337"/>
      <c r="H100" s="337"/>
      <c r="I100" s="337"/>
    </row>
    <row r="101" spans="1:9" s="1" customFormat="1" ht="21" x14ac:dyDescent="0.35">
      <c r="A101" s="337"/>
      <c r="B101" s="337"/>
      <c r="C101" s="337"/>
      <c r="D101" s="337"/>
      <c r="E101" s="337"/>
      <c r="F101" s="337"/>
      <c r="G101" s="337"/>
      <c r="H101" s="337"/>
      <c r="I101" s="337"/>
    </row>
    <row r="102" spans="1:9" s="1" customFormat="1" ht="21" x14ac:dyDescent="0.35">
      <c r="A102" s="337"/>
      <c r="B102" s="337"/>
      <c r="C102" s="337"/>
      <c r="D102" s="337"/>
      <c r="E102" s="337"/>
      <c r="F102" s="337"/>
      <c r="G102" s="337"/>
      <c r="H102" s="337"/>
      <c r="I102" s="337"/>
    </row>
    <row r="103" spans="1:9" s="1" customFormat="1" ht="21" x14ac:dyDescent="0.35">
      <c r="A103" s="337"/>
      <c r="B103" s="337"/>
      <c r="C103" s="337"/>
      <c r="D103" s="337"/>
      <c r="E103" s="337"/>
      <c r="F103" s="337"/>
      <c r="G103" s="337"/>
      <c r="H103" s="337"/>
      <c r="I103" s="337"/>
    </row>
    <row r="104" spans="1:9" s="1" customFormat="1" ht="21" x14ac:dyDescent="0.35">
      <c r="A104" s="337"/>
      <c r="B104" s="337"/>
      <c r="C104" s="337"/>
      <c r="D104" s="337"/>
      <c r="E104" s="337"/>
      <c r="F104" s="337"/>
      <c r="G104" s="337"/>
      <c r="H104" s="337"/>
      <c r="I104" s="337"/>
    </row>
    <row r="105" spans="1:9" s="1" customFormat="1" ht="21" x14ac:dyDescent="0.35">
      <c r="A105" s="337"/>
      <c r="B105" s="337"/>
      <c r="C105" s="337"/>
      <c r="D105" s="337"/>
      <c r="E105" s="337"/>
      <c r="F105" s="337"/>
      <c r="G105" s="337"/>
      <c r="H105" s="337"/>
      <c r="I105" s="337"/>
    </row>
    <row r="106" spans="1:9" s="1" customFormat="1" ht="21" x14ac:dyDescent="0.35">
      <c r="A106" s="337"/>
      <c r="B106" s="337"/>
      <c r="C106" s="337"/>
      <c r="D106" s="337"/>
      <c r="E106" s="337"/>
      <c r="F106" s="337"/>
      <c r="G106" s="337"/>
      <c r="H106" s="337"/>
      <c r="I106" s="337"/>
    </row>
    <row r="107" spans="1:9" s="1" customFormat="1" ht="21" x14ac:dyDescent="0.35">
      <c r="A107" s="337"/>
      <c r="B107" s="337"/>
      <c r="C107" s="337"/>
      <c r="D107" s="337"/>
      <c r="E107" s="337"/>
      <c r="F107" s="337"/>
      <c r="G107" s="337"/>
      <c r="H107" s="337"/>
      <c r="I107" s="337"/>
    </row>
    <row r="108" spans="1:9" s="1" customFormat="1" ht="21" x14ac:dyDescent="0.35">
      <c r="A108" s="337"/>
      <c r="B108" s="337"/>
      <c r="C108" s="337"/>
      <c r="D108" s="337"/>
      <c r="E108" s="337"/>
      <c r="F108" s="337"/>
      <c r="G108" s="337"/>
      <c r="H108" s="337"/>
      <c r="I108" s="337"/>
    </row>
    <row r="109" spans="1:9" s="1" customFormat="1" ht="21" x14ac:dyDescent="0.35">
      <c r="A109" s="337"/>
      <c r="B109" s="337"/>
      <c r="C109" s="337"/>
      <c r="D109" s="337"/>
      <c r="E109" s="337"/>
      <c r="F109" s="337"/>
      <c r="G109" s="337"/>
      <c r="H109" s="337"/>
      <c r="I109" s="337"/>
    </row>
    <row r="110" spans="1:9" s="1" customFormat="1" ht="21" x14ac:dyDescent="0.35">
      <c r="A110" s="337"/>
      <c r="B110" s="337"/>
      <c r="C110" s="337"/>
      <c r="D110" s="337"/>
      <c r="E110" s="337"/>
      <c r="F110" s="337"/>
      <c r="G110" s="337"/>
      <c r="H110" s="337"/>
      <c r="I110" s="337"/>
    </row>
    <row r="111" spans="1:9" s="1" customFormat="1" ht="21" x14ac:dyDescent="0.35">
      <c r="A111" s="337"/>
      <c r="B111" s="337"/>
      <c r="C111" s="337"/>
      <c r="D111" s="337"/>
      <c r="E111" s="337"/>
      <c r="F111" s="337"/>
      <c r="G111" s="337"/>
      <c r="H111" s="337"/>
      <c r="I111" s="337"/>
    </row>
    <row r="112" spans="1:9" s="1" customFormat="1" ht="21" x14ac:dyDescent="0.35">
      <c r="A112" s="337"/>
      <c r="B112" s="337"/>
      <c r="C112" s="337"/>
      <c r="D112" s="337"/>
      <c r="E112" s="337"/>
      <c r="F112" s="337"/>
      <c r="G112" s="337"/>
      <c r="H112" s="337"/>
      <c r="I112" s="337"/>
    </row>
    <row r="113" spans="1:9" s="1" customFormat="1" ht="21" x14ac:dyDescent="0.35">
      <c r="A113" s="337"/>
      <c r="B113" s="337"/>
      <c r="C113" s="337"/>
      <c r="D113" s="337"/>
      <c r="E113" s="337"/>
      <c r="F113" s="337"/>
      <c r="G113" s="337"/>
      <c r="H113" s="337"/>
      <c r="I113" s="337"/>
    </row>
    <row r="114" spans="1:9" s="1" customFormat="1" ht="21" x14ac:dyDescent="0.35">
      <c r="A114" s="337"/>
      <c r="B114" s="337"/>
      <c r="C114" s="337"/>
      <c r="D114" s="337"/>
      <c r="E114" s="337"/>
      <c r="F114" s="337"/>
      <c r="G114" s="337"/>
      <c r="H114" s="337"/>
      <c r="I114" s="337"/>
    </row>
    <row r="115" spans="1:9" s="1" customFormat="1" ht="21" x14ac:dyDescent="0.35">
      <c r="A115" s="337"/>
      <c r="B115" s="337"/>
      <c r="C115" s="337"/>
      <c r="D115" s="337"/>
      <c r="E115" s="337"/>
      <c r="F115" s="337"/>
      <c r="G115" s="337"/>
      <c r="H115" s="337"/>
      <c r="I115" s="337"/>
    </row>
    <row r="116" spans="1:9" s="1" customFormat="1" ht="21" x14ac:dyDescent="0.35">
      <c r="A116" s="337"/>
      <c r="B116" s="337"/>
      <c r="C116" s="337"/>
      <c r="D116" s="337"/>
      <c r="E116" s="337"/>
      <c r="F116" s="337"/>
      <c r="G116" s="337"/>
      <c r="H116" s="337"/>
      <c r="I116" s="337"/>
    </row>
    <row r="117" spans="1:9" s="1" customFormat="1" ht="21" x14ac:dyDescent="0.35">
      <c r="A117" s="337"/>
      <c r="B117" s="337"/>
      <c r="C117" s="337"/>
      <c r="D117" s="337"/>
      <c r="E117" s="337"/>
      <c r="F117" s="337"/>
      <c r="G117" s="337"/>
      <c r="H117" s="337"/>
      <c r="I117" s="337"/>
    </row>
    <row r="118" spans="1:9" s="1" customFormat="1" ht="21" x14ac:dyDescent="0.35">
      <c r="A118" s="337"/>
      <c r="B118" s="337"/>
      <c r="C118" s="337"/>
      <c r="D118" s="337"/>
      <c r="E118" s="337"/>
      <c r="F118" s="337"/>
      <c r="G118" s="337"/>
      <c r="H118" s="337"/>
      <c r="I118" s="337"/>
    </row>
    <row r="119" spans="1:9" s="1" customFormat="1" ht="21" x14ac:dyDescent="0.35">
      <c r="A119" s="337"/>
      <c r="B119" s="337"/>
      <c r="C119" s="337"/>
      <c r="D119" s="337"/>
      <c r="E119" s="337"/>
      <c r="F119" s="337"/>
      <c r="G119" s="337"/>
      <c r="H119" s="337"/>
      <c r="I119" s="337"/>
    </row>
    <row r="120" spans="1:9" s="1" customFormat="1" ht="21" x14ac:dyDescent="0.35">
      <c r="A120" s="337"/>
      <c r="B120" s="337"/>
      <c r="C120" s="337"/>
      <c r="D120" s="337"/>
      <c r="E120" s="337"/>
      <c r="F120" s="337"/>
      <c r="G120" s="337"/>
      <c r="H120" s="337"/>
      <c r="I120" s="337"/>
    </row>
    <row r="121" spans="1:9" s="1" customFormat="1" ht="21" x14ac:dyDescent="0.35">
      <c r="A121" s="337"/>
      <c r="B121" s="337"/>
      <c r="C121" s="337"/>
      <c r="D121" s="337"/>
      <c r="E121" s="337"/>
      <c r="F121" s="337"/>
      <c r="G121" s="337"/>
      <c r="H121" s="337"/>
      <c r="I121" s="337"/>
    </row>
    <row r="122" spans="1:9" s="1" customFormat="1" ht="21" x14ac:dyDescent="0.35">
      <c r="A122" s="337"/>
      <c r="B122" s="337"/>
      <c r="C122" s="337"/>
      <c r="D122" s="337"/>
      <c r="E122" s="337"/>
      <c r="F122" s="337"/>
      <c r="G122" s="337"/>
      <c r="H122" s="337"/>
      <c r="I122" s="337"/>
    </row>
    <row r="123" spans="1:9" x14ac:dyDescent="0.5">
      <c r="A123" s="337"/>
      <c r="B123" s="357"/>
      <c r="C123" s="357"/>
      <c r="D123" s="357"/>
      <c r="E123" s="357"/>
      <c r="F123" s="357"/>
      <c r="G123" s="357"/>
      <c r="H123" s="357"/>
      <c r="I123" s="357"/>
    </row>
    <row r="124" spans="1:9" x14ac:dyDescent="0.5">
      <c r="A124" s="357"/>
      <c r="B124" s="359"/>
      <c r="C124" s="359"/>
      <c r="D124" s="359"/>
      <c r="E124" s="359"/>
      <c r="F124" s="359"/>
      <c r="G124" s="359"/>
      <c r="H124" s="359"/>
      <c r="I124" s="359"/>
    </row>
    <row r="125" spans="1:9" x14ac:dyDescent="0.5">
      <c r="A125" s="359"/>
      <c r="B125" s="359"/>
      <c r="C125" s="359"/>
      <c r="D125" s="359"/>
      <c r="E125" s="359"/>
      <c r="F125" s="359"/>
      <c r="G125" s="359"/>
      <c r="H125" s="359"/>
      <c r="I125" s="359"/>
    </row>
    <row r="126" spans="1:9" x14ac:dyDescent="0.5">
      <c r="A126" s="359"/>
      <c r="B126" s="359"/>
      <c r="C126" s="359"/>
      <c r="D126" s="359"/>
      <c r="E126" s="359"/>
      <c r="F126" s="359"/>
      <c r="G126" s="359"/>
      <c r="H126" s="359"/>
      <c r="I126" s="359"/>
    </row>
    <row r="127" spans="1:9" x14ac:dyDescent="0.5">
      <c r="A127" s="359"/>
      <c r="B127" s="359"/>
      <c r="C127" s="359"/>
      <c r="D127" s="359"/>
      <c r="E127" s="359"/>
      <c r="F127" s="359"/>
      <c r="G127" s="359"/>
      <c r="H127" s="359"/>
      <c r="I127" s="359"/>
    </row>
    <row r="128" spans="1:9" x14ac:dyDescent="0.5">
      <c r="A128" s="359"/>
      <c r="B128" s="359"/>
      <c r="C128" s="359"/>
      <c r="D128" s="359"/>
      <c r="E128" s="359"/>
      <c r="F128" s="359"/>
      <c r="G128" s="359"/>
      <c r="H128" s="359"/>
      <c r="I128" s="359"/>
    </row>
    <row r="129" spans="1:9" x14ac:dyDescent="0.5">
      <c r="A129" s="359"/>
      <c r="B129" s="359"/>
      <c r="C129" s="359"/>
      <c r="D129" s="359"/>
      <c r="E129" s="359"/>
      <c r="F129" s="359"/>
      <c r="G129" s="359"/>
      <c r="H129" s="359"/>
      <c r="I129" s="359"/>
    </row>
    <row r="130" spans="1:9" x14ac:dyDescent="0.5">
      <c r="A130" s="359"/>
      <c r="B130" s="359"/>
      <c r="C130" s="359"/>
      <c r="D130" s="359"/>
      <c r="E130" s="359"/>
      <c r="F130" s="359"/>
      <c r="G130" s="359"/>
      <c r="H130" s="359"/>
      <c r="I130" s="359"/>
    </row>
    <row r="131" spans="1:9" x14ac:dyDescent="0.5">
      <c r="A131" s="359"/>
      <c r="B131" s="359"/>
      <c r="C131" s="359"/>
      <c r="D131" s="359"/>
      <c r="E131" s="359"/>
      <c r="F131" s="359"/>
      <c r="G131" s="359"/>
      <c r="H131" s="359"/>
      <c r="I131" s="359"/>
    </row>
    <row r="132" spans="1:9" x14ac:dyDescent="0.5">
      <c r="A132" s="359"/>
      <c r="B132" s="359"/>
      <c r="C132" s="359"/>
      <c r="D132" s="359"/>
      <c r="E132" s="359"/>
      <c r="F132" s="359"/>
      <c r="G132" s="359"/>
      <c r="H132" s="359"/>
      <c r="I132" s="359"/>
    </row>
    <row r="133" spans="1:9" x14ac:dyDescent="0.5">
      <c r="A133" s="359"/>
      <c r="B133" s="359"/>
      <c r="C133" s="359"/>
      <c r="D133" s="359"/>
      <c r="E133" s="359"/>
      <c r="F133" s="359"/>
      <c r="G133" s="359"/>
      <c r="H133" s="359"/>
      <c r="I133" s="359"/>
    </row>
    <row r="134" spans="1:9" x14ac:dyDescent="0.5">
      <c r="A134" s="359"/>
      <c r="B134" s="359"/>
      <c r="C134" s="359"/>
      <c r="D134" s="359"/>
      <c r="E134" s="359"/>
      <c r="F134" s="359"/>
      <c r="G134" s="359"/>
      <c r="H134" s="359"/>
      <c r="I134" s="359"/>
    </row>
    <row r="135" spans="1:9" x14ac:dyDescent="0.5">
      <c r="A135" s="359"/>
      <c r="B135" s="359"/>
      <c r="C135" s="359"/>
      <c r="D135" s="359"/>
      <c r="E135" s="359"/>
      <c r="F135" s="359"/>
      <c r="G135" s="359"/>
      <c r="H135" s="359"/>
      <c r="I135" s="359"/>
    </row>
    <row r="136" spans="1:9" x14ac:dyDescent="0.5">
      <c r="A136" s="359"/>
      <c r="B136" s="359"/>
      <c r="C136" s="359"/>
      <c r="D136" s="359"/>
      <c r="E136" s="359"/>
      <c r="F136" s="359"/>
      <c r="G136" s="359"/>
      <c r="H136" s="359"/>
      <c r="I136" s="359"/>
    </row>
    <row r="137" spans="1:9" x14ac:dyDescent="0.5">
      <c r="A137" s="359"/>
      <c r="B137" s="359"/>
      <c r="C137" s="359"/>
      <c r="D137" s="359"/>
      <c r="E137" s="359"/>
      <c r="F137" s="359"/>
      <c r="G137" s="359"/>
      <c r="H137" s="359"/>
      <c r="I137" s="359"/>
    </row>
    <row r="138" spans="1:9" x14ac:dyDescent="0.5">
      <c r="A138" s="359"/>
      <c r="B138" s="1"/>
      <c r="C138" s="1"/>
      <c r="D138" s="1"/>
      <c r="E138" s="1"/>
      <c r="F138" s="1"/>
      <c r="G138" s="1"/>
      <c r="H138" s="1"/>
      <c r="I138" s="1"/>
    </row>
    <row r="139" spans="1:9" x14ac:dyDescent="0.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5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5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5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5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5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5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5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5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5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5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5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5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5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5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5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5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5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5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5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5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5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5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5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5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5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5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5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5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5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5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5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5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5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5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5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5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5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5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5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5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5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5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5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5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5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5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5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5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5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5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5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5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5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5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5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5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5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5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5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5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5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5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5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5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5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5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5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5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5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5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5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5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5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5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5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5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5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5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5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5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5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5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5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5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5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5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5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5">
      <c r="A292" s="1"/>
      <c r="B292" s="1"/>
      <c r="C292" s="1"/>
      <c r="D292" s="1"/>
      <c r="E292" s="1"/>
      <c r="F292" s="1"/>
      <c r="G292" s="1"/>
      <c r="H292" s="1"/>
      <c r="I292" s="1"/>
    </row>
    <row r="293" spans="1:9" x14ac:dyDescent="0.5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5">
      <c r="A294" s="1"/>
      <c r="B294" s="1"/>
      <c r="C294" s="1"/>
      <c r="D294" s="1"/>
      <c r="E294" s="1"/>
      <c r="F294" s="1"/>
      <c r="G294" s="1"/>
      <c r="H294" s="1"/>
      <c r="I294" s="1"/>
    </row>
    <row r="295" spans="1:9" x14ac:dyDescent="0.5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5">
      <c r="A296" s="1"/>
      <c r="B296" s="1"/>
      <c r="C296" s="1"/>
      <c r="D296" s="1"/>
      <c r="E296" s="1"/>
      <c r="F296" s="1"/>
      <c r="G296" s="1"/>
      <c r="H296" s="1"/>
      <c r="I296" s="1"/>
    </row>
    <row r="297" spans="1:9" x14ac:dyDescent="0.5">
      <c r="A297" s="1"/>
      <c r="B297" s="1"/>
      <c r="C297" s="1"/>
      <c r="D297" s="1"/>
      <c r="E297" s="1"/>
      <c r="F297" s="1"/>
      <c r="G297" s="1"/>
      <c r="H297" s="1"/>
      <c r="I297" s="1"/>
    </row>
    <row r="298" spans="1:9" x14ac:dyDescent="0.5">
      <c r="A298" s="1"/>
      <c r="B298" s="1"/>
      <c r="C298" s="1"/>
      <c r="D298" s="1"/>
      <c r="E298" s="1"/>
      <c r="F298" s="1"/>
      <c r="G298" s="1"/>
      <c r="H298" s="1"/>
      <c r="I298" s="1"/>
    </row>
    <row r="299" spans="1:9" x14ac:dyDescent="0.5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5">
      <c r="A300" s="1"/>
      <c r="B300" s="1"/>
      <c r="C300" s="1"/>
      <c r="D300" s="1"/>
      <c r="E300" s="1"/>
      <c r="F300" s="1"/>
      <c r="G300" s="1"/>
      <c r="H300" s="1"/>
      <c r="I300" s="1"/>
    </row>
    <row r="301" spans="1:9" x14ac:dyDescent="0.5">
      <c r="A301" s="1"/>
      <c r="B301" s="1"/>
      <c r="C301" s="1"/>
      <c r="D301" s="1"/>
      <c r="E301" s="1"/>
      <c r="F301" s="1"/>
      <c r="G301" s="1"/>
      <c r="H301" s="1"/>
      <c r="I301" s="1"/>
    </row>
    <row r="302" spans="1:9" x14ac:dyDescent="0.5">
      <c r="A302" s="1"/>
      <c r="B302" s="1"/>
      <c r="C302" s="1"/>
      <c r="D302" s="1"/>
      <c r="E302" s="1"/>
      <c r="F302" s="1"/>
      <c r="G302" s="1"/>
      <c r="H302" s="1"/>
      <c r="I302" s="1"/>
    </row>
    <row r="303" spans="1:9" x14ac:dyDescent="0.5">
      <c r="A303" s="1"/>
      <c r="B303" s="1"/>
      <c r="C303" s="1"/>
      <c r="D303" s="1"/>
      <c r="E303" s="1"/>
      <c r="F303" s="1"/>
      <c r="G303" s="1"/>
      <c r="H303" s="1"/>
      <c r="I303" s="1"/>
    </row>
    <row r="304" spans="1:9" x14ac:dyDescent="0.5">
      <c r="A304" s="1"/>
      <c r="B304" s="1"/>
      <c r="C304" s="1"/>
      <c r="D304" s="1"/>
      <c r="E304" s="1"/>
      <c r="F304" s="1"/>
      <c r="G304" s="1"/>
      <c r="H304" s="1"/>
      <c r="I304" s="1"/>
    </row>
    <row r="305" spans="1:9" x14ac:dyDescent="0.5">
      <c r="A305" s="1"/>
      <c r="B305" s="1"/>
      <c r="C305" s="1"/>
      <c r="D305" s="1"/>
      <c r="E305" s="1"/>
      <c r="F305" s="1"/>
      <c r="G305" s="1"/>
      <c r="H305" s="1"/>
      <c r="I305" s="1"/>
    </row>
    <row r="306" spans="1:9" x14ac:dyDescent="0.5">
      <c r="A306" s="1"/>
      <c r="B306" s="1"/>
      <c r="C306" s="1"/>
      <c r="D306" s="1"/>
      <c r="E306" s="1"/>
      <c r="F306" s="1"/>
      <c r="G306" s="1"/>
      <c r="H306" s="1"/>
      <c r="I306" s="1"/>
    </row>
    <row r="307" spans="1:9" x14ac:dyDescent="0.5">
      <c r="A307" s="1"/>
      <c r="B307" s="1"/>
      <c r="C307" s="1"/>
      <c r="D307" s="1"/>
      <c r="E307" s="1"/>
      <c r="F307" s="1"/>
      <c r="G307" s="1"/>
      <c r="H307" s="1"/>
      <c r="I307" s="1"/>
    </row>
    <row r="308" spans="1:9" x14ac:dyDescent="0.5">
      <c r="A308" s="1"/>
      <c r="B308" s="1"/>
      <c r="C308" s="1"/>
      <c r="D308" s="1"/>
      <c r="E308" s="1"/>
      <c r="F308" s="1"/>
      <c r="G308" s="1"/>
      <c r="H308" s="1"/>
      <c r="I308" s="1"/>
    </row>
    <row r="309" spans="1:9" x14ac:dyDescent="0.5">
      <c r="A309" s="1"/>
      <c r="B309" s="1"/>
      <c r="C309" s="1"/>
      <c r="D309" s="1"/>
      <c r="E309" s="1"/>
      <c r="F309" s="1"/>
      <c r="G309" s="1"/>
      <c r="H309" s="1"/>
      <c r="I309" s="1"/>
    </row>
    <row r="310" spans="1:9" x14ac:dyDescent="0.5">
      <c r="A310" s="1"/>
      <c r="B310" s="1"/>
      <c r="C310" s="1"/>
      <c r="D310" s="1"/>
      <c r="E310" s="1"/>
      <c r="F310" s="1"/>
      <c r="G310" s="1"/>
      <c r="H310" s="1"/>
      <c r="I310" s="1"/>
    </row>
    <row r="311" spans="1:9" x14ac:dyDescent="0.5">
      <c r="A311" s="1"/>
      <c r="B311" s="1"/>
      <c r="C311" s="1"/>
      <c r="D311" s="1"/>
      <c r="E311" s="1"/>
      <c r="F311" s="1"/>
      <c r="G311" s="1"/>
      <c r="H311" s="1"/>
      <c r="I311" s="1"/>
    </row>
    <row r="312" spans="1:9" x14ac:dyDescent="0.5">
      <c r="A312" s="1"/>
      <c r="B312" s="1"/>
      <c r="C312" s="1"/>
      <c r="D312" s="1"/>
      <c r="E312" s="1"/>
      <c r="F312" s="1"/>
      <c r="G312" s="1"/>
      <c r="H312" s="1"/>
      <c r="I312" s="1"/>
    </row>
    <row r="313" spans="1:9" x14ac:dyDescent="0.5">
      <c r="A313" s="1"/>
      <c r="B313" s="1"/>
      <c r="C313" s="1"/>
      <c r="D313" s="1"/>
      <c r="E313" s="1"/>
      <c r="F313" s="1"/>
      <c r="G313" s="1"/>
      <c r="H313" s="1"/>
      <c r="I313" s="1"/>
    </row>
    <row r="314" spans="1:9" x14ac:dyDescent="0.5">
      <c r="A314" s="1"/>
      <c r="B314" s="1"/>
      <c r="C314" s="1"/>
      <c r="D314" s="1"/>
      <c r="E314" s="1"/>
      <c r="F314" s="1"/>
      <c r="G314" s="1"/>
      <c r="H314" s="1"/>
      <c r="I314" s="1"/>
    </row>
    <row r="315" spans="1:9" x14ac:dyDescent="0.5">
      <c r="A315" s="1"/>
      <c r="B315" s="1"/>
      <c r="C315" s="1"/>
      <c r="D315" s="1"/>
      <c r="E315" s="1"/>
      <c r="F315" s="1"/>
      <c r="G315" s="1"/>
      <c r="H315" s="1"/>
      <c r="I315" s="1"/>
    </row>
    <row r="316" spans="1:9" x14ac:dyDescent="0.5">
      <c r="A316" s="1"/>
      <c r="B316" s="1"/>
      <c r="C316" s="1"/>
      <c r="D316" s="1"/>
      <c r="E316" s="1"/>
      <c r="F316" s="1"/>
      <c r="G316" s="1"/>
      <c r="H316" s="1"/>
      <c r="I316" s="1"/>
    </row>
    <row r="317" spans="1:9" x14ac:dyDescent="0.5">
      <c r="A317" s="1"/>
      <c r="B317" s="1"/>
      <c r="C317" s="1"/>
      <c r="D317" s="1"/>
      <c r="E317" s="1"/>
      <c r="F317" s="1"/>
      <c r="G317" s="1"/>
      <c r="H317" s="1"/>
      <c r="I317" s="1"/>
    </row>
    <row r="318" spans="1:9" x14ac:dyDescent="0.5">
      <c r="A318" s="1"/>
      <c r="B318" s="1"/>
      <c r="C318" s="1"/>
      <c r="D318" s="1"/>
      <c r="E318" s="1"/>
      <c r="F318" s="1"/>
      <c r="G318" s="1"/>
      <c r="H318" s="1"/>
      <c r="I318" s="1"/>
    </row>
    <row r="319" spans="1:9" x14ac:dyDescent="0.5">
      <c r="A319" s="1"/>
      <c r="B319" s="1"/>
      <c r="C319" s="1"/>
      <c r="D319" s="1"/>
      <c r="E319" s="1"/>
      <c r="F319" s="1"/>
      <c r="G319" s="1"/>
      <c r="H319" s="1"/>
      <c r="I319" s="1"/>
    </row>
    <row r="320" spans="1:9" x14ac:dyDescent="0.5">
      <c r="A320" s="1"/>
      <c r="B320" s="1"/>
      <c r="C320" s="1"/>
      <c r="D320" s="1"/>
      <c r="E320" s="1"/>
      <c r="F320" s="1"/>
      <c r="G320" s="1"/>
      <c r="H320" s="1"/>
      <c r="I320" s="1"/>
    </row>
    <row r="321" spans="1:9" x14ac:dyDescent="0.5">
      <c r="A321" s="1"/>
      <c r="B321" s="1"/>
      <c r="C321" s="1"/>
      <c r="D321" s="1"/>
      <c r="E321" s="1"/>
      <c r="F321" s="1"/>
      <c r="G321" s="1"/>
      <c r="H321" s="1"/>
      <c r="I321" s="1"/>
    </row>
    <row r="322" spans="1:9" x14ac:dyDescent="0.5">
      <c r="A322" s="1"/>
      <c r="B322" s="1"/>
      <c r="C322" s="1"/>
      <c r="D322" s="1"/>
      <c r="E322" s="1"/>
      <c r="F322" s="1"/>
      <c r="G322" s="1"/>
      <c r="H322" s="1"/>
      <c r="I322" s="1"/>
    </row>
    <row r="323" spans="1:9" x14ac:dyDescent="0.5">
      <c r="A323" s="1"/>
      <c r="B323" s="1"/>
      <c r="C323" s="1"/>
      <c r="D323" s="1"/>
      <c r="E323" s="1"/>
      <c r="F323" s="1"/>
      <c r="G323" s="1"/>
      <c r="H323" s="1"/>
      <c r="I323" s="1"/>
    </row>
    <row r="324" spans="1:9" x14ac:dyDescent="0.5">
      <c r="A324" s="1"/>
      <c r="B324" s="1"/>
      <c r="C324" s="1"/>
      <c r="D324" s="1"/>
      <c r="E324" s="1"/>
      <c r="F324" s="1"/>
      <c r="G324" s="1"/>
      <c r="H324" s="1"/>
      <c r="I324" s="1"/>
    </row>
    <row r="325" spans="1:9" x14ac:dyDescent="0.5">
      <c r="A325" s="1"/>
    </row>
  </sheetData>
  <mergeCells count="3">
    <mergeCell ref="A1:I1"/>
    <mergeCell ref="A2:I2"/>
    <mergeCell ref="H4:I4"/>
  </mergeCells>
  <pageMargins left="0.70866141732283472" right="0.51181102362204722" top="0.74803149606299213" bottom="0.74803149606299213" header="0.31496062992125984" footer="0.31496062992125984"/>
  <pageSetup paperSize="5" scale="95" orientation="landscape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topLeftCell="A64" workbookViewId="0">
      <selection activeCell="G75" sqref="G75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23" style="183" customWidth="1"/>
    <col min="4" max="4" width="18.28515625" style="183" customWidth="1"/>
    <col min="5" max="5" width="17" style="183" customWidth="1"/>
    <col min="6" max="6" width="23.140625" style="183" customWidth="1"/>
    <col min="7" max="7" width="22.8554687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0" ht="28.5" x14ac:dyDescent="0.45">
      <c r="A1" s="1378" t="s">
        <v>3302</v>
      </c>
      <c r="B1" s="1378"/>
      <c r="C1" s="1378"/>
      <c r="D1" s="1378"/>
      <c r="E1" s="1378"/>
      <c r="F1" s="1378"/>
      <c r="G1" s="1378"/>
      <c r="H1" s="1378"/>
      <c r="I1" s="1378"/>
    </row>
    <row r="2" spans="1:10" ht="21" customHeight="1" x14ac:dyDescent="0.35">
      <c r="A2" s="1390" t="s">
        <v>0</v>
      </c>
      <c r="B2" s="1390" t="s">
        <v>33</v>
      </c>
      <c r="C2" s="1107" t="s">
        <v>23</v>
      </c>
      <c r="D2" s="1107" t="s">
        <v>24</v>
      </c>
      <c r="E2" s="1392" t="s">
        <v>1</v>
      </c>
      <c r="F2" s="1393"/>
      <c r="G2" s="1393"/>
      <c r="H2" s="1393"/>
      <c r="I2" s="1394"/>
      <c r="J2" s="1395" t="s">
        <v>13</v>
      </c>
    </row>
    <row r="3" spans="1:10" x14ac:dyDescent="0.35">
      <c r="A3" s="1391"/>
      <c r="B3" s="1391"/>
      <c r="C3" s="1108"/>
      <c r="D3" s="1108" t="s">
        <v>25</v>
      </c>
      <c r="E3" s="33" t="s">
        <v>5</v>
      </c>
      <c r="F3" s="33" t="s">
        <v>6</v>
      </c>
      <c r="G3" s="33" t="s">
        <v>179</v>
      </c>
      <c r="H3" s="34" t="s">
        <v>26</v>
      </c>
      <c r="I3" s="34" t="s">
        <v>27</v>
      </c>
      <c r="J3" s="1396"/>
    </row>
    <row r="4" spans="1:10" s="1113" customFormat="1" x14ac:dyDescent="0.2">
      <c r="A4" s="1110" t="s">
        <v>61</v>
      </c>
      <c r="B4" s="1110" t="s">
        <v>3303</v>
      </c>
      <c r="C4" s="1111"/>
      <c r="D4" s="1111"/>
      <c r="E4" s="1112">
        <f t="shared" ref="E4:E44" si="0">F4+G4+H4+I4</f>
        <v>0</v>
      </c>
      <c r="F4" s="1111"/>
      <c r="G4" s="1110"/>
      <c r="H4" s="1110"/>
      <c r="I4" s="1110"/>
      <c r="J4" s="1110" t="s">
        <v>1295</v>
      </c>
    </row>
    <row r="5" spans="1:10" s="1113" customFormat="1" x14ac:dyDescent="0.2">
      <c r="A5" s="1110" t="s">
        <v>61</v>
      </c>
      <c r="B5" s="1110" t="s">
        <v>3304</v>
      </c>
      <c r="C5" s="1111"/>
      <c r="D5" s="1111"/>
      <c r="E5" s="1112">
        <f t="shared" si="0"/>
        <v>0</v>
      </c>
      <c r="F5" s="1111"/>
      <c r="G5" s="1110"/>
      <c r="H5" s="1110"/>
      <c r="I5" s="1110"/>
      <c r="J5" s="1110" t="s">
        <v>1295</v>
      </c>
    </row>
    <row r="6" spans="1:10" s="1113" customFormat="1" x14ac:dyDescent="0.2">
      <c r="A6" s="1110" t="s">
        <v>61</v>
      </c>
      <c r="B6" s="1110" t="s">
        <v>3305</v>
      </c>
      <c r="C6" s="1111" t="s">
        <v>3306</v>
      </c>
      <c r="D6" s="1111" t="s">
        <v>1296</v>
      </c>
      <c r="E6" s="1112">
        <f t="shared" si="0"/>
        <v>150000</v>
      </c>
      <c r="F6" s="1114">
        <v>150000</v>
      </c>
      <c r="G6" s="1110"/>
      <c r="H6" s="1110"/>
      <c r="I6" s="1110"/>
      <c r="J6" s="1110" t="s">
        <v>1295</v>
      </c>
    </row>
    <row r="7" spans="1:10" s="1113" customFormat="1" x14ac:dyDescent="0.2">
      <c r="A7" s="1110" t="s">
        <v>61</v>
      </c>
      <c r="B7" s="1110" t="s">
        <v>3307</v>
      </c>
      <c r="C7" s="1111" t="s">
        <v>3308</v>
      </c>
      <c r="D7" s="1111" t="s">
        <v>1297</v>
      </c>
      <c r="E7" s="1112">
        <f t="shared" si="0"/>
        <v>2500</v>
      </c>
      <c r="F7" s="1114">
        <v>2500</v>
      </c>
      <c r="G7" s="1110"/>
      <c r="H7" s="1110"/>
      <c r="I7" s="1110"/>
      <c r="J7" s="1110" t="s">
        <v>1295</v>
      </c>
    </row>
    <row r="8" spans="1:10" s="1113" customFormat="1" x14ac:dyDescent="0.2">
      <c r="A8" s="1110" t="s">
        <v>61</v>
      </c>
      <c r="B8" s="1110" t="s">
        <v>3309</v>
      </c>
      <c r="C8" s="1111"/>
      <c r="D8" s="1111"/>
      <c r="E8" s="1112">
        <f t="shared" si="0"/>
        <v>0</v>
      </c>
      <c r="F8" s="1111"/>
      <c r="G8" s="1110"/>
      <c r="H8" s="1110"/>
      <c r="I8" s="1110"/>
      <c r="J8" s="1110" t="s">
        <v>1295</v>
      </c>
    </row>
    <row r="9" spans="1:10" s="1113" customFormat="1" x14ac:dyDescent="0.2">
      <c r="A9" s="1110" t="s">
        <v>61</v>
      </c>
      <c r="B9" s="1110" t="s">
        <v>3310</v>
      </c>
      <c r="C9" s="1111" t="s">
        <v>615</v>
      </c>
      <c r="D9" s="1111" t="s">
        <v>571</v>
      </c>
      <c r="E9" s="1112">
        <f t="shared" si="0"/>
        <v>10000</v>
      </c>
      <c r="F9" s="1114">
        <v>10000</v>
      </c>
      <c r="G9" s="1110"/>
      <c r="H9" s="1110"/>
      <c r="I9" s="1110"/>
      <c r="J9" s="1110" t="s">
        <v>1295</v>
      </c>
    </row>
    <row r="10" spans="1:10" s="1113" customFormat="1" ht="42" x14ac:dyDescent="0.2">
      <c r="A10" s="1110" t="s">
        <v>61</v>
      </c>
      <c r="B10" s="1110" t="s">
        <v>3311</v>
      </c>
      <c r="C10" s="1111" t="s">
        <v>3312</v>
      </c>
      <c r="D10" s="1111" t="s">
        <v>1298</v>
      </c>
      <c r="E10" s="1112">
        <f t="shared" si="0"/>
        <v>2000</v>
      </c>
      <c r="F10" s="1114">
        <v>2000</v>
      </c>
      <c r="G10" s="1110"/>
      <c r="H10" s="1110"/>
      <c r="I10" s="1110"/>
      <c r="J10" s="1110" t="s">
        <v>1295</v>
      </c>
    </row>
    <row r="11" spans="1:10" s="1026" customFormat="1" ht="46.5" customHeight="1" x14ac:dyDescent="0.35">
      <c r="A11" s="1115" t="s">
        <v>70</v>
      </c>
      <c r="B11" s="1116" t="s">
        <v>3313</v>
      </c>
      <c r="C11" s="1117"/>
      <c r="D11" s="1118" t="s">
        <v>629</v>
      </c>
      <c r="E11" s="1119">
        <f t="shared" si="0"/>
        <v>65000</v>
      </c>
      <c r="F11" s="1120">
        <v>65000</v>
      </c>
      <c r="G11" s="1121"/>
      <c r="H11" s="1122"/>
      <c r="I11" s="1123"/>
      <c r="J11" s="1124" t="s">
        <v>795</v>
      </c>
    </row>
    <row r="12" spans="1:10" s="1026" customFormat="1" ht="42" x14ac:dyDescent="0.35">
      <c r="A12" s="1115" t="s">
        <v>70</v>
      </c>
      <c r="B12" s="1125" t="s">
        <v>3314</v>
      </c>
      <c r="C12" s="1117"/>
      <c r="D12" s="1118" t="s">
        <v>629</v>
      </c>
      <c r="E12" s="1119">
        <f t="shared" si="0"/>
        <v>85000</v>
      </c>
      <c r="F12" s="1120">
        <v>85000</v>
      </c>
      <c r="G12" s="1121"/>
      <c r="H12" s="1122"/>
      <c r="I12" s="1123"/>
      <c r="J12" s="1124" t="s">
        <v>795</v>
      </c>
    </row>
    <row r="13" spans="1:10" s="240" customFormat="1" x14ac:dyDescent="0.2">
      <c r="A13" s="1126" t="s">
        <v>91</v>
      </c>
      <c r="B13" s="1127" t="s">
        <v>3315</v>
      </c>
      <c r="C13" s="1111"/>
      <c r="D13" s="1111"/>
      <c r="E13" s="1119">
        <f t="shared" si="0"/>
        <v>0</v>
      </c>
      <c r="F13" s="1111"/>
      <c r="G13" s="1110"/>
      <c r="H13" s="1110"/>
      <c r="I13" s="1110"/>
      <c r="J13" s="1110" t="s">
        <v>1332</v>
      </c>
    </row>
    <row r="14" spans="1:10" s="240" customFormat="1" x14ac:dyDescent="0.2">
      <c r="A14" s="1126" t="s">
        <v>91</v>
      </c>
      <c r="B14" s="1127" t="s">
        <v>3316</v>
      </c>
      <c r="C14" s="1111" t="s">
        <v>3317</v>
      </c>
      <c r="D14" s="1111"/>
      <c r="E14" s="1119">
        <f t="shared" si="0"/>
        <v>4800</v>
      </c>
      <c r="F14" s="1114">
        <v>4800</v>
      </c>
      <c r="G14" s="1110"/>
      <c r="H14" s="1110"/>
      <c r="I14" s="1110"/>
      <c r="J14" s="1110" t="s">
        <v>1332</v>
      </c>
    </row>
    <row r="15" spans="1:10" s="240" customFormat="1" x14ac:dyDescent="0.2">
      <c r="A15" s="1126" t="s">
        <v>91</v>
      </c>
      <c r="B15" s="1127" t="s">
        <v>3318</v>
      </c>
      <c r="C15" s="1111" t="s">
        <v>1450</v>
      </c>
      <c r="D15" s="1111"/>
      <c r="E15" s="1119">
        <f t="shared" si="0"/>
        <v>52000</v>
      </c>
      <c r="F15" s="1114">
        <v>52000</v>
      </c>
      <c r="G15" s="1110"/>
      <c r="H15" s="1110"/>
      <c r="I15" s="1110"/>
      <c r="J15" s="1110" t="s">
        <v>1332</v>
      </c>
    </row>
    <row r="16" spans="1:10" s="240" customFormat="1" x14ac:dyDescent="0.2">
      <c r="A16" s="1126" t="s">
        <v>91</v>
      </c>
      <c r="B16" s="1127" t="s">
        <v>3319</v>
      </c>
      <c r="C16" s="1111" t="s">
        <v>3320</v>
      </c>
      <c r="D16" s="1111"/>
      <c r="E16" s="1119">
        <f t="shared" si="0"/>
        <v>51800</v>
      </c>
      <c r="F16" s="1114">
        <v>51800</v>
      </c>
      <c r="G16" s="1110"/>
      <c r="H16" s="1110"/>
      <c r="I16" s="1110"/>
      <c r="J16" s="1110" t="s">
        <v>1332</v>
      </c>
    </row>
    <row r="17" spans="1:10" s="240" customFormat="1" x14ac:dyDescent="0.2">
      <c r="A17" s="1126" t="s">
        <v>91</v>
      </c>
      <c r="B17" s="1127" t="s">
        <v>3321</v>
      </c>
      <c r="C17" s="1111" t="s">
        <v>3322</v>
      </c>
      <c r="D17" s="1111"/>
      <c r="E17" s="1119">
        <f t="shared" si="0"/>
        <v>19200</v>
      </c>
      <c r="F17" s="1114">
        <v>19200</v>
      </c>
      <c r="G17" s="1110"/>
      <c r="H17" s="1110"/>
      <c r="I17" s="1110"/>
      <c r="J17" s="1110" t="s">
        <v>1332</v>
      </c>
    </row>
    <row r="18" spans="1:10" s="240" customFormat="1" ht="42" x14ac:dyDescent="0.2">
      <c r="A18" s="1126" t="s">
        <v>91</v>
      </c>
      <c r="B18" s="1127" t="s">
        <v>3323</v>
      </c>
      <c r="C18" s="1111" t="s">
        <v>3324</v>
      </c>
      <c r="D18" s="1111"/>
      <c r="E18" s="1119">
        <f t="shared" si="0"/>
        <v>3600</v>
      </c>
      <c r="F18" s="1114">
        <v>3600</v>
      </c>
      <c r="G18" s="1110"/>
      <c r="H18" s="1110"/>
      <c r="I18" s="1110"/>
      <c r="J18" s="1110" t="s">
        <v>1332</v>
      </c>
    </row>
    <row r="19" spans="1:10" s="240" customFormat="1" ht="42" x14ac:dyDescent="0.2">
      <c r="A19" s="1126" t="s">
        <v>91</v>
      </c>
      <c r="B19" s="1127" t="s">
        <v>3325</v>
      </c>
      <c r="C19" s="1111" t="s">
        <v>615</v>
      </c>
      <c r="D19" s="1111"/>
      <c r="E19" s="1119">
        <f t="shared" si="0"/>
        <v>24000</v>
      </c>
      <c r="F19" s="1114">
        <v>24000</v>
      </c>
      <c r="G19" s="1110"/>
      <c r="H19" s="1110"/>
      <c r="I19" s="1110"/>
      <c r="J19" s="1110" t="s">
        <v>1332</v>
      </c>
    </row>
    <row r="20" spans="1:10" s="1131" customFormat="1" x14ac:dyDescent="0.35">
      <c r="A20" s="1111" t="s">
        <v>99</v>
      </c>
      <c r="B20" s="1128" t="s">
        <v>3326</v>
      </c>
      <c r="C20" s="1129"/>
      <c r="D20" s="1111"/>
      <c r="E20" s="1119">
        <f t="shared" si="0"/>
        <v>0</v>
      </c>
      <c r="F20" s="1126"/>
      <c r="G20" s="1130"/>
      <c r="H20" s="1130"/>
      <c r="I20" s="1130"/>
      <c r="J20" s="1110" t="s">
        <v>1332</v>
      </c>
    </row>
    <row r="21" spans="1:10" s="1131" customFormat="1" x14ac:dyDescent="0.35">
      <c r="A21" s="1111"/>
      <c r="B21" s="1128" t="s">
        <v>3327</v>
      </c>
      <c r="C21" s="1129" t="s">
        <v>615</v>
      </c>
      <c r="D21" s="1111"/>
      <c r="E21" s="1119">
        <f t="shared" si="0"/>
        <v>10000</v>
      </c>
      <c r="F21" s="1132">
        <v>10000</v>
      </c>
      <c r="G21" s="1130"/>
      <c r="H21" s="1130"/>
      <c r="I21" s="1130"/>
      <c r="J21" s="1110" t="s">
        <v>1332</v>
      </c>
    </row>
    <row r="22" spans="1:10" s="1026" customFormat="1" ht="24" customHeight="1" x14ac:dyDescent="0.35">
      <c r="A22" s="1133" t="s">
        <v>131</v>
      </c>
      <c r="B22" s="1134" t="s">
        <v>3328</v>
      </c>
      <c r="C22" s="1135" t="s">
        <v>3329</v>
      </c>
      <c r="D22" s="1136" t="s">
        <v>1984</v>
      </c>
      <c r="E22" s="1119">
        <f t="shared" si="0"/>
        <v>10000</v>
      </c>
      <c r="F22" s="1137">
        <v>10000</v>
      </c>
      <c r="G22" s="1138"/>
      <c r="H22" s="1139"/>
      <c r="I22" s="1140"/>
      <c r="J22" s="1141" t="s">
        <v>1172</v>
      </c>
    </row>
    <row r="23" spans="1:10" s="1026" customFormat="1" ht="21" customHeight="1" x14ac:dyDescent="0.35">
      <c r="A23" s="1133" t="s">
        <v>131</v>
      </c>
      <c r="B23" s="1142" t="s">
        <v>3330</v>
      </c>
      <c r="C23" s="1135" t="s">
        <v>615</v>
      </c>
      <c r="D23" s="1136" t="s">
        <v>1984</v>
      </c>
      <c r="E23" s="1119">
        <f t="shared" si="0"/>
        <v>10000</v>
      </c>
      <c r="F23" s="1137">
        <v>10000</v>
      </c>
      <c r="G23" s="1138"/>
      <c r="H23" s="1139"/>
      <c r="I23" s="1140"/>
      <c r="J23" s="1141" t="s">
        <v>1172</v>
      </c>
    </row>
    <row r="24" spans="1:10" s="1026" customFormat="1" ht="23.25" customHeight="1" x14ac:dyDescent="0.35">
      <c r="A24" s="1133" t="s">
        <v>131</v>
      </c>
      <c r="B24" s="1143" t="s">
        <v>3331</v>
      </c>
      <c r="C24" s="1135" t="s">
        <v>615</v>
      </c>
      <c r="D24" s="1136" t="s">
        <v>1984</v>
      </c>
      <c r="E24" s="1119">
        <f t="shared" si="0"/>
        <v>27500</v>
      </c>
      <c r="F24" s="1137">
        <v>27500</v>
      </c>
      <c r="G24" s="1138"/>
      <c r="H24" s="1139"/>
      <c r="I24" s="1140"/>
      <c r="J24" s="1141" t="s">
        <v>1172</v>
      </c>
    </row>
    <row r="25" spans="1:10" s="1113" customFormat="1" x14ac:dyDescent="0.2">
      <c r="A25" s="1144" t="s">
        <v>133</v>
      </c>
      <c r="B25" s="1145" t="s">
        <v>3332</v>
      </c>
      <c r="C25" s="1111" t="s">
        <v>3333</v>
      </c>
      <c r="D25" s="1111"/>
      <c r="E25" s="1119">
        <f t="shared" si="0"/>
        <v>4800</v>
      </c>
      <c r="F25" s="1114">
        <v>4800</v>
      </c>
      <c r="G25" s="1110"/>
      <c r="H25" s="1110"/>
      <c r="I25" s="1110"/>
      <c r="J25" s="1110" t="s">
        <v>1394</v>
      </c>
    </row>
    <row r="26" spans="1:10" s="1113" customFormat="1" x14ac:dyDescent="0.2">
      <c r="A26" s="1144" t="s">
        <v>133</v>
      </c>
      <c r="B26" s="1145" t="s">
        <v>3334</v>
      </c>
      <c r="C26" s="1111" t="s">
        <v>3312</v>
      </c>
      <c r="D26" s="1111"/>
      <c r="E26" s="1119">
        <f t="shared" si="0"/>
        <v>2000</v>
      </c>
      <c r="F26" s="1114">
        <v>2000</v>
      </c>
      <c r="G26" s="1110"/>
      <c r="H26" s="1110"/>
      <c r="I26" s="1110"/>
      <c r="J26" s="1110" t="s">
        <v>1394</v>
      </c>
    </row>
    <row r="27" spans="1:10" s="1113" customFormat="1" x14ac:dyDescent="0.2">
      <c r="A27" s="1144" t="s">
        <v>133</v>
      </c>
      <c r="B27" s="1145" t="s">
        <v>3335</v>
      </c>
      <c r="C27" s="1111" t="s">
        <v>3336</v>
      </c>
      <c r="D27" s="1111"/>
      <c r="E27" s="1119">
        <f t="shared" si="0"/>
        <v>2000</v>
      </c>
      <c r="F27" s="1114">
        <v>2000</v>
      </c>
      <c r="G27" s="1110"/>
      <c r="H27" s="1110"/>
      <c r="I27" s="1110"/>
      <c r="J27" s="1110" t="s">
        <v>1394</v>
      </c>
    </row>
    <row r="28" spans="1:10" s="1113" customFormat="1" x14ac:dyDescent="0.2">
      <c r="A28" s="1144" t="s">
        <v>133</v>
      </c>
      <c r="B28" s="1145" t="s">
        <v>3337</v>
      </c>
      <c r="C28" s="1111" t="s">
        <v>615</v>
      </c>
      <c r="D28" s="1111"/>
      <c r="E28" s="1119">
        <f t="shared" si="0"/>
        <v>1200</v>
      </c>
      <c r="F28" s="1114">
        <v>1200</v>
      </c>
      <c r="G28" s="1110"/>
      <c r="H28" s="1110"/>
      <c r="I28" s="1110"/>
      <c r="J28" s="1110" t="s">
        <v>1394</v>
      </c>
    </row>
    <row r="29" spans="1:10" s="1113" customFormat="1" x14ac:dyDescent="0.2">
      <c r="A29" s="1144" t="s">
        <v>133</v>
      </c>
      <c r="B29" s="1146" t="s">
        <v>3338</v>
      </c>
      <c r="C29" s="1129"/>
      <c r="D29" s="1126"/>
      <c r="E29" s="1119">
        <f t="shared" si="0"/>
        <v>0</v>
      </c>
      <c r="F29" s="1126"/>
      <c r="G29" s="1147"/>
      <c r="H29" s="1147"/>
      <c r="I29" s="1147"/>
      <c r="J29" s="1147" t="s">
        <v>520</v>
      </c>
    </row>
    <row r="30" spans="1:10" s="1113" customFormat="1" x14ac:dyDescent="0.2">
      <c r="A30" s="1144" t="s">
        <v>133</v>
      </c>
      <c r="B30" s="1146" t="s">
        <v>3339</v>
      </c>
      <c r="C30" s="1129" t="s">
        <v>3340</v>
      </c>
      <c r="D30" s="1126"/>
      <c r="E30" s="1119">
        <f t="shared" si="0"/>
        <v>34600</v>
      </c>
      <c r="F30" s="1132">
        <v>34600</v>
      </c>
      <c r="G30" s="1147"/>
      <c r="H30" s="1147"/>
      <c r="I30" s="1147"/>
      <c r="J30" s="1147" t="s">
        <v>520</v>
      </c>
    </row>
    <row r="31" spans="1:10" s="1113" customFormat="1" x14ac:dyDescent="0.2">
      <c r="A31" s="1144" t="s">
        <v>133</v>
      </c>
      <c r="B31" s="1146" t="s">
        <v>3341</v>
      </c>
      <c r="C31" s="1129"/>
      <c r="D31" s="1126"/>
      <c r="E31" s="1119">
        <f t="shared" si="0"/>
        <v>0</v>
      </c>
      <c r="F31" s="1126"/>
      <c r="G31" s="1147"/>
      <c r="H31" s="1147"/>
      <c r="I31" s="1147"/>
      <c r="J31" s="1147" t="s">
        <v>520</v>
      </c>
    </row>
    <row r="32" spans="1:10" s="1113" customFormat="1" x14ac:dyDescent="0.2">
      <c r="A32" s="1144" t="s">
        <v>133</v>
      </c>
      <c r="B32" s="1146" t="s">
        <v>3342</v>
      </c>
      <c r="C32" s="1129" t="s">
        <v>3343</v>
      </c>
      <c r="D32" s="1126"/>
      <c r="E32" s="1119">
        <f t="shared" si="0"/>
        <v>5600</v>
      </c>
      <c r="F32" s="1132">
        <v>5600</v>
      </c>
      <c r="G32" s="1147"/>
      <c r="H32" s="1147"/>
      <c r="I32" s="1147"/>
      <c r="J32" s="1147" t="s">
        <v>520</v>
      </c>
    </row>
    <row r="33" spans="1:10" s="1113" customFormat="1" x14ac:dyDescent="0.2">
      <c r="A33" s="1144" t="s">
        <v>133</v>
      </c>
      <c r="B33" s="1146" t="s">
        <v>3344</v>
      </c>
      <c r="C33" s="1129" t="s">
        <v>3345</v>
      </c>
      <c r="D33" s="1126"/>
      <c r="E33" s="1119">
        <f t="shared" si="0"/>
        <v>7200</v>
      </c>
      <c r="F33" s="1132">
        <v>7200</v>
      </c>
      <c r="G33" s="1147"/>
      <c r="H33" s="1147"/>
      <c r="I33" s="1147"/>
      <c r="J33" s="1147" t="s">
        <v>520</v>
      </c>
    </row>
    <row r="34" spans="1:10" s="1131" customFormat="1" x14ac:dyDescent="0.35">
      <c r="A34" s="1144" t="s">
        <v>133</v>
      </c>
      <c r="B34" s="1146" t="s">
        <v>3346</v>
      </c>
      <c r="C34" s="1129"/>
      <c r="D34" s="1126"/>
      <c r="E34" s="1119">
        <f t="shared" si="0"/>
        <v>0</v>
      </c>
      <c r="F34" s="1126"/>
      <c r="G34" s="1147"/>
      <c r="H34" s="1147"/>
      <c r="I34" s="1147"/>
      <c r="J34" s="1147" t="s">
        <v>518</v>
      </c>
    </row>
    <row r="35" spans="1:10" s="1131" customFormat="1" ht="42" x14ac:dyDescent="0.35">
      <c r="A35" s="1144" t="s">
        <v>133</v>
      </c>
      <c r="B35" s="1146" t="s">
        <v>3347</v>
      </c>
      <c r="C35" s="1129">
        <v>2</v>
      </c>
      <c r="D35" s="1126" t="s">
        <v>562</v>
      </c>
      <c r="E35" s="1119">
        <f t="shared" si="0"/>
        <v>14000</v>
      </c>
      <c r="F35" s="1132">
        <v>14000</v>
      </c>
      <c r="G35" s="1147"/>
      <c r="H35" s="1147"/>
      <c r="I35" s="1147"/>
      <c r="J35" s="1147" t="s">
        <v>518</v>
      </c>
    </row>
    <row r="36" spans="1:10" s="1131" customFormat="1" x14ac:dyDescent="0.35">
      <c r="A36" s="1144" t="s">
        <v>133</v>
      </c>
      <c r="B36" s="1148" t="s">
        <v>3348</v>
      </c>
      <c r="C36" s="1129"/>
      <c r="D36" s="1149"/>
      <c r="E36" s="1119">
        <f t="shared" si="0"/>
        <v>0</v>
      </c>
      <c r="F36" s="1149"/>
      <c r="G36" s="1128"/>
      <c r="H36" s="1128"/>
      <c r="I36" s="1128"/>
      <c r="J36" s="1128" t="s">
        <v>1332</v>
      </c>
    </row>
    <row r="37" spans="1:10" s="1131" customFormat="1" x14ac:dyDescent="0.35">
      <c r="A37" s="1144" t="s">
        <v>133</v>
      </c>
      <c r="B37" s="1148" t="s">
        <v>3349</v>
      </c>
      <c r="C37" s="1129" t="s">
        <v>3350</v>
      </c>
      <c r="D37" s="1149"/>
      <c r="E37" s="1119">
        <f t="shared" si="0"/>
        <v>8000</v>
      </c>
      <c r="F37" s="1150">
        <v>8000</v>
      </c>
      <c r="G37" s="1128"/>
      <c r="H37" s="1128"/>
      <c r="I37" s="1128"/>
      <c r="J37" s="1128" t="s">
        <v>1332</v>
      </c>
    </row>
    <row r="38" spans="1:10" s="1131" customFormat="1" ht="42" x14ac:dyDescent="0.35">
      <c r="A38" s="1144" t="s">
        <v>133</v>
      </c>
      <c r="B38" s="1148" t="s">
        <v>3351</v>
      </c>
      <c r="C38" s="1129" t="s">
        <v>3352</v>
      </c>
      <c r="D38" s="1149"/>
      <c r="E38" s="1119">
        <f t="shared" si="0"/>
        <v>4000</v>
      </c>
      <c r="F38" s="1150">
        <v>4000</v>
      </c>
      <c r="G38" s="1128"/>
      <c r="H38" s="1128"/>
      <c r="I38" s="1128"/>
      <c r="J38" s="1128" t="s">
        <v>1332</v>
      </c>
    </row>
    <row r="39" spans="1:10" s="1131" customFormat="1" x14ac:dyDescent="0.35">
      <c r="A39" s="1144" t="s">
        <v>133</v>
      </c>
      <c r="B39" s="1148" t="s">
        <v>3353</v>
      </c>
      <c r="C39" s="1129" t="s">
        <v>691</v>
      </c>
      <c r="D39" s="1149"/>
      <c r="E39" s="1119">
        <f t="shared" si="0"/>
        <v>0</v>
      </c>
      <c r="F39" s="1149"/>
      <c r="G39" s="1128"/>
      <c r="H39" s="1128"/>
      <c r="I39" s="1128"/>
      <c r="J39" s="1128" t="s">
        <v>1332</v>
      </c>
    </row>
    <row r="40" spans="1:10" s="1131" customFormat="1" x14ac:dyDescent="0.35">
      <c r="A40" s="1144" t="s">
        <v>133</v>
      </c>
      <c r="B40" s="1148" t="s">
        <v>3354</v>
      </c>
      <c r="C40" s="1129" t="s">
        <v>3355</v>
      </c>
      <c r="D40" s="1149"/>
      <c r="E40" s="1119">
        <f t="shared" si="0"/>
        <v>26000</v>
      </c>
      <c r="F40" s="1150">
        <v>26000</v>
      </c>
      <c r="G40" s="1128"/>
      <c r="H40" s="1128"/>
      <c r="I40" s="1128"/>
      <c r="J40" s="1128" t="s">
        <v>1332</v>
      </c>
    </row>
    <row r="41" spans="1:10" s="1131" customFormat="1" x14ac:dyDescent="0.35">
      <c r="A41" s="1144" t="s">
        <v>133</v>
      </c>
      <c r="B41" s="1146" t="s">
        <v>3309</v>
      </c>
      <c r="C41" s="1129"/>
      <c r="D41" s="1126"/>
      <c r="E41" s="1119">
        <f t="shared" si="0"/>
        <v>0</v>
      </c>
      <c r="F41" s="1126"/>
      <c r="G41" s="1147"/>
      <c r="H41" s="1147"/>
      <c r="I41" s="1147"/>
      <c r="J41" s="1147" t="s">
        <v>1459</v>
      </c>
    </row>
    <row r="42" spans="1:10" s="1131" customFormat="1" x14ac:dyDescent="0.35">
      <c r="A42" s="1144" t="s">
        <v>133</v>
      </c>
      <c r="B42" s="1146" t="s">
        <v>3356</v>
      </c>
      <c r="C42" s="1129" t="s">
        <v>615</v>
      </c>
      <c r="D42" s="1126"/>
      <c r="E42" s="1119">
        <f t="shared" si="0"/>
        <v>10000</v>
      </c>
      <c r="F42" s="1132">
        <v>10000</v>
      </c>
      <c r="G42" s="1147"/>
      <c r="H42" s="1147"/>
      <c r="I42" s="1147"/>
      <c r="J42" s="1147" t="s">
        <v>1459</v>
      </c>
    </row>
    <row r="43" spans="1:10" s="1131" customFormat="1" x14ac:dyDescent="0.35">
      <c r="A43" s="1144" t="s">
        <v>133</v>
      </c>
      <c r="B43" s="1146" t="s">
        <v>3357</v>
      </c>
      <c r="C43" s="1129"/>
      <c r="D43" s="1126"/>
      <c r="E43" s="1119">
        <f t="shared" si="0"/>
        <v>0</v>
      </c>
      <c r="F43" s="1126"/>
      <c r="G43" s="1147"/>
      <c r="H43" s="1147"/>
      <c r="I43" s="1147"/>
      <c r="J43" s="1147" t="s">
        <v>1459</v>
      </c>
    </row>
    <row r="44" spans="1:10" s="1131" customFormat="1" x14ac:dyDescent="0.35">
      <c r="A44" s="1144" t="s">
        <v>133</v>
      </c>
      <c r="B44" s="1146" t="s">
        <v>3358</v>
      </c>
      <c r="C44" s="1129" t="s">
        <v>615</v>
      </c>
      <c r="D44" s="1126"/>
      <c r="E44" s="1119">
        <f t="shared" si="0"/>
        <v>13000</v>
      </c>
      <c r="F44" s="1132">
        <v>13000</v>
      </c>
      <c r="G44" s="1147"/>
      <c r="H44" s="1147"/>
      <c r="I44" s="1147"/>
      <c r="J44" s="1147" t="s">
        <v>1459</v>
      </c>
    </row>
    <row r="45" spans="1:10" s="1131" customFormat="1" x14ac:dyDescent="0.35">
      <c r="A45" s="1144" t="s">
        <v>133</v>
      </c>
      <c r="B45" s="1146" t="s">
        <v>3359</v>
      </c>
      <c r="C45" s="1129"/>
      <c r="D45" s="1126"/>
      <c r="E45" s="1119">
        <f>F45+G45+H45+I45</f>
        <v>0</v>
      </c>
      <c r="F45" s="1126"/>
      <c r="G45" s="1147"/>
      <c r="H45" s="1147"/>
      <c r="I45" s="1147"/>
      <c r="J45" s="1147" t="s">
        <v>598</v>
      </c>
    </row>
    <row r="46" spans="1:10" s="1131" customFormat="1" x14ac:dyDescent="0.35">
      <c r="A46" s="1144" t="s">
        <v>133</v>
      </c>
      <c r="B46" s="1146" t="s">
        <v>3360</v>
      </c>
      <c r="C46" s="1129">
        <v>4</v>
      </c>
      <c r="D46" s="1126" t="s">
        <v>1299</v>
      </c>
      <c r="E46" s="1119">
        <f>F46+G46+H46+I46</f>
        <v>14000</v>
      </c>
      <c r="F46" s="1132">
        <v>14000</v>
      </c>
      <c r="G46" s="1147"/>
      <c r="H46" s="1147"/>
      <c r="I46" s="1147"/>
      <c r="J46" s="1147" t="s">
        <v>598</v>
      </c>
    </row>
    <row r="47" spans="1:10" s="1153" customFormat="1" x14ac:dyDescent="0.2">
      <c r="A47" s="1144" t="s">
        <v>133</v>
      </c>
      <c r="B47" s="1151" t="s">
        <v>3361</v>
      </c>
      <c r="C47" s="1111"/>
      <c r="D47" s="1111"/>
      <c r="E47" s="1119">
        <f t="shared" ref="E47:E78" si="1">F47+G47+H47+I47</f>
        <v>0</v>
      </c>
      <c r="F47" s="1111"/>
      <c r="G47" s="1110"/>
      <c r="H47" s="1110"/>
      <c r="I47" s="1110"/>
      <c r="J47" s="1152" t="s">
        <v>1340</v>
      </c>
    </row>
    <row r="48" spans="1:10" s="1153" customFormat="1" ht="42" x14ac:dyDescent="0.2">
      <c r="A48" s="1144" t="s">
        <v>133</v>
      </c>
      <c r="B48" s="1154" t="s">
        <v>3362</v>
      </c>
      <c r="C48" s="1129">
        <v>1</v>
      </c>
      <c r="D48" s="1149" t="s">
        <v>646</v>
      </c>
      <c r="E48" s="1119">
        <f t="shared" si="1"/>
        <v>1800</v>
      </c>
      <c r="F48" s="1149">
        <v>1800</v>
      </c>
      <c r="G48" s="1155"/>
      <c r="H48" s="1128"/>
      <c r="I48" s="1128"/>
      <c r="J48" s="1152" t="s">
        <v>1340</v>
      </c>
    </row>
    <row r="49" spans="1:10" s="1153" customFormat="1" ht="42" x14ac:dyDescent="0.2">
      <c r="A49" s="1144" t="s">
        <v>133</v>
      </c>
      <c r="B49" s="1154" t="s">
        <v>3363</v>
      </c>
      <c r="C49" s="1129">
        <v>1</v>
      </c>
      <c r="D49" s="1149" t="s">
        <v>646</v>
      </c>
      <c r="E49" s="1119">
        <f t="shared" si="1"/>
        <v>10000</v>
      </c>
      <c r="F49" s="1150">
        <v>10000</v>
      </c>
      <c r="G49" s="1128"/>
      <c r="H49" s="1156"/>
      <c r="I49" s="1128"/>
      <c r="J49" s="1152" t="s">
        <v>1340</v>
      </c>
    </row>
    <row r="50" spans="1:10" s="1153" customFormat="1" x14ac:dyDescent="0.2">
      <c r="A50" s="1144" t="s">
        <v>133</v>
      </c>
      <c r="B50" s="1157" t="s">
        <v>3364</v>
      </c>
      <c r="C50" s="1129"/>
      <c r="D50" s="1149"/>
      <c r="E50" s="1119">
        <f t="shared" si="1"/>
        <v>0</v>
      </c>
      <c r="F50" s="1150"/>
      <c r="G50" s="1128"/>
      <c r="H50" s="1156"/>
      <c r="I50" s="1128"/>
      <c r="J50" s="1152" t="s">
        <v>1340</v>
      </c>
    </row>
    <row r="51" spans="1:10" s="1153" customFormat="1" x14ac:dyDescent="0.2">
      <c r="A51" s="1144" t="s">
        <v>133</v>
      </c>
      <c r="B51" s="1154" t="s">
        <v>3365</v>
      </c>
      <c r="C51" s="1129">
        <v>3</v>
      </c>
      <c r="D51" s="1149" t="s">
        <v>646</v>
      </c>
      <c r="E51" s="1119">
        <f t="shared" si="1"/>
        <v>8700</v>
      </c>
      <c r="F51" s="1149">
        <v>8700</v>
      </c>
      <c r="G51" s="1128"/>
      <c r="H51" s="1128"/>
      <c r="I51" s="1128"/>
      <c r="J51" s="1152" t="s">
        <v>1340</v>
      </c>
    </row>
    <row r="52" spans="1:10" s="1153" customFormat="1" x14ac:dyDescent="0.2">
      <c r="A52" s="1144" t="s">
        <v>133</v>
      </c>
      <c r="B52" s="1154" t="s">
        <v>3366</v>
      </c>
      <c r="C52" s="1129">
        <v>1</v>
      </c>
      <c r="D52" s="1149" t="s">
        <v>646</v>
      </c>
      <c r="E52" s="1119">
        <f t="shared" si="1"/>
        <v>1200</v>
      </c>
      <c r="F52" s="1149">
        <v>1200</v>
      </c>
      <c r="G52" s="1128"/>
      <c r="H52" s="1128"/>
      <c r="I52" s="1128"/>
      <c r="J52" s="1152" t="s">
        <v>1340</v>
      </c>
    </row>
    <row r="53" spans="1:10" s="1153" customFormat="1" x14ac:dyDescent="0.2">
      <c r="A53" s="1144" t="s">
        <v>133</v>
      </c>
      <c r="B53" s="1154" t="s">
        <v>3367</v>
      </c>
      <c r="C53" s="1129">
        <v>8</v>
      </c>
      <c r="D53" s="1149" t="s">
        <v>646</v>
      </c>
      <c r="E53" s="1119">
        <f t="shared" si="1"/>
        <v>6500</v>
      </c>
      <c r="F53" s="1149">
        <v>6500</v>
      </c>
      <c r="G53" s="1128"/>
      <c r="H53" s="1128"/>
      <c r="I53" s="1128"/>
      <c r="J53" s="1152" t="s">
        <v>1340</v>
      </c>
    </row>
    <row r="54" spans="1:10" s="1153" customFormat="1" x14ac:dyDescent="0.2">
      <c r="A54" s="1144" t="s">
        <v>133</v>
      </c>
      <c r="B54" s="1154" t="s">
        <v>3368</v>
      </c>
      <c r="C54" s="1129">
        <v>5</v>
      </c>
      <c r="D54" s="1149" t="s">
        <v>646</v>
      </c>
      <c r="E54" s="1119">
        <f t="shared" si="1"/>
        <v>22500</v>
      </c>
      <c r="F54" s="1149">
        <v>22500</v>
      </c>
      <c r="G54" s="1128"/>
      <c r="H54" s="1128"/>
      <c r="I54" s="1128"/>
      <c r="J54" s="1152" t="s">
        <v>1340</v>
      </c>
    </row>
    <row r="55" spans="1:10" s="1153" customFormat="1" x14ac:dyDescent="0.2">
      <c r="A55" s="1144" t="s">
        <v>133</v>
      </c>
      <c r="B55" s="1158" t="s">
        <v>3369</v>
      </c>
      <c r="C55" s="1129">
        <v>1</v>
      </c>
      <c r="D55" s="1149" t="s">
        <v>646</v>
      </c>
      <c r="E55" s="1119">
        <f t="shared" si="1"/>
        <v>6500</v>
      </c>
      <c r="F55" s="1149">
        <v>6500</v>
      </c>
      <c r="G55" s="1128"/>
      <c r="H55" s="1128"/>
      <c r="I55" s="1128"/>
      <c r="J55" s="1152" t="s">
        <v>1340</v>
      </c>
    </row>
    <row r="56" spans="1:10" s="240" customFormat="1" ht="63" x14ac:dyDescent="0.2">
      <c r="A56" s="1159" t="s">
        <v>135</v>
      </c>
      <c r="B56" s="1160" t="s">
        <v>1947</v>
      </c>
      <c r="C56" s="1161"/>
      <c r="D56" s="1162"/>
      <c r="E56" s="1112">
        <f t="shared" si="1"/>
        <v>0</v>
      </c>
      <c r="F56" s="1163"/>
      <c r="G56" s="1164"/>
      <c r="H56" s="1164"/>
      <c r="I56" s="1164"/>
      <c r="J56" s="1165" t="s">
        <v>524</v>
      </c>
    </row>
    <row r="57" spans="1:10" s="240" customFormat="1" ht="42" x14ac:dyDescent="0.2">
      <c r="A57" s="1159" t="s">
        <v>135</v>
      </c>
      <c r="B57" s="1166" t="s">
        <v>3370</v>
      </c>
      <c r="C57" s="1161" t="s">
        <v>615</v>
      </c>
      <c r="D57" s="1167">
        <v>22282</v>
      </c>
      <c r="E57" s="1112">
        <f t="shared" si="1"/>
        <v>14000</v>
      </c>
      <c r="F57" s="1163">
        <v>14000</v>
      </c>
      <c r="G57" s="1164"/>
      <c r="H57" s="1164"/>
      <c r="I57" s="1164"/>
      <c r="J57" s="1165" t="s">
        <v>524</v>
      </c>
    </row>
    <row r="58" spans="1:10" s="240" customFormat="1" x14ac:dyDescent="0.2">
      <c r="A58" s="1159" t="s">
        <v>135</v>
      </c>
      <c r="B58" s="1166" t="s">
        <v>3371</v>
      </c>
      <c r="C58" s="1161" t="s">
        <v>3312</v>
      </c>
      <c r="D58" s="1167">
        <v>22341</v>
      </c>
      <c r="E58" s="1112">
        <f t="shared" si="1"/>
        <v>20000</v>
      </c>
      <c r="F58" s="1163">
        <v>20000</v>
      </c>
      <c r="G58" s="1164"/>
      <c r="H58" s="1164"/>
      <c r="I58" s="1164"/>
      <c r="J58" s="1165" t="s">
        <v>524</v>
      </c>
    </row>
    <row r="59" spans="1:10" s="240" customFormat="1" ht="42" x14ac:dyDescent="0.2">
      <c r="A59" s="1159" t="s">
        <v>135</v>
      </c>
      <c r="B59" s="1168" t="s">
        <v>3372</v>
      </c>
      <c r="C59" s="1169" t="s">
        <v>3373</v>
      </c>
      <c r="D59" s="1170">
        <v>22221</v>
      </c>
      <c r="E59" s="1112">
        <f t="shared" si="1"/>
        <v>5400</v>
      </c>
      <c r="F59" s="1171">
        <v>5400</v>
      </c>
      <c r="G59" s="1164"/>
      <c r="H59" s="1164"/>
      <c r="I59" s="1164"/>
      <c r="J59" s="1165" t="s">
        <v>524</v>
      </c>
    </row>
    <row r="60" spans="1:10" s="240" customFormat="1" x14ac:dyDescent="0.2">
      <c r="A60" s="1159" t="s">
        <v>135</v>
      </c>
      <c r="B60" s="1168" t="s">
        <v>3374</v>
      </c>
      <c r="C60" s="1169">
        <v>50</v>
      </c>
      <c r="D60" s="1170">
        <v>22372</v>
      </c>
      <c r="E60" s="1112">
        <f t="shared" si="1"/>
        <v>13500</v>
      </c>
      <c r="F60" s="1171">
        <v>13500</v>
      </c>
      <c r="G60" s="1164"/>
      <c r="H60" s="1164"/>
      <c r="I60" s="1164"/>
      <c r="J60" s="1165" t="s">
        <v>524</v>
      </c>
    </row>
    <row r="61" spans="1:10" s="240" customFormat="1" ht="42" x14ac:dyDescent="0.2">
      <c r="A61" s="1159" t="s">
        <v>135</v>
      </c>
      <c r="B61" s="1168" t="s">
        <v>3375</v>
      </c>
      <c r="C61" s="1169" t="s">
        <v>3312</v>
      </c>
      <c r="D61" s="1170">
        <v>22372</v>
      </c>
      <c r="E61" s="1112">
        <f t="shared" si="1"/>
        <v>17500</v>
      </c>
      <c r="F61" s="1171">
        <v>17500</v>
      </c>
      <c r="G61" s="1164"/>
      <c r="H61" s="1164"/>
      <c r="I61" s="1164"/>
      <c r="J61" s="1165" t="s">
        <v>524</v>
      </c>
    </row>
    <row r="62" spans="1:10" s="1113" customFormat="1" x14ac:dyDescent="0.2">
      <c r="A62" s="1159" t="s">
        <v>135</v>
      </c>
      <c r="B62" s="1128" t="s">
        <v>3376</v>
      </c>
      <c r="C62" s="1149"/>
      <c r="D62" s="1172"/>
      <c r="E62" s="1119">
        <f t="shared" si="1"/>
        <v>0</v>
      </c>
      <c r="F62" s="1149"/>
      <c r="G62" s="1128"/>
      <c r="H62" s="1128"/>
      <c r="I62" s="1128"/>
      <c r="J62" s="1128"/>
    </row>
    <row r="63" spans="1:10" s="1113" customFormat="1" ht="42" x14ac:dyDescent="0.2">
      <c r="A63" s="1159" t="s">
        <v>135</v>
      </c>
      <c r="B63" s="1128" t="s">
        <v>3377</v>
      </c>
      <c r="C63" s="1149" t="s">
        <v>3378</v>
      </c>
      <c r="D63" s="1173" t="s">
        <v>1299</v>
      </c>
      <c r="E63" s="1119">
        <f t="shared" si="1"/>
        <v>99510</v>
      </c>
      <c r="F63" s="1174">
        <v>99510</v>
      </c>
      <c r="G63" s="1128"/>
      <c r="H63" s="1128"/>
      <c r="I63" s="1128"/>
      <c r="J63" s="1149" t="s">
        <v>1698</v>
      </c>
    </row>
    <row r="64" spans="1:10" s="1113" customFormat="1" ht="42" x14ac:dyDescent="0.2">
      <c r="A64" s="1159" t="s">
        <v>135</v>
      </c>
      <c r="B64" s="1128" t="s">
        <v>3379</v>
      </c>
      <c r="C64" s="1149"/>
      <c r="D64" s="1175"/>
      <c r="E64" s="1119">
        <f t="shared" si="1"/>
        <v>0</v>
      </c>
      <c r="F64" s="1174"/>
      <c r="G64" s="1128"/>
      <c r="H64" s="1128"/>
      <c r="I64" s="1128"/>
      <c r="J64" s="1149" t="s">
        <v>1698</v>
      </c>
    </row>
    <row r="65" spans="1:10" s="1113" customFormat="1" x14ac:dyDescent="0.2">
      <c r="A65" s="1159" t="s">
        <v>135</v>
      </c>
      <c r="B65" s="1128" t="s">
        <v>3380</v>
      </c>
      <c r="C65" s="1149">
        <v>1</v>
      </c>
      <c r="D65" s="1173" t="s">
        <v>1296</v>
      </c>
      <c r="E65" s="1119">
        <f t="shared" si="1"/>
        <v>99500</v>
      </c>
      <c r="F65" s="1174">
        <v>99500</v>
      </c>
      <c r="G65" s="1128"/>
      <c r="H65" s="1128"/>
      <c r="I65" s="1128"/>
      <c r="J65" s="1149" t="s">
        <v>3381</v>
      </c>
    </row>
    <row r="66" spans="1:10" s="1113" customFormat="1" x14ac:dyDescent="0.2">
      <c r="A66" s="1159" t="s">
        <v>135</v>
      </c>
      <c r="B66" s="1128" t="s">
        <v>3382</v>
      </c>
      <c r="C66" s="1149"/>
      <c r="D66" s="1175"/>
      <c r="E66" s="1119">
        <f t="shared" si="1"/>
        <v>0</v>
      </c>
      <c r="F66" s="1174"/>
      <c r="G66" s="1128"/>
      <c r="H66" s="1128"/>
      <c r="I66" s="1128"/>
      <c r="J66" s="1149" t="s">
        <v>3383</v>
      </c>
    </row>
    <row r="67" spans="1:10" s="1113" customFormat="1" x14ac:dyDescent="0.2">
      <c r="A67" s="1159" t="s">
        <v>135</v>
      </c>
      <c r="B67" s="1128" t="s">
        <v>3384</v>
      </c>
      <c r="C67" s="1149" t="s">
        <v>615</v>
      </c>
      <c r="D67" s="1173" t="s">
        <v>1299</v>
      </c>
      <c r="E67" s="1119">
        <f t="shared" si="1"/>
        <v>245000</v>
      </c>
      <c r="F67" s="1174">
        <v>245000</v>
      </c>
      <c r="G67" s="1128"/>
      <c r="H67" s="1128"/>
      <c r="I67" s="1128"/>
      <c r="J67" s="1149" t="s">
        <v>3383</v>
      </c>
    </row>
    <row r="68" spans="1:10" s="1026" customFormat="1" x14ac:dyDescent="0.35">
      <c r="A68" s="1159" t="s">
        <v>135</v>
      </c>
      <c r="B68" s="1262" t="s">
        <v>3404</v>
      </c>
      <c r="C68" s="1263"/>
      <c r="D68" s="1264"/>
      <c r="E68" s="1112">
        <f t="shared" si="1"/>
        <v>0</v>
      </c>
      <c r="F68" s="1269"/>
      <c r="G68" s="1265"/>
      <c r="H68" s="1265"/>
      <c r="I68" s="1265"/>
      <c r="J68" s="1265"/>
    </row>
    <row r="69" spans="1:10" s="1026" customFormat="1" x14ac:dyDescent="0.35">
      <c r="A69" s="1159" t="s">
        <v>135</v>
      </c>
      <c r="B69" s="1262" t="s">
        <v>3405</v>
      </c>
      <c r="C69" s="1264"/>
      <c r="D69" s="1265"/>
      <c r="E69" s="1112">
        <f t="shared" si="1"/>
        <v>0</v>
      </c>
      <c r="F69" s="1269"/>
      <c r="G69" s="1265"/>
      <c r="H69" s="1265"/>
      <c r="I69" s="1265"/>
      <c r="J69" s="1265"/>
    </row>
    <row r="70" spans="1:10" s="1026" customFormat="1" x14ac:dyDescent="0.35">
      <c r="A70" s="1159" t="s">
        <v>135</v>
      </c>
      <c r="B70" s="1266" t="s">
        <v>3406</v>
      </c>
      <c r="C70" s="1267" t="s">
        <v>3340</v>
      </c>
      <c r="D70" s="1268"/>
      <c r="E70" s="1112">
        <f t="shared" si="1"/>
        <v>8000</v>
      </c>
      <c r="F70" s="1270">
        <v>8000</v>
      </c>
      <c r="G70" s="1265"/>
      <c r="H70" s="1265"/>
      <c r="I70" s="1265"/>
      <c r="J70" s="1268" t="s">
        <v>2150</v>
      </c>
    </row>
    <row r="71" spans="1:10" s="1026" customFormat="1" x14ac:dyDescent="0.35">
      <c r="A71" s="1159" t="s">
        <v>135</v>
      </c>
      <c r="B71" s="1266" t="s">
        <v>3407</v>
      </c>
      <c r="C71" s="1267" t="s">
        <v>3340</v>
      </c>
      <c r="D71" s="1268"/>
      <c r="E71" s="1112">
        <f t="shared" si="1"/>
        <v>80000</v>
      </c>
      <c r="F71" s="1270">
        <v>80000</v>
      </c>
      <c r="G71" s="1265"/>
      <c r="H71" s="1265"/>
      <c r="I71" s="1265"/>
      <c r="J71" s="1268" t="s">
        <v>2150</v>
      </c>
    </row>
    <row r="72" spans="1:10" s="241" customFormat="1" ht="63" x14ac:dyDescent="0.2">
      <c r="A72" s="609"/>
      <c r="B72" s="610" t="s">
        <v>1936</v>
      </c>
      <c r="C72" s="611"/>
      <c r="D72" s="612"/>
      <c r="E72" s="251">
        <f t="shared" si="1"/>
        <v>0</v>
      </c>
      <c r="F72" s="613"/>
      <c r="G72" s="612"/>
      <c r="H72" s="612"/>
      <c r="I72" s="612"/>
      <c r="J72" s="612" t="s">
        <v>524</v>
      </c>
    </row>
    <row r="73" spans="1:10" s="9" customFormat="1" hidden="1" x14ac:dyDescent="0.2">
      <c r="A73" s="79"/>
      <c r="B73" s="1109" t="s">
        <v>1937</v>
      </c>
      <c r="C73" s="299" t="s">
        <v>1691</v>
      </c>
      <c r="D73" s="446"/>
      <c r="E73" s="251">
        <f t="shared" si="1"/>
        <v>0</v>
      </c>
      <c r="F73" s="614"/>
      <c r="G73" s="81"/>
      <c r="H73" s="81"/>
      <c r="I73" s="81"/>
      <c r="J73" s="81" t="s">
        <v>524</v>
      </c>
    </row>
    <row r="74" spans="1:10" s="241" customFormat="1" x14ac:dyDescent="0.2">
      <c r="A74" s="609"/>
      <c r="B74" s="615" t="s">
        <v>1938</v>
      </c>
      <c r="C74" s="611" t="s">
        <v>1691</v>
      </c>
      <c r="D74" s="616"/>
      <c r="E74" s="251">
        <f t="shared" si="1"/>
        <v>530900</v>
      </c>
      <c r="F74" s="617">
        <v>530900</v>
      </c>
      <c r="G74" s="612"/>
      <c r="H74" s="612"/>
      <c r="I74" s="612"/>
      <c r="J74" s="612" t="s">
        <v>524</v>
      </c>
    </row>
    <row r="75" spans="1:10" s="241" customFormat="1" x14ac:dyDescent="0.2">
      <c r="A75" s="609"/>
      <c r="B75" s="615" t="s">
        <v>1939</v>
      </c>
      <c r="C75" s="611" t="s">
        <v>1691</v>
      </c>
      <c r="D75" s="616"/>
      <c r="E75" s="251">
        <f t="shared" si="1"/>
        <v>30000</v>
      </c>
      <c r="F75" s="617">
        <v>30000</v>
      </c>
      <c r="G75" s="612"/>
      <c r="H75" s="612"/>
      <c r="I75" s="612"/>
      <c r="J75" s="612" t="s">
        <v>524</v>
      </c>
    </row>
    <row r="76" spans="1:10" s="241" customFormat="1" x14ac:dyDescent="0.2">
      <c r="A76" s="609"/>
      <c r="B76" s="618" t="s">
        <v>1940</v>
      </c>
      <c r="C76" s="611" t="s">
        <v>1691</v>
      </c>
      <c r="D76" s="616"/>
      <c r="E76" s="251">
        <f t="shared" si="1"/>
        <v>15000</v>
      </c>
      <c r="F76" s="617">
        <v>15000</v>
      </c>
      <c r="G76" s="612"/>
      <c r="H76" s="612"/>
      <c r="I76" s="612"/>
      <c r="J76" s="612" t="s">
        <v>524</v>
      </c>
    </row>
    <row r="77" spans="1:10" s="1261" customFormat="1" ht="46.5" customHeight="1" x14ac:dyDescent="0.45">
      <c r="A77" s="1253"/>
      <c r="B77" s="1254" t="s">
        <v>3403</v>
      </c>
      <c r="C77" s="1255"/>
      <c r="D77" s="1256"/>
      <c r="E77" s="1257"/>
      <c r="F77" s="1258"/>
      <c r="G77" s="1259"/>
      <c r="H77" s="1259"/>
      <c r="I77" s="1260"/>
      <c r="J77" s="1260"/>
    </row>
    <row r="78" spans="1:10" s="1184" customFormat="1" ht="63" x14ac:dyDescent="0.35">
      <c r="A78" s="1176"/>
      <c r="B78" s="1177" t="s">
        <v>3385</v>
      </c>
      <c r="C78" s="1178" t="s">
        <v>2051</v>
      </c>
      <c r="D78" s="1178" t="s">
        <v>2049</v>
      </c>
      <c r="E78" s="1179">
        <f t="shared" si="1"/>
        <v>100000</v>
      </c>
      <c r="F78" s="1180">
        <v>100000</v>
      </c>
      <c r="G78" s="1181"/>
      <c r="H78" s="1181"/>
      <c r="I78" s="1182"/>
      <c r="J78" s="1183" t="s">
        <v>1807</v>
      </c>
    </row>
    <row r="79" spans="1:10" x14ac:dyDescent="0.35">
      <c r="A79" s="644"/>
      <c r="B79" s="1185"/>
      <c r="C79" s="1186"/>
      <c r="D79" s="1187"/>
      <c r="E79" s="1179"/>
      <c r="G79" s="1188">
        <f>SUM(F6:F78)</f>
        <v>2009310</v>
      </c>
      <c r="H79" s="1189"/>
      <c r="I79" s="1189"/>
      <c r="J79" s="1190"/>
    </row>
    <row r="80" spans="1:10" x14ac:dyDescent="0.35">
      <c r="A80" s="1191"/>
      <c r="B80" s="1192"/>
      <c r="C80" s="1193"/>
      <c r="D80" s="1194"/>
      <c r="E80" s="1179"/>
      <c r="F80" s="1195"/>
      <c r="G80" s="1196"/>
      <c r="H80" s="1196"/>
      <c r="I80" s="1196"/>
      <c r="J80" s="1190"/>
    </row>
    <row r="81" spans="1:10" s="329" customFormat="1" ht="20.25" customHeight="1" x14ac:dyDescent="0.35">
      <c r="A81" s="1197"/>
      <c r="B81" s="1198" t="s">
        <v>3386</v>
      </c>
      <c r="C81" s="1199" t="s">
        <v>3387</v>
      </c>
      <c r="D81" s="1200" t="s">
        <v>1192</v>
      </c>
      <c r="E81" s="1179">
        <f t="shared" ref="E81:E97" si="2">F81+G81+H81+I81</f>
        <v>50000</v>
      </c>
      <c r="F81" s="1201">
        <v>50000</v>
      </c>
      <c r="G81" s="1202"/>
      <c r="H81" s="1203"/>
      <c r="I81" s="443"/>
      <c r="J81" s="1204"/>
    </row>
    <row r="82" spans="1:10" s="1210" customFormat="1" ht="84" x14ac:dyDescent="0.35">
      <c r="A82" s="1205"/>
      <c r="B82" s="1205" t="s">
        <v>3388</v>
      </c>
      <c r="C82" s="1206"/>
      <c r="D82" s="1206"/>
      <c r="E82" s="1207">
        <f t="shared" si="2"/>
        <v>0</v>
      </c>
      <c r="F82" s="1208"/>
      <c r="G82" s="1205"/>
      <c r="H82" s="1205"/>
      <c r="I82" s="1205"/>
      <c r="J82" s="1209" t="s">
        <v>1698</v>
      </c>
    </row>
    <row r="83" spans="1:10" s="1215" customFormat="1" ht="42" x14ac:dyDescent="0.35">
      <c r="A83" s="1211"/>
      <c r="B83" s="1211" t="s">
        <v>3389</v>
      </c>
      <c r="C83" s="1212"/>
      <c r="D83" s="1212" t="s">
        <v>3390</v>
      </c>
      <c r="E83" s="1179">
        <f t="shared" si="2"/>
        <v>550000</v>
      </c>
      <c r="F83" s="1213">
        <v>550000</v>
      </c>
      <c r="G83" s="1211"/>
      <c r="H83" s="1211"/>
      <c r="I83" s="1211"/>
      <c r="J83" s="1214" t="s">
        <v>1698</v>
      </c>
    </row>
    <row r="84" spans="1:10" s="329" customFormat="1" ht="42" x14ac:dyDescent="0.35">
      <c r="A84" s="86"/>
      <c r="B84" s="1216" t="s">
        <v>3391</v>
      </c>
      <c r="C84" s="1217"/>
      <c r="D84" s="1218" t="s">
        <v>3392</v>
      </c>
      <c r="E84" s="1179">
        <f t="shared" si="2"/>
        <v>50000</v>
      </c>
      <c r="F84" s="1219">
        <v>50000</v>
      </c>
      <c r="G84" s="443"/>
      <c r="H84" s="443"/>
      <c r="I84" s="443"/>
      <c r="J84" s="1220" t="s">
        <v>3393</v>
      </c>
    </row>
    <row r="85" spans="1:10" s="1229" customFormat="1" ht="63" x14ac:dyDescent="0.2">
      <c r="A85" s="1221"/>
      <c r="B85" s="1222" t="s">
        <v>1936</v>
      </c>
      <c r="C85" s="1223"/>
      <c r="D85" s="1224"/>
      <c r="E85" s="1225">
        <f t="shared" si="2"/>
        <v>0</v>
      </c>
      <c r="F85" s="1226"/>
      <c r="G85" s="1227"/>
      <c r="H85" s="1227"/>
      <c r="I85" s="1227"/>
      <c r="J85" s="1228" t="s">
        <v>524</v>
      </c>
    </row>
    <row r="86" spans="1:10" s="262" customFormat="1" ht="42" x14ac:dyDescent="0.2">
      <c r="A86" s="1230"/>
      <c r="B86" s="1231" t="s">
        <v>3394</v>
      </c>
      <c r="C86" s="1232" t="s">
        <v>1691</v>
      </c>
      <c r="D86" s="1233">
        <v>22251</v>
      </c>
      <c r="E86" s="1234">
        <f t="shared" si="2"/>
        <v>700000</v>
      </c>
      <c r="F86" s="1235">
        <v>700000</v>
      </c>
      <c r="G86" s="447"/>
      <c r="H86" s="447"/>
      <c r="I86" s="447"/>
      <c r="J86" s="1236" t="s">
        <v>524</v>
      </c>
    </row>
    <row r="87" spans="1:10" s="262" customFormat="1" ht="42" x14ac:dyDescent="0.2">
      <c r="A87" s="1230"/>
      <c r="B87" s="1231" t="s">
        <v>3395</v>
      </c>
      <c r="C87" s="1232" t="s">
        <v>1691</v>
      </c>
      <c r="D87" s="1233">
        <v>22313</v>
      </c>
      <c r="E87" s="1234">
        <f t="shared" si="2"/>
        <v>300000</v>
      </c>
      <c r="F87" s="1235">
        <v>300000</v>
      </c>
      <c r="G87" s="447"/>
      <c r="H87" s="447"/>
      <c r="I87" s="447"/>
      <c r="J87" s="1236" t="s">
        <v>524</v>
      </c>
    </row>
    <row r="88" spans="1:10" s="262" customFormat="1" ht="42" x14ac:dyDescent="0.2">
      <c r="A88" s="1230"/>
      <c r="B88" s="1231" t="s">
        <v>3396</v>
      </c>
      <c r="C88" s="1232" t="s">
        <v>1691</v>
      </c>
      <c r="D88" s="1233">
        <v>22282</v>
      </c>
      <c r="E88" s="1234">
        <f t="shared" si="2"/>
        <v>1080000</v>
      </c>
      <c r="F88" s="1235">
        <v>1080000</v>
      </c>
      <c r="G88" s="447"/>
      <c r="H88" s="447"/>
      <c r="I88" s="447"/>
      <c r="J88" s="1236" t="s">
        <v>524</v>
      </c>
    </row>
    <row r="89" spans="1:10" s="262" customFormat="1" x14ac:dyDescent="0.2">
      <c r="A89" s="1230"/>
      <c r="B89" s="1231" t="s">
        <v>3397</v>
      </c>
      <c r="C89" s="1232" t="s">
        <v>1691</v>
      </c>
      <c r="D89" s="1233">
        <v>22402</v>
      </c>
      <c r="E89" s="1234">
        <f t="shared" si="2"/>
        <v>36000</v>
      </c>
      <c r="F89" s="1235">
        <v>36000</v>
      </c>
      <c r="G89" s="447"/>
      <c r="H89" s="447"/>
      <c r="I89" s="447"/>
      <c r="J89" s="1236" t="s">
        <v>524</v>
      </c>
    </row>
    <row r="90" spans="1:10" s="262" customFormat="1" ht="42" x14ac:dyDescent="0.2">
      <c r="A90" s="1230"/>
      <c r="B90" s="1231" t="s">
        <v>3398</v>
      </c>
      <c r="C90" s="1232" t="s">
        <v>1691</v>
      </c>
      <c r="D90" s="1233">
        <v>22341</v>
      </c>
      <c r="E90" s="1234">
        <f t="shared" si="2"/>
        <v>52800</v>
      </c>
      <c r="F90" s="1235">
        <v>52800</v>
      </c>
      <c r="G90" s="447"/>
      <c r="H90" s="447"/>
      <c r="I90" s="447"/>
      <c r="J90" s="1236" t="s">
        <v>524</v>
      </c>
    </row>
    <row r="91" spans="1:10" s="262" customFormat="1" ht="42" x14ac:dyDescent="0.2">
      <c r="A91" s="1230"/>
      <c r="B91" s="1237" t="s">
        <v>3399</v>
      </c>
      <c r="C91" s="1232" t="s">
        <v>1691</v>
      </c>
      <c r="D91" s="1233">
        <v>22402</v>
      </c>
      <c r="E91" s="1234">
        <f t="shared" si="2"/>
        <v>250000</v>
      </c>
      <c r="F91" s="1238">
        <v>250000</v>
      </c>
      <c r="G91" s="447"/>
      <c r="H91" s="447"/>
      <c r="I91" s="447"/>
      <c r="J91" s="1236" t="s">
        <v>524</v>
      </c>
    </row>
    <row r="92" spans="1:10" s="262" customFormat="1" x14ac:dyDescent="0.2">
      <c r="A92" s="1230"/>
      <c r="B92" s="1239" t="s">
        <v>3400</v>
      </c>
      <c r="C92" s="1232" t="s">
        <v>1691</v>
      </c>
      <c r="D92" s="1233"/>
      <c r="E92" s="1234">
        <f t="shared" si="2"/>
        <v>75000</v>
      </c>
      <c r="F92" s="1238">
        <v>75000</v>
      </c>
      <c r="G92" s="447"/>
      <c r="H92" s="447"/>
      <c r="I92" s="447"/>
      <c r="J92" s="1236" t="s">
        <v>524</v>
      </c>
    </row>
    <row r="93" spans="1:10" s="262" customFormat="1" ht="42" x14ac:dyDescent="0.2">
      <c r="A93" s="1230"/>
      <c r="B93" s="1239" t="s">
        <v>3401</v>
      </c>
      <c r="C93" s="1232" t="s">
        <v>1691</v>
      </c>
      <c r="D93" s="1233"/>
      <c r="E93" s="1234">
        <f t="shared" si="2"/>
        <v>10000</v>
      </c>
      <c r="F93" s="1238">
        <v>10000</v>
      </c>
      <c r="G93" s="447"/>
      <c r="H93" s="447"/>
      <c r="I93" s="447"/>
      <c r="J93" s="1236" t="s">
        <v>524</v>
      </c>
    </row>
    <row r="94" spans="1:10" s="1229" customFormat="1" x14ac:dyDescent="0.2">
      <c r="A94" s="1221"/>
      <c r="B94" s="1240" t="s">
        <v>1938</v>
      </c>
      <c r="C94" s="1223" t="s">
        <v>1691</v>
      </c>
      <c r="D94" s="1241"/>
      <c r="E94" s="1225">
        <f t="shared" si="2"/>
        <v>530900</v>
      </c>
      <c r="F94" s="1242">
        <v>530900</v>
      </c>
      <c r="G94" s="1227"/>
      <c r="H94" s="1227"/>
      <c r="I94" s="1227"/>
      <c r="J94" s="1228" t="s">
        <v>524</v>
      </c>
    </row>
    <row r="95" spans="1:10" s="262" customFormat="1" x14ac:dyDescent="0.2">
      <c r="A95" s="1230"/>
      <c r="B95" s="1239" t="s">
        <v>3402</v>
      </c>
      <c r="C95" s="1232" t="s">
        <v>1691</v>
      </c>
      <c r="D95" s="1233"/>
      <c r="E95" s="1234">
        <f t="shared" si="2"/>
        <v>300000</v>
      </c>
      <c r="F95" s="1238">
        <v>300000</v>
      </c>
      <c r="G95" s="447"/>
      <c r="H95" s="447"/>
      <c r="I95" s="447"/>
      <c r="J95" s="1236" t="s">
        <v>524</v>
      </c>
    </row>
    <row r="96" spans="1:10" s="1229" customFormat="1" x14ac:dyDescent="0.2">
      <c r="A96" s="1221"/>
      <c r="B96" s="1240" t="s">
        <v>1939</v>
      </c>
      <c r="C96" s="1223" t="s">
        <v>1691</v>
      </c>
      <c r="D96" s="1241"/>
      <c r="E96" s="1225">
        <f t="shared" si="2"/>
        <v>30000</v>
      </c>
      <c r="F96" s="1242">
        <v>30000</v>
      </c>
      <c r="G96" s="1227"/>
      <c r="H96" s="1227"/>
      <c r="I96" s="1227"/>
      <c r="J96" s="1228" t="s">
        <v>524</v>
      </c>
    </row>
    <row r="97" spans="1:10" s="1229" customFormat="1" ht="42" x14ac:dyDescent="0.2">
      <c r="A97" s="1221"/>
      <c r="B97" s="1240" t="s">
        <v>1940</v>
      </c>
      <c r="C97" s="1223" t="s">
        <v>1691</v>
      </c>
      <c r="D97" s="1241"/>
      <c r="E97" s="1225">
        <f t="shared" si="2"/>
        <v>15000</v>
      </c>
      <c r="F97" s="1242">
        <v>15000</v>
      </c>
      <c r="G97" s="1227"/>
      <c r="H97" s="1227"/>
      <c r="I97" s="1227"/>
      <c r="J97" s="1228" t="s">
        <v>524</v>
      </c>
    </row>
    <row r="98" spans="1:10" x14ac:dyDescent="0.35">
      <c r="A98" s="1243"/>
      <c r="B98" s="77"/>
      <c r="C98" s="1244"/>
      <c r="D98" s="1245"/>
      <c r="E98" s="1179"/>
      <c r="G98" s="75">
        <f>SUM(F81:F97)</f>
        <v>4029700</v>
      </c>
      <c r="H98" s="112"/>
      <c r="I98" s="112"/>
      <c r="J98" s="1190"/>
    </row>
    <row r="99" spans="1:10" x14ac:dyDescent="0.35">
      <c r="A99" s="75"/>
      <c r="B99" s="1246"/>
      <c r="C99" s="1244"/>
      <c r="D99" s="81"/>
      <c r="E99" s="1179">
        <f>E86+E94+E96+E97</f>
        <v>1275900</v>
      </c>
      <c r="F99" s="75"/>
      <c r="G99" s="112"/>
      <c r="H99" s="112"/>
      <c r="I99" s="112"/>
      <c r="J99" s="1190"/>
    </row>
    <row r="100" spans="1:10" x14ac:dyDescent="0.35">
      <c r="A100" s="1247"/>
      <c r="B100" s="1248"/>
      <c r="C100" s="1249"/>
      <c r="D100" s="1250"/>
      <c r="E100" s="1179"/>
      <c r="F100" s="1251"/>
      <c r="G100" s="1252"/>
      <c r="H100" s="1252"/>
      <c r="I100" s="1252"/>
      <c r="J100" s="1190"/>
    </row>
    <row r="101" spans="1:10" x14ac:dyDescent="0.35">
      <c r="B101" s="4"/>
      <c r="E101" s="244">
        <f>SUM(E4:E100)</f>
        <v>7314910</v>
      </c>
      <c r="F101" s="244">
        <f t="shared" ref="F101:I101" si="3">SUM(F4:F100)</f>
        <v>6039010</v>
      </c>
      <c r="G101" s="137">
        <f t="shared" si="3"/>
        <v>6039010</v>
      </c>
      <c r="H101" s="137">
        <f t="shared" si="3"/>
        <v>0</v>
      </c>
      <c r="I101" s="137">
        <f t="shared" si="3"/>
        <v>0</v>
      </c>
      <c r="J101" s="138">
        <f>F101+G101+H101+I101</f>
        <v>12078020</v>
      </c>
    </row>
  </sheetData>
  <mergeCells count="5">
    <mergeCell ref="A1:I1"/>
    <mergeCell ref="A2:A3"/>
    <mergeCell ref="B2:B3"/>
    <mergeCell ref="E2:I2"/>
    <mergeCell ref="J2:J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84</vt:i4>
      </vt:variant>
      <vt:variant>
        <vt:lpstr>ช่วงที่มีชื่อ</vt:lpstr>
      </vt:variant>
      <vt:variant>
        <vt:i4>64</vt:i4>
      </vt:variant>
    </vt:vector>
  </HeadingPairs>
  <TitlesOfParts>
    <vt:vector size="148" baseType="lpstr">
      <vt:lpstr>ปก</vt:lpstr>
      <vt:lpstr>บันทึก (2)</vt:lpstr>
      <vt:lpstr>ผัง</vt:lpstr>
      <vt:lpstr>แผนยุทธศาสตร์</vt:lpstr>
      <vt:lpstr>แผนภูมิ</vt:lpstr>
      <vt:lpstr>แผนภูมิปรับ</vt:lpstr>
      <vt:lpstr>planfin</vt:lpstr>
      <vt:lpstr>ปัญหา(1)</vt:lpstr>
      <vt:lpstr>ปัญหา(2)</vt:lpstr>
      <vt:lpstr>ปัญหา(3)</vt:lpstr>
      <vt:lpstr>ตาราง1</vt:lpstr>
      <vt:lpstr>ตาราง1ปรับ</vt:lpstr>
      <vt:lpstr>ตาราง2</vt:lpstr>
      <vt:lpstr>ตาราง3</vt:lpstr>
      <vt:lpstr>สรุปงบที่จว.เปลี่ยน</vt:lpstr>
      <vt:lpstr>แผ่นคั่น</vt:lpstr>
      <vt:lpstr>A1pcu</vt:lpstr>
      <vt:lpstr>A2pcu1</vt:lpstr>
      <vt:lpstr>A3PCU 2</vt:lpstr>
      <vt:lpstr>A4pcu3</vt:lpstr>
      <vt:lpstr>A5pcu4</vt:lpstr>
      <vt:lpstr>A6pcuพี่โป่ง</vt:lpstr>
      <vt:lpstr>A7pcu 5</vt:lpstr>
      <vt:lpstr>A8pcu6</vt:lpstr>
      <vt:lpstr>A9pcu7</vt:lpstr>
      <vt:lpstr>A10</vt:lpstr>
      <vt:lpstr>A11pcu8G&amp;C</vt:lpstr>
      <vt:lpstr>A12pcu9</vt:lpstr>
      <vt:lpstr>A13pcu10</vt:lpstr>
      <vt:lpstr>A14</vt:lpstr>
      <vt:lpstr>A15</vt:lpstr>
      <vt:lpstr>A16</vt:lpstr>
      <vt:lpstr>A17pcu11</vt:lpstr>
      <vt:lpstr>A18</vt:lpstr>
      <vt:lpstr>A19แผนไทย</vt:lpstr>
      <vt:lpstr>A20pcu12</vt:lpstr>
      <vt:lpstr>A21</vt:lpstr>
      <vt:lpstr>A22</vt:lpstr>
      <vt:lpstr>A23pcu13</vt:lpstr>
      <vt:lpstr>A24</vt:lpstr>
      <vt:lpstr>A25pcu14</vt:lpstr>
      <vt:lpstr>A26</vt:lpstr>
      <vt:lpstr>A27pcu15</vt:lpstr>
      <vt:lpstr>A28pcu16</vt:lpstr>
      <vt:lpstr>A29</vt:lpstr>
      <vt:lpstr>A30</vt:lpstr>
      <vt:lpstr>A31</vt:lpstr>
      <vt:lpstr>A32pcu17</vt:lpstr>
      <vt:lpstr>A33</vt:lpstr>
      <vt:lpstr>A34</vt:lpstr>
      <vt:lpstr>A35กำลังคน</vt:lpstr>
      <vt:lpstr>A36</vt:lpstr>
      <vt:lpstr>A37pcu18</vt:lpstr>
      <vt:lpstr>A38ยา</vt:lpstr>
      <vt:lpstr>A39</vt:lpstr>
      <vt:lpstr>A40บริหาร-คอม</vt:lpstr>
      <vt:lpstr>A41คอม</vt:lpstr>
      <vt:lpstr>A42pcu19</vt:lpstr>
      <vt:lpstr>A43</vt:lpstr>
      <vt:lpstr>A44วิจัย-นวตกรรม-CQI</vt:lpstr>
      <vt:lpstr>A45</vt:lpstr>
      <vt:lpstr>คั่น</vt:lpstr>
      <vt:lpstr>1PCU</vt:lpstr>
      <vt:lpstr>2PCU</vt:lpstr>
      <vt:lpstr>3PCU</vt:lpstr>
      <vt:lpstr>4PCU</vt:lpstr>
      <vt:lpstr>5G&amp;C</vt:lpstr>
      <vt:lpstr>6คลินิกนอกเวลา</vt:lpstr>
      <vt:lpstr>7</vt:lpstr>
      <vt:lpstr>8</vt:lpstr>
      <vt:lpstr>9แผนไทย</vt:lpstr>
      <vt:lpstr>10บริการมูลค่าเพิ่ม10.3</vt:lpstr>
      <vt:lpstr>11คอยบอย</vt:lpstr>
      <vt:lpstr>12ดิจิตอล</vt:lpstr>
      <vt:lpstr>13</vt:lpstr>
      <vt:lpstr>14</vt:lpstr>
      <vt:lpstr>คั่นเชิงรุก</vt:lpstr>
      <vt:lpstr>รุกภาพรวม</vt:lpstr>
      <vt:lpstr>เชิงรุกชุมชนต.ทับไทร</vt:lpstr>
      <vt:lpstr>ต.โป่งน้ำร้อน</vt:lpstr>
      <vt:lpstr>ต.หนองตาคง</vt:lpstr>
      <vt:lpstr>ต.เทพนิมิต</vt:lpstr>
      <vt:lpstr>ต.คลองใหญ่</vt:lpstr>
      <vt:lpstr>ครุภัณฑ์สิ่งก่อสร้าง</vt:lpstr>
      <vt:lpstr>'10บริการมูลค่าเพิ่ม10.3'!Print_Titles</vt:lpstr>
      <vt:lpstr>'11คอยบอย'!Print_Titles</vt:lpstr>
      <vt:lpstr>'12ดิจิตอล'!Print_Titles</vt:lpstr>
      <vt:lpstr>'13'!Print_Titles</vt:lpstr>
      <vt:lpstr>'14'!Print_Titles</vt:lpstr>
      <vt:lpstr>'1PCU'!Print_Titles</vt:lpstr>
      <vt:lpstr>'2PCU'!Print_Titles</vt:lpstr>
      <vt:lpstr>'3PCU'!Print_Titles</vt:lpstr>
      <vt:lpstr>'4PCU'!Print_Titles</vt:lpstr>
      <vt:lpstr>'5G&amp;C'!Print_Titles</vt:lpstr>
      <vt:lpstr>'6คลินิกนอกเวลา'!Print_Titles</vt:lpstr>
      <vt:lpstr>'7'!Print_Titles</vt:lpstr>
      <vt:lpstr>'8'!Print_Titles</vt:lpstr>
      <vt:lpstr>'9แผนไทย'!Print_Titles</vt:lpstr>
      <vt:lpstr>'A10'!Print_Titles</vt:lpstr>
      <vt:lpstr>'A11pcu8G&amp;C'!Print_Titles</vt:lpstr>
      <vt:lpstr>A12pcu9!Print_Titles</vt:lpstr>
      <vt:lpstr>A13pcu10!Print_Titles</vt:lpstr>
      <vt:lpstr>'A14'!Print_Titles</vt:lpstr>
      <vt:lpstr>'A15'!Print_Titles</vt:lpstr>
      <vt:lpstr>'A16'!Print_Titles</vt:lpstr>
      <vt:lpstr>A17pcu11!Print_Titles</vt:lpstr>
      <vt:lpstr>'A18'!Print_Titles</vt:lpstr>
      <vt:lpstr>A19แผนไทย!Print_Titles</vt:lpstr>
      <vt:lpstr>A1pcu!Print_Titles</vt:lpstr>
      <vt:lpstr>A20pcu12!Print_Titles</vt:lpstr>
      <vt:lpstr>'A21'!Print_Titles</vt:lpstr>
      <vt:lpstr>'A22'!Print_Titles</vt:lpstr>
      <vt:lpstr>A23pcu13!Print_Titles</vt:lpstr>
      <vt:lpstr>'A24'!Print_Titles</vt:lpstr>
      <vt:lpstr>A25pcu14!Print_Titles</vt:lpstr>
      <vt:lpstr>A27pcu15!Print_Titles</vt:lpstr>
      <vt:lpstr>A2pcu1!Print_Titles</vt:lpstr>
      <vt:lpstr>'A31'!Print_Titles</vt:lpstr>
      <vt:lpstr>A32pcu17!Print_Titles</vt:lpstr>
      <vt:lpstr>'A33'!Print_Titles</vt:lpstr>
      <vt:lpstr>'A34'!Print_Titles</vt:lpstr>
      <vt:lpstr>A35กำลังคน!Print_Titles</vt:lpstr>
      <vt:lpstr>'A36'!Print_Titles</vt:lpstr>
      <vt:lpstr>A37pcu18!Print_Titles</vt:lpstr>
      <vt:lpstr>A38ยา!Print_Titles</vt:lpstr>
      <vt:lpstr>'A39'!Print_Titles</vt:lpstr>
      <vt:lpstr>'A3PCU 2'!Print_Titles</vt:lpstr>
      <vt:lpstr>'A40บริหาร-คอม'!Print_Titles</vt:lpstr>
      <vt:lpstr>A41คอม!Print_Titles</vt:lpstr>
      <vt:lpstr>A42pcu19!Print_Titles</vt:lpstr>
      <vt:lpstr>'A43'!Print_Titles</vt:lpstr>
      <vt:lpstr>'A44วิจัย-นวตกรรม-CQI'!Print_Titles</vt:lpstr>
      <vt:lpstr>A4pcu3!Print_Titles</vt:lpstr>
      <vt:lpstr>A5pcu4!Print_Titles</vt:lpstr>
      <vt:lpstr>A6pcuพี่โป่ง!Print_Titles</vt:lpstr>
      <vt:lpstr>'A7pcu 5'!Print_Titles</vt:lpstr>
      <vt:lpstr>A8pcu6!Print_Titles</vt:lpstr>
      <vt:lpstr>A9pcu7!Print_Titles</vt:lpstr>
      <vt:lpstr>planfin!Print_Titles</vt:lpstr>
      <vt:lpstr>เชิงรุกชุมชนต.ทับไทร!Print_Titles</vt:lpstr>
      <vt:lpstr>ต.คลองใหญ่!Print_Titles</vt:lpstr>
      <vt:lpstr>ต.เทพนิมิต!Print_Titles</vt:lpstr>
      <vt:lpstr>ต.โป่งน้ำร้อน!Print_Titles</vt:lpstr>
      <vt:lpstr>ต.หนองตาคง!Print_Titles</vt:lpstr>
      <vt:lpstr>ตาราง3!Print_Titles</vt:lpstr>
      <vt:lpstr>'ปัญหา(1)'!Print_Titles</vt:lpstr>
      <vt:lpstr>'ปัญหา(2)'!Print_Titles</vt:lpstr>
      <vt:lpstr>'ปัญหา(3)'!Print_Titles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User</cp:lastModifiedBy>
  <cp:lastPrinted>2018-01-08T11:06:00Z</cp:lastPrinted>
  <dcterms:created xsi:type="dcterms:W3CDTF">2009-05-12T05:15:01Z</dcterms:created>
  <dcterms:modified xsi:type="dcterms:W3CDTF">2018-02-20T04:06:36Z</dcterms:modified>
</cp:coreProperties>
</file>