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omments3.xml" ContentType="application/vnd.openxmlformats-officedocument.spreadsheetml.comment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75" yWindow="135" windowWidth="11325" windowHeight="8910" tabRatio="788" activeTab="13"/>
  </bookViews>
  <sheets>
    <sheet name="ปก" sheetId="5" r:id="rId1"/>
    <sheet name="บันทึก (2)" sheetId="46" r:id="rId2"/>
    <sheet name="ผัง" sheetId="65" r:id="rId3"/>
    <sheet name="แผนยุทธศาสตร์" sheetId="68" r:id="rId4"/>
    <sheet name="ต่อยุทธ" sheetId="150" r:id="rId5"/>
    <sheet name="planfin" sheetId="48" r:id="rId6"/>
    <sheet name="ประมาณการรายรับ" sheetId="144" r:id="rId7"/>
    <sheet name="ปัญหา1กลุ่มวัย" sheetId="76" r:id="rId8"/>
    <sheet name="ปัญหา2CD" sheetId="75" r:id="rId9"/>
    <sheet name="ปัญหา3NCD" sheetId="74" r:id="rId10"/>
    <sheet name="โครงการเร่งรัด" sheetId="138" r:id="rId11"/>
    <sheet name="ตาราง1" sheetId="23" r:id="rId12"/>
    <sheet name="ตาราง2" sheetId="22" r:id="rId13"/>
    <sheet name="ตาราง3" sheetId="69" r:id="rId14"/>
    <sheet name="แผ่นคั่น" sheetId="70" r:id="rId15"/>
    <sheet name="A1ทุกกลุ่มวัย" sheetId="78" r:id="rId16"/>
    <sheet name="A2ความรู้ปชช" sheetId="139" r:id="rId17"/>
    <sheet name="A3พชอ" sheetId="82" r:id="rId18"/>
    <sheet name="A4EOC" sheetId="83" r:id="rId19"/>
    <sheet name="A5-CD-NCD" sheetId="85" r:id="rId20"/>
    <sheet name="A6คุ้มครอง" sheetId="87" r:id="rId21"/>
    <sheet name="A7G&amp;C" sheetId="88" r:id="rId22"/>
    <sheet name="A8PCC" sheetId="90" r:id="rId23"/>
    <sheet name="A9อสม" sheetId="114" r:id="rId24"/>
    <sheet name="A10-NCD-dmHT" sheetId="91" r:id="rId25"/>
    <sheet name="A11TB" sheetId="140" r:id="rId26"/>
    <sheet name="A12RDU" sheetId="92" r:id="rId27"/>
    <sheet name="A13ส่งต่อ" sheetId="93" r:id="rId28"/>
    <sheet name="A14ทารกแรกเกิด" sheetId="94" r:id="rId29"/>
    <sheet name="A15Palliative" sheetId="95" r:id="rId30"/>
    <sheet name="A16แผนไทย" sheetId="96" r:id="rId31"/>
    <sheet name="A17จิต" sheetId="97" r:id="rId32"/>
    <sheet name="A18SP5สาขา" sheetId="98" r:id="rId33"/>
    <sheet name="A19หัวใจ" sheetId="99" r:id="rId34"/>
    <sheet name="A20มะเร็ง" sheetId="100" r:id="rId35"/>
    <sheet name="A21ไต" sheetId="101" r:id="rId36"/>
    <sheet name="A22ตา" sheetId="102" r:id="rId37"/>
    <sheet name="A23ปลูกถ่าย" sheetId="103" r:id="rId38"/>
    <sheet name="A24เสพติด" sheetId="104" r:id="rId39"/>
    <sheet name="A25IMC" sheetId="105" r:id="rId40"/>
    <sheet name="A26oneday" sheetId="106" r:id="rId41"/>
    <sheet name="A27 กัญชา" sheetId="142" r:id="rId42"/>
    <sheet name="A28ฉุกเฉิน" sheetId="108" r:id="rId43"/>
    <sheet name="A29พระราชดำริ" sheetId="109" r:id="rId44"/>
    <sheet name="A30ท่องเที่ยวสุขภาพ" sheetId="111" r:id="rId45"/>
    <sheet name="A31พัฒนาบุคลากร" sheetId="112" r:id="rId46"/>
    <sheet name="A32วางแผนกำลังคน" sheetId="113" r:id="rId47"/>
    <sheet name="A33ยา-ITA" sheetId="115" r:id="rId48"/>
    <sheet name="A34HAติดดาว" sheetId="116" r:id="rId49"/>
    <sheet name="A35HappyMOPH" sheetId="141" r:id="rId50"/>
    <sheet name="A36สารสนเทศ" sheetId="117" r:id="rId51"/>
    <sheet name="A37SmartHos" sheetId="118" r:id="rId52"/>
    <sheet name="A38-3กองทุน" sheetId="119" r:id="rId53"/>
    <sheet name="A39เงินคลัง" sheetId="120" r:id="rId54"/>
    <sheet name="A40วิจัยนวตกรรมCQI" sheetId="121" r:id="rId55"/>
    <sheet name="A41กฏหมาย" sheetId="122" r:id="rId56"/>
    <sheet name="A42จัดการพื้นฐานที่เพิ่ม" sheetId="137" r:id="rId57"/>
    <sheet name="ใบผนวก" sheetId="71" r:id="rId58"/>
    <sheet name="A42รพพื้นฐานที่อนุมัติแล้ว" sheetId="146" r:id="rId59"/>
    <sheet name="A42รพสตที่อนุมัติแล้ว" sheetId="147" r:id="rId60"/>
    <sheet name="ใบคั่น" sheetId="72" r:id="rId61"/>
    <sheet name="เชิงรุก63" sheetId="143" r:id="rId62"/>
    <sheet name="รายละเอียดครุภัณฑ์รพสต" sheetId="149" r:id="rId63"/>
  </sheets>
  <definedNames>
    <definedName name="_xlnm.Print_Titles" localSheetId="24">'A10-NCD-dmHT'!$13:$14</definedName>
    <definedName name="_xlnm.Print_Titles" localSheetId="25">A11TB!$9:$10</definedName>
    <definedName name="_xlnm.Print_Titles" localSheetId="26">A12RDU!$9:$10</definedName>
    <definedName name="_xlnm.Print_Titles" localSheetId="27">A13ส่งต่อ!$9:$10</definedName>
    <definedName name="_xlnm.Print_Titles" localSheetId="28">A14ทารกแรกเกิด!$9:$10</definedName>
    <definedName name="_xlnm.Print_Titles" localSheetId="29">A15Palliative!$11:$12</definedName>
    <definedName name="_xlnm.Print_Titles" localSheetId="30">A16แผนไทย!$9:$10</definedName>
    <definedName name="_xlnm.Print_Titles" localSheetId="31">A17จิต!$10:$11</definedName>
    <definedName name="_xlnm.Print_Titles" localSheetId="32">A18SP5สาขา!$11:$12</definedName>
    <definedName name="_xlnm.Print_Titles" localSheetId="33">A19หัวใจ!$10:$11</definedName>
    <definedName name="_xlnm.Print_Titles" localSheetId="15">A1ทุกกลุ่มวัย!$21:$22</definedName>
    <definedName name="_xlnm.Print_Titles" localSheetId="34">A20มะเร็ง!$11:$12</definedName>
    <definedName name="_xlnm.Print_Titles" localSheetId="35">A21ไต!$10:$11</definedName>
    <definedName name="_xlnm.Print_Titles" localSheetId="36">A22ตา!$9:$10</definedName>
    <definedName name="_xlnm.Print_Titles" localSheetId="38">A24เสพติด!$10:$11</definedName>
    <definedName name="_xlnm.Print_Titles" localSheetId="39">A25IMC!$9:$10</definedName>
    <definedName name="_xlnm.Print_Titles" localSheetId="40">A26oneday!$9:$10</definedName>
    <definedName name="_xlnm.Print_Titles" localSheetId="42">A28ฉุกเฉิน!$13:$14</definedName>
    <definedName name="_xlnm.Print_Titles" localSheetId="43">A29พระราชดำริ!$11:$12</definedName>
    <definedName name="_xlnm.Print_Titles" localSheetId="16">A2ความรู้ปชช!$9:$10</definedName>
    <definedName name="_xlnm.Print_Titles" localSheetId="45">A31พัฒนาบุคลากร!$12:$13</definedName>
    <definedName name="_xlnm.Print_Titles" localSheetId="47">'A33ยา-ITA'!$11:$12</definedName>
    <definedName name="_xlnm.Print_Titles" localSheetId="48">A34HAติดดาว!$12:$13</definedName>
    <definedName name="_xlnm.Print_Titles" localSheetId="49">A35HappyMOPH!$9:$10</definedName>
    <definedName name="_xlnm.Print_Titles" localSheetId="51">A37SmartHos!$12:$13</definedName>
    <definedName name="_xlnm.Print_Titles" localSheetId="17">A3พชอ!$10:$11</definedName>
    <definedName name="_xlnm.Print_Titles" localSheetId="54">A40วิจัยนวตกรรมCQI!$10:$11</definedName>
    <definedName name="_xlnm.Print_Titles" localSheetId="56">A42จัดการพื้นฐานที่เพิ่ม!$9:$10</definedName>
    <definedName name="_xlnm.Print_Titles" localSheetId="58">A42รพพื้นฐานที่อนุมัติแล้ว!$9:$10</definedName>
    <definedName name="_xlnm.Print_Titles" localSheetId="59">A42รพสตที่อนุมัติแล้ว!$9:$10</definedName>
    <definedName name="_xlnm.Print_Titles" localSheetId="18">A4EOC!$9:$10</definedName>
    <definedName name="_xlnm.Print_Titles" localSheetId="19">'A5-CD-NCD'!$16:$17</definedName>
    <definedName name="_xlnm.Print_Titles" localSheetId="20">A6คุ้มครอง!$11:$12</definedName>
    <definedName name="_xlnm.Print_Titles" localSheetId="21">'A7G&amp;C'!$13:$14</definedName>
    <definedName name="_xlnm.Print_Titles" localSheetId="22">A8PCC!$12:$13</definedName>
    <definedName name="_xlnm.Print_Titles" localSheetId="23">A9อสม!$10:$11</definedName>
    <definedName name="_xlnm.Print_Titles" localSheetId="61">เชิงรุก63!$2:$3</definedName>
    <definedName name="_xlnm.Print_Titles" localSheetId="4">ต่อยุทธ!$2:$3</definedName>
    <definedName name="_xlnm.Print_Titles" localSheetId="13">ตาราง3!$3:$4</definedName>
  </definedNames>
  <calcPr calcId="144525"/>
</workbook>
</file>

<file path=xl/calcChain.xml><?xml version="1.0" encoding="utf-8"?>
<calcChain xmlns="http://schemas.openxmlformats.org/spreadsheetml/2006/main">
  <c r="D31" i="48" l="1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C32" i="48"/>
  <c r="D32" i="48"/>
  <c r="D6" i="48" l="1"/>
  <c r="D7" i="48"/>
  <c r="D8" i="48"/>
  <c r="D9" i="48"/>
  <c r="D10" i="48"/>
  <c r="D11" i="48"/>
  <c r="D12" i="48"/>
  <c r="D13" i="48"/>
  <c r="D14" i="48"/>
  <c r="D15" i="48"/>
  <c r="D5" i="48"/>
  <c r="C49" i="69" l="1"/>
  <c r="C48" i="69"/>
  <c r="C16" i="22"/>
  <c r="C15" i="22"/>
  <c r="C16" i="23"/>
  <c r="B27" i="144" l="1"/>
  <c r="B19" i="144" l="1"/>
  <c r="E40" i="90" l="1"/>
  <c r="C21" i="144" l="1"/>
  <c r="F82" i="137"/>
  <c r="E82" i="137"/>
  <c r="C22" i="144" s="1"/>
  <c r="F72" i="137"/>
  <c r="E72" i="137"/>
  <c r="F62" i="137"/>
  <c r="E62" i="137"/>
  <c r="C20" i="144" s="1"/>
  <c r="F51" i="137"/>
  <c r="E51" i="137" s="1"/>
  <c r="F28" i="149" l="1"/>
  <c r="F11" i="149"/>
  <c r="F37" i="149"/>
  <c r="F32" i="149"/>
  <c r="F20" i="149"/>
  <c r="F15" i="149"/>
  <c r="F7" i="149"/>
  <c r="E17" i="82" l="1"/>
  <c r="E18" i="82"/>
  <c r="E19" i="82"/>
  <c r="J10" i="74" l="1"/>
  <c r="J9" i="74"/>
  <c r="J8" i="74"/>
  <c r="J6" i="74"/>
  <c r="J10" i="75"/>
  <c r="J8" i="75"/>
  <c r="E22" i="115" l="1"/>
  <c r="G70" i="147" l="1"/>
  <c r="H70" i="147"/>
  <c r="I70" i="147"/>
  <c r="E68" i="147"/>
  <c r="E67" i="147"/>
  <c r="E66" i="147"/>
  <c r="E65" i="147"/>
  <c r="E64" i="147"/>
  <c r="E63" i="147"/>
  <c r="E62" i="147"/>
  <c r="E61" i="147"/>
  <c r="E60" i="147"/>
  <c r="E59" i="147"/>
  <c r="E58" i="147"/>
  <c r="E57" i="147"/>
  <c r="E56" i="147"/>
  <c r="E55" i="147"/>
  <c r="E54" i="147"/>
  <c r="E53" i="147"/>
  <c r="E52" i="147"/>
  <c r="E51" i="147"/>
  <c r="E50" i="147"/>
  <c r="E49" i="147"/>
  <c r="E48" i="147"/>
  <c r="E47" i="147"/>
  <c r="E46" i="147"/>
  <c r="E45" i="147"/>
  <c r="E44" i="147"/>
  <c r="E43" i="147"/>
  <c r="E42" i="147"/>
  <c r="E41" i="147"/>
  <c r="E40" i="147"/>
  <c r="E39" i="147"/>
  <c r="E38" i="147"/>
  <c r="E37" i="147"/>
  <c r="E36" i="147"/>
  <c r="E35" i="147"/>
  <c r="E34" i="147"/>
  <c r="E33" i="147"/>
  <c r="E32" i="147"/>
  <c r="E31" i="147"/>
  <c r="E30" i="147"/>
  <c r="E29" i="147"/>
  <c r="E28" i="147"/>
  <c r="E27" i="147"/>
  <c r="E26" i="147"/>
  <c r="E25" i="147"/>
  <c r="E24" i="147"/>
  <c r="E23" i="147"/>
  <c r="E22" i="147"/>
  <c r="E21" i="147"/>
  <c r="E20" i="147"/>
  <c r="E19" i="147"/>
  <c r="E18" i="147"/>
  <c r="E17" i="147"/>
  <c r="E16" i="147"/>
  <c r="E15" i="147"/>
  <c r="F14" i="147"/>
  <c r="E14" i="147" s="1"/>
  <c r="E13" i="147"/>
  <c r="E12" i="147"/>
  <c r="F70" i="147" l="1"/>
  <c r="E70" i="147" s="1"/>
  <c r="E69" i="147"/>
  <c r="E11" i="147"/>
  <c r="J70" i="147" l="1"/>
  <c r="E12" i="23"/>
  <c r="F12" i="23"/>
  <c r="G12" i="23"/>
  <c r="D12" i="23"/>
  <c r="E11" i="23"/>
  <c r="F11" i="23"/>
  <c r="G11" i="23"/>
  <c r="E13" i="23"/>
  <c r="F13" i="23"/>
  <c r="G13" i="23"/>
  <c r="D13" i="23"/>
  <c r="E14" i="137"/>
  <c r="E15" i="137"/>
  <c r="E16" i="137"/>
  <c r="E17" i="137"/>
  <c r="E18" i="137"/>
  <c r="E19" i="137"/>
  <c r="E20" i="137"/>
  <c r="E21" i="137"/>
  <c r="E22" i="137"/>
  <c r="E23" i="137"/>
  <c r="E24" i="137"/>
  <c r="E25" i="137"/>
  <c r="E26" i="137"/>
  <c r="E27" i="137"/>
  <c r="E28" i="137"/>
  <c r="E29" i="137"/>
  <c r="E30" i="137"/>
  <c r="E31" i="137"/>
  <c r="E32" i="137"/>
  <c r="E33" i="137"/>
  <c r="E34" i="137"/>
  <c r="E35" i="137"/>
  <c r="E36" i="137"/>
  <c r="E37" i="137"/>
  <c r="E38" i="137"/>
  <c r="E39" i="137"/>
  <c r="E40" i="137"/>
  <c r="E41" i="137"/>
  <c r="E42" i="137"/>
  <c r="E43" i="137"/>
  <c r="E44" i="137"/>
  <c r="E45" i="137"/>
  <c r="E12" i="137"/>
  <c r="E30" i="121"/>
  <c r="E24" i="121"/>
  <c r="E15" i="117"/>
  <c r="E35" i="116"/>
  <c r="E21" i="115"/>
  <c r="E14" i="115"/>
  <c r="E19" i="109"/>
  <c r="E37" i="104"/>
  <c r="E30" i="104"/>
  <c r="E31" i="104"/>
  <c r="E17" i="104"/>
  <c r="E18" i="104"/>
  <c r="E67" i="97"/>
  <c r="E60" i="97"/>
  <c r="E61" i="97"/>
  <c r="E54" i="97"/>
  <c r="E41" i="97"/>
  <c r="E42" i="97"/>
  <c r="E43" i="97"/>
  <c r="E44" i="97"/>
  <c r="E46" i="96"/>
  <c r="E43" i="96"/>
  <c r="E44" i="96"/>
  <c r="E37" i="96"/>
  <c r="E30" i="96"/>
  <c r="E18" i="92"/>
  <c r="E16" i="92"/>
  <c r="E46" i="140"/>
  <c r="E35" i="140"/>
  <c r="E36" i="140"/>
  <c r="E20" i="140"/>
  <c r="E55" i="91"/>
  <c r="E50" i="91"/>
  <c r="E46" i="91"/>
  <c r="E27" i="114"/>
  <c r="E28" i="114"/>
  <c r="E23" i="114"/>
  <c r="E17" i="114"/>
  <c r="E14" i="114"/>
  <c r="E20" i="90"/>
  <c r="E28" i="88"/>
  <c r="E17" i="88"/>
  <c r="E42" i="87"/>
  <c r="E39" i="87"/>
  <c r="E35" i="87"/>
  <c r="E32" i="87"/>
  <c r="E22" i="87"/>
  <c r="E23" i="87"/>
  <c r="E59" i="85"/>
  <c r="E57" i="85"/>
  <c r="E54" i="85"/>
  <c r="E55" i="85"/>
  <c r="E41" i="85"/>
  <c r="E36" i="85"/>
  <c r="E37" i="85"/>
  <c r="E38" i="85"/>
  <c r="E27" i="85"/>
  <c r="E28" i="85"/>
  <c r="E29" i="85"/>
  <c r="E30" i="85"/>
  <c r="E31" i="85"/>
  <c r="E18" i="83"/>
  <c r="E15" i="83"/>
  <c r="E16" i="82"/>
  <c r="E113" i="78"/>
  <c r="E114" i="78"/>
  <c r="E96" i="78"/>
  <c r="E97" i="78"/>
  <c r="E90" i="78"/>
  <c r="E91" i="78"/>
  <c r="E86" i="78"/>
  <c r="E87" i="78"/>
  <c r="E80" i="78"/>
  <c r="E81" i="78"/>
  <c r="E74" i="78"/>
  <c r="E75" i="78"/>
  <c r="E76" i="78"/>
  <c r="E77" i="78"/>
  <c r="E57" i="78"/>
  <c r="E58" i="78"/>
  <c r="E59" i="78"/>
  <c r="E60" i="78"/>
  <c r="E61" i="78"/>
  <c r="E48" i="78"/>
  <c r="E42" i="78"/>
  <c r="E43" i="78"/>
  <c r="E44" i="78"/>
  <c r="E45" i="78"/>
  <c r="E46" i="78"/>
  <c r="E47" i="78"/>
  <c r="E49" i="78"/>
  <c r="C12" i="23" l="1"/>
  <c r="C13" i="23"/>
  <c r="F13" i="137"/>
  <c r="D11" i="23" s="1"/>
  <c r="I86" i="146"/>
  <c r="H86" i="146"/>
  <c r="E85" i="146"/>
  <c r="E84" i="146"/>
  <c r="E83" i="146"/>
  <c r="E82" i="146"/>
  <c r="E81" i="146"/>
  <c r="E80" i="146"/>
  <c r="E79" i="146"/>
  <c r="E78" i="146"/>
  <c r="R77" i="146"/>
  <c r="E77" i="146"/>
  <c r="E76" i="146"/>
  <c r="E75" i="146"/>
  <c r="E74" i="146"/>
  <c r="S73" i="146"/>
  <c r="E73" i="146"/>
  <c r="E72" i="146"/>
  <c r="E71" i="146"/>
  <c r="E70" i="146"/>
  <c r="G69" i="146"/>
  <c r="F69" i="146" s="1"/>
  <c r="F86" i="146" s="1"/>
  <c r="E68" i="146"/>
  <c r="E67" i="146"/>
  <c r="E66" i="146"/>
  <c r="E65" i="146"/>
  <c r="E64" i="146"/>
  <c r="E63" i="146"/>
  <c r="E62" i="146"/>
  <c r="E61" i="146"/>
  <c r="E60" i="146"/>
  <c r="E59" i="146"/>
  <c r="E58" i="146"/>
  <c r="E57" i="146"/>
  <c r="P56" i="146"/>
  <c r="E56" i="146"/>
  <c r="E55" i="146"/>
  <c r="E54" i="146"/>
  <c r="E53" i="146"/>
  <c r="E52" i="146"/>
  <c r="E51" i="146"/>
  <c r="E50" i="146"/>
  <c r="E49" i="146"/>
  <c r="E48" i="146"/>
  <c r="E47" i="146"/>
  <c r="E46" i="146"/>
  <c r="E45" i="146"/>
  <c r="E44" i="146"/>
  <c r="E43" i="146"/>
  <c r="E42" i="146"/>
  <c r="E41" i="146"/>
  <c r="E40" i="146"/>
  <c r="E39" i="146"/>
  <c r="E38" i="146"/>
  <c r="E37" i="146"/>
  <c r="E36" i="146"/>
  <c r="E35" i="146"/>
  <c r="E34" i="146"/>
  <c r="E33" i="146"/>
  <c r="E32" i="146"/>
  <c r="E31" i="146"/>
  <c r="E30" i="146"/>
  <c r="E29" i="146"/>
  <c r="E28" i="146"/>
  <c r="E27" i="146"/>
  <c r="E26" i="146"/>
  <c r="E25" i="146"/>
  <c r="E24" i="146"/>
  <c r="E23" i="146"/>
  <c r="E22" i="146"/>
  <c r="N21" i="146"/>
  <c r="G21" i="146"/>
  <c r="E21" i="146" s="1"/>
  <c r="E20" i="146"/>
  <c r="E19" i="146"/>
  <c r="E18" i="146"/>
  <c r="E17" i="146"/>
  <c r="E16" i="146"/>
  <c r="E15" i="146"/>
  <c r="E14" i="146"/>
  <c r="E13" i="146"/>
  <c r="E12" i="146"/>
  <c r="E11" i="146"/>
  <c r="E41" i="112"/>
  <c r="G86" i="146" l="1"/>
  <c r="J86" i="146" s="1"/>
  <c r="E69" i="146"/>
  <c r="E86" i="146" s="1"/>
  <c r="E88" i="146" s="1"/>
  <c r="E39" i="112" l="1"/>
  <c r="F17" i="144" l="1"/>
  <c r="E39" i="78" l="1"/>
  <c r="D23" i="144"/>
  <c r="D22" i="144"/>
  <c r="D21" i="144"/>
  <c r="D20" i="144"/>
  <c r="D19" i="144"/>
  <c r="C17" i="144"/>
  <c r="C24" i="144" s="1"/>
  <c r="B17" i="144"/>
  <c r="B24" i="144" s="1"/>
  <c r="B25" i="144" s="1"/>
  <c r="D16" i="144"/>
  <c r="D15" i="144"/>
  <c r="D14" i="144"/>
  <c r="D13" i="144"/>
  <c r="D12" i="144"/>
  <c r="D11" i="144"/>
  <c r="D10" i="144"/>
  <c r="D9" i="144"/>
  <c r="D8" i="144"/>
  <c r="D7" i="144"/>
  <c r="D6" i="144"/>
  <c r="D5" i="144"/>
  <c r="D24" i="144" l="1"/>
  <c r="C25" i="144"/>
  <c r="D26" i="144"/>
  <c r="D17" i="144"/>
  <c r="D25" i="144" l="1"/>
  <c r="D27" i="144" s="1"/>
  <c r="C27" i="144"/>
  <c r="E112" i="112" l="1"/>
  <c r="F18" i="122" l="1"/>
  <c r="G18" i="122"/>
  <c r="H18" i="122"/>
  <c r="I18" i="122"/>
  <c r="F18" i="117"/>
  <c r="G18" i="117"/>
  <c r="H18" i="117"/>
  <c r="I18" i="117"/>
  <c r="E24" i="78"/>
  <c r="E99" i="112"/>
  <c r="E98" i="112"/>
  <c r="E96" i="112"/>
  <c r="E95" i="112"/>
  <c r="E94" i="112"/>
  <c r="E108" i="112"/>
  <c r="E93" i="112"/>
  <c r="E107" i="112"/>
  <c r="E106" i="112"/>
  <c r="E17" i="113"/>
  <c r="E34" i="88"/>
  <c r="F18" i="111"/>
  <c r="G18" i="111"/>
  <c r="H18" i="111"/>
  <c r="I18" i="111"/>
  <c r="F16" i="103"/>
  <c r="G16" i="103"/>
  <c r="H16" i="103"/>
  <c r="I16" i="103"/>
  <c r="F24" i="101"/>
  <c r="G24" i="101"/>
  <c r="H24" i="101"/>
  <c r="I24" i="101"/>
  <c r="F24" i="100"/>
  <c r="G24" i="100"/>
  <c r="H24" i="100"/>
  <c r="I24" i="100"/>
  <c r="F48" i="96"/>
  <c r="G48" i="96"/>
  <c r="H48" i="96"/>
  <c r="I48" i="96"/>
  <c r="F32" i="118" l="1"/>
  <c r="G32" i="118"/>
  <c r="H32" i="118"/>
  <c r="I32" i="118"/>
  <c r="F32" i="121"/>
  <c r="G32" i="121"/>
  <c r="H32" i="121"/>
  <c r="I32" i="121"/>
  <c r="E26" i="121"/>
  <c r="E27" i="121"/>
  <c r="E28" i="121"/>
  <c r="E22" i="121"/>
  <c r="E23" i="121"/>
  <c r="E15" i="121"/>
  <c r="E16" i="121"/>
  <c r="E17" i="121"/>
  <c r="E18" i="121"/>
  <c r="E19" i="121"/>
  <c r="E20" i="121"/>
  <c r="E21" i="121"/>
  <c r="E22" i="118" l="1"/>
  <c r="E29" i="118"/>
  <c r="E28" i="118"/>
  <c r="E26" i="118"/>
  <c r="E17" i="118"/>
  <c r="E18" i="118"/>
  <c r="E19" i="118" l="1"/>
  <c r="E20" i="118"/>
  <c r="E21" i="118"/>
  <c r="E24" i="116"/>
  <c r="E25" i="116"/>
  <c r="E26" i="116"/>
  <c r="E27" i="116"/>
  <c r="E28" i="116"/>
  <c r="E29" i="116"/>
  <c r="E30" i="116"/>
  <c r="E31" i="116"/>
  <c r="E32" i="116"/>
  <c r="E33" i="116"/>
  <c r="E34" i="116"/>
  <c r="E92" i="112"/>
  <c r="E90" i="112"/>
  <c r="E91" i="112"/>
  <c r="E109" i="112"/>
  <c r="E68" i="112"/>
  <c r="E69" i="112"/>
  <c r="E70" i="112"/>
  <c r="E71" i="112"/>
  <c r="E72" i="112"/>
  <c r="E88" i="112"/>
  <c r="E89" i="112"/>
  <c r="E85" i="112"/>
  <c r="E86" i="112"/>
  <c r="E87" i="112"/>
  <c r="E82" i="112"/>
  <c r="E83" i="112"/>
  <c r="E84" i="112"/>
  <c r="E100" i="112"/>
  <c r="E101" i="112"/>
  <c r="E102" i="112"/>
  <c r="E76" i="112"/>
  <c r="E77" i="112"/>
  <c r="E78" i="112"/>
  <c r="E79" i="112"/>
  <c r="E80" i="112"/>
  <c r="E81" i="112"/>
  <c r="E103" i="112"/>
  <c r="E104" i="112"/>
  <c r="E105" i="112"/>
  <c r="E73" i="112"/>
  <c r="E74" i="112"/>
  <c r="E75" i="112"/>
  <c r="F26" i="108"/>
  <c r="G26" i="108"/>
  <c r="H26" i="108"/>
  <c r="I26" i="108"/>
  <c r="E20" i="108"/>
  <c r="E21" i="108"/>
  <c r="E22" i="108"/>
  <c r="E23" i="108"/>
  <c r="E16" i="108"/>
  <c r="E17" i="108"/>
  <c r="E18" i="108"/>
  <c r="E19" i="105"/>
  <c r="E12" i="105"/>
  <c r="E16" i="105"/>
  <c r="F21" i="105"/>
  <c r="G21" i="105"/>
  <c r="H21" i="105"/>
  <c r="I21" i="105"/>
  <c r="E13" i="105"/>
  <c r="E14" i="105"/>
  <c r="E15" i="105"/>
  <c r="E67" i="112" l="1"/>
  <c r="E66" i="112"/>
  <c r="E65" i="112"/>
  <c r="E33" i="104"/>
  <c r="E34" i="104"/>
  <c r="E35" i="104"/>
  <c r="E36" i="104"/>
  <c r="E20" i="104"/>
  <c r="E21" i="104"/>
  <c r="E22" i="104"/>
  <c r="E23" i="104"/>
  <c r="E24" i="104"/>
  <c r="E25" i="104"/>
  <c r="E26" i="104"/>
  <c r="E27" i="104"/>
  <c r="E28" i="104"/>
  <c r="E29" i="104"/>
  <c r="E23" i="102"/>
  <c r="E24" i="102"/>
  <c r="E25" i="102"/>
  <c r="E26" i="102"/>
  <c r="E64" i="112"/>
  <c r="E12" i="102"/>
  <c r="E13" i="102"/>
  <c r="E14" i="102"/>
  <c r="E15" i="102"/>
  <c r="E16" i="102"/>
  <c r="E17" i="102"/>
  <c r="E18" i="102"/>
  <c r="E19" i="102"/>
  <c r="E20" i="102"/>
  <c r="E21" i="102"/>
  <c r="E63" i="112"/>
  <c r="E13" i="101"/>
  <c r="E14" i="101"/>
  <c r="E15" i="101"/>
  <c r="E16" i="101"/>
  <c r="E17" i="101"/>
  <c r="E18" i="101"/>
  <c r="E19" i="101"/>
  <c r="E20" i="101"/>
  <c r="E21" i="101"/>
  <c r="E22" i="101"/>
  <c r="E62" i="112"/>
  <c r="E14" i="100"/>
  <c r="E15" i="100"/>
  <c r="E16" i="100"/>
  <c r="E17" i="100"/>
  <c r="E18" i="100"/>
  <c r="E19" i="100"/>
  <c r="E20" i="100"/>
  <c r="E21" i="100"/>
  <c r="E22" i="100"/>
  <c r="E61" i="112"/>
  <c r="E60" i="112"/>
  <c r="E14" i="99"/>
  <c r="E15" i="99"/>
  <c r="E16" i="99"/>
  <c r="E17" i="99"/>
  <c r="E18" i="99"/>
  <c r="E19" i="99"/>
  <c r="E20" i="99"/>
  <c r="E21" i="99"/>
  <c r="E22" i="99"/>
  <c r="E23" i="99"/>
  <c r="E24" i="99"/>
  <c r="E25" i="99"/>
  <c r="E26" i="99"/>
  <c r="E27" i="99"/>
  <c r="E28" i="99"/>
  <c r="E59" i="112"/>
  <c r="E16" i="98"/>
  <c r="E17" i="98"/>
  <c r="E18" i="98"/>
  <c r="E19" i="98"/>
  <c r="E22" i="98"/>
  <c r="E23" i="98"/>
  <c r="E25" i="98"/>
  <c r="E26" i="98"/>
  <c r="E27" i="98"/>
  <c r="E28" i="98"/>
  <c r="E29" i="98"/>
  <c r="E30" i="98"/>
  <c r="E15" i="98"/>
  <c r="E21" i="98"/>
  <c r="E64" i="97"/>
  <c r="E65" i="97"/>
  <c r="E66" i="97"/>
  <c r="E58" i="112"/>
  <c r="E57" i="97"/>
  <c r="E58" i="97"/>
  <c r="E59" i="97"/>
  <c r="E49" i="97"/>
  <c r="E50" i="97"/>
  <c r="E51" i="97"/>
  <c r="E52" i="97"/>
  <c r="E53" i="97"/>
  <c r="E57" i="112"/>
  <c r="E30" i="97"/>
  <c r="E31" i="97"/>
  <c r="E32" i="97"/>
  <c r="E33" i="97"/>
  <c r="E34" i="97"/>
  <c r="E35" i="97"/>
  <c r="E36" i="97"/>
  <c r="E37" i="97"/>
  <c r="E38" i="97"/>
  <c r="E39" i="97"/>
  <c r="E40" i="97"/>
  <c r="E22" i="95" l="1"/>
  <c r="E23" i="95"/>
  <c r="E24" i="95"/>
  <c r="E25" i="95"/>
  <c r="E26" i="95"/>
  <c r="E56" i="112"/>
  <c r="E55" i="112"/>
  <c r="E17" i="95"/>
  <c r="E18" i="95"/>
  <c r="E19" i="95"/>
  <c r="E20" i="95"/>
  <c r="E21" i="95"/>
  <c r="F16" i="94"/>
  <c r="G16" i="94"/>
  <c r="H16" i="94"/>
  <c r="I16" i="94"/>
  <c r="E54" i="112"/>
  <c r="E13" i="94"/>
  <c r="E14" i="94"/>
  <c r="E23" i="93"/>
  <c r="E24" i="93"/>
  <c r="E25" i="93"/>
  <c r="E26" i="93"/>
  <c r="E27" i="93"/>
  <c r="E19" i="93"/>
  <c r="E20" i="93"/>
  <c r="E21" i="93"/>
  <c r="F29" i="93"/>
  <c r="G29" i="93"/>
  <c r="H29" i="93"/>
  <c r="I29" i="93"/>
  <c r="E12" i="93"/>
  <c r="E13" i="93"/>
  <c r="E14" i="93"/>
  <c r="E15" i="93"/>
  <c r="E16" i="93"/>
  <c r="F48" i="140"/>
  <c r="G48" i="140"/>
  <c r="H48" i="140"/>
  <c r="I48" i="140"/>
  <c r="E40" i="140"/>
  <c r="E41" i="140"/>
  <c r="E42" i="140"/>
  <c r="E43" i="140"/>
  <c r="E44" i="140"/>
  <c r="E45" i="140"/>
  <c r="E53" i="112"/>
  <c r="E31" i="140"/>
  <c r="E32" i="140"/>
  <c r="E33" i="140"/>
  <c r="E34" i="140"/>
  <c r="E22" i="140"/>
  <c r="E23" i="140"/>
  <c r="E24" i="140"/>
  <c r="E25" i="140"/>
  <c r="E26" i="140"/>
  <c r="E27" i="140"/>
  <c r="E28" i="140"/>
  <c r="E52" i="112"/>
  <c r="E15" i="140"/>
  <c r="E30" i="140"/>
  <c r="E16" i="140"/>
  <c r="E17" i="140"/>
  <c r="E18" i="140"/>
  <c r="E19" i="140"/>
  <c r="E53" i="91"/>
  <c r="E54" i="91"/>
  <c r="E51" i="112"/>
  <c r="E50" i="112"/>
  <c r="E48" i="91"/>
  <c r="E49" i="91"/>
  <c r="E16" i="91"/>
  <c r="E17" i="91"/>
  <c r="E18" i="91"/>
  <c r="E19" i="91"/>
  <c r="E20" i="91"/>
  <c r="E21" i="91"/>
  <c r="E22" i="91"/>
  <c r="E23" i="91"/>
  <c r="E24" i="91"/>
  <c r="E25" i="91"/>
  <c r="E26" i="91"/>
  <c r="E27" i="91"/>
  <c r="E28" i="91"/>
  <c r="E29" i="91"/>
  <c r="E30" i="91"/>
  <c r="E31" i="91"/>
  <c r="E32" i="91"/>
  <c r="E33" i="91"/>
  <c r="E34" i="91"/>
  <c r="E35" i="91"/>
  <c r="E36" i="91"/>
  <c r="E37" i="91"/>
  <c r="E38" i="91"/>
  <c r="E39" i="91"/>
  <c r="E40" i="91"/>
  <c r="E41" i="91"/>
  <c r="E42" i="91"/>
  <c r="E43" i="91"/>
  <c r="E44" i="91"/>
  <c r="E45" i="91"/>
  <c r="F61" i="85"/>
  <c r="G61" i="85"/>
  <c r="H61" i="85"/>
  <c r="I61" i="85"/>
  <c r="E21" i="85"/>
  <c r="E22" i="85"/>
  <c r="E23" i="85"/>
  <c r="E24" i="85"/>
  <c r="E25" i="85"/>
  <c r="E26" i="85"/>
  <c r="E40" i="78"/>
  <c r="E41" i="78"/>
  <c r="B32" i="48" l="1"/>
  <c r="C16" i="48"/>
  <c r="D16" i="48" s="1"/>
  <c r="B16" i="48"/>
  <c r="E39" i="96" l="1"/>
  <c r="E40" i="96"/>
  <c r="E41" i="96"/>
  <c r="E42" i="96"/>
  <c r="E113" i="112"/>
  <c r="E49" i="112"/>
  <c r="E48" i="112"/>
  <c r="E47" i="112"/>
  <c r="E46" i="112"/>
  <c r="E32" i="96"/>
  <c r="E33" i="96"/>
  <c r="E34" i="96"/>
  <c r="E35" i="96"/>
  <c r="E36" i="96"/>
  <c r="E12" i="96"/>
  <c r="E13" i="96"/>
  <c r="E14" i="96"/>
  <c r="E15" i="96"/>
  <c r="E16" i="96"/>
  <c r="E17" i="96"/>
  <c r="E18" i="96"/>
  <c r="E19" i="96"/>
  <c r="E20" i="96"/>
  <c r="E21" i="96"/>
  <c r="E22" i="96"/>
  <c r="E23" i="96"/>
  <c r="E24" i="96"/>
  <c r="E25" i="96"/>
  <c r="E26" i="96"/>
  <c r="E27" i="96"/>
  <c r="E28" i="96"/>
  <c r="E29" i="96"/>
  <c r="E22" i="88" l="1"/>
  <c r="E23" i="88"/>
  <c r="E24" i="88"/>
  <c r="E25" i="88"/>
  <c r="E26" i="88"/>
  <c r="E31" i="87"/>
  <c r="E53" i="85"/>
  <c r="E34" i="85"/>
  <c r="E35" i="85"/>
  <c r="E25" i="78"/>
  <c r="E26" i="78"/>
  <c r="E27" i="78"/>
  <c r="E28" i="78"/>
  <c r="E29" i="78"/>
  <c r="E30" i="78"/>
  <c r="E31" i="78"/>
  <c r="E32" i="78"/>
  <c r="E33" i="78"/>
  <c r="E34" i="78"/>
  <c r="E35" i="78"/>
  <c r="E36" i="78"/>
  <c r="E37" i="78"/>
  <c r="E38" i="78"/>
  <c r="E50" i="78"/>
  <c r="E51" i="78"/>
  <c r="E52" i="78"/>
  <c r="E53" i="78"/>
  <c r="E54" i="78"/>
  <c r="E55" i="78"/>
  <c r="E56" i="78"/>
  <c r="E62" i="78"/>
  <c r="E63" i="78"/>
  <c r="E64" i="78"/>
  <c r="E65" i="78"/>
  <c r="E66" i="78"/>
  <c r="E67" i="78"/>
  <c r="E68" i="78"/>
  <c r="E69" i="78"/>
  <c r="E70" i="78"/>
  <c r="E71" i="78"/>
  <c r="E72" i="78"/>
  <c r="E73" i="78"/>
  <c r="E78" i="78"/>
  <c r="E79" i="78"/>
  <c r="E82" i="78"/>
  <c r="E83" i="78"/>
  <c r="E84" i="78"/>
  <c r="E85" i="78"/>
  <c r="E88" i="78"/>
  <c r="E89" i="78"/>
  <c r="E92" i="78"/>
  <c r="E93" i="78"/>
  <c r="E94" i="78"/>
  <c r="E95" i="78"/>
  <c r="E98" i="78"/>
  <c r="E99" i="78"/>
  <c r="E100" i="78"/>
  <c r="E101" i="78"/>
  <c r="E102" i="78"/>
  <c r="E103" i="78"/>
  <c r="E104" i="78"/>
  <c r="E105" i="78"/>
  <c r="E106" i="78"/>
  <c r="E107" i="78"/>
  <c r="E108" i="78"/>
  <c r="E109" i="78"/>
  <c r="E110" i="78"/>
  <c r="E111" i="78"/>
  <c r="E112" i="78"/>
  <c r="E115" i="78"/>
  <c r="E116" i="78"/>
  <c r="E117" i="78"/>
  <c r="E118" i="78"/>
  <c r="E119" i="78"/>
  <c r="E120" i="78"/>
  <c r="H22" i="143" l="1"/>
  <c r="H21" i="143"/>
  <c r="H20" i="143"/>
  <c r="H17" i="143"/>
  <c r="H16" i="143"/>
  <c r="H15" i="143"/>
  <c r="H14" i="143"/>
  <c r="H13" i="143"/>
  <c r="H11" i="143"/>
  <c r="H10" i="143"/>
  <c r="H9" i="143"/>
  <c r="H8" i="143"/>
  <c r="H7" i="143"/>
  <c r="H6" i="143"/>
  <c r="H5" i="143"/>
  <c r="F21" i="120" l="1"/>
  <c r="G21" i="120"/>
  <c r="H21" i="120"/>
  <c r="I21" i="120"/>
  <c r="E19" i="120"/>
  <c r="E17" i="120"/>
  <c r="E15" i="120"/>
  <c r="E13" i="120"/>
  <c r="E14" i="141"/>
  <c r="E12" i="141"/>
  <c r="F19" i="113"/>
  <c r="G19" i="113"/>
  <c r="H19" i="113"/>
  <c r="I19" i="113"/>
  <c r="E16" i="113"/>
  <c r="E13" i="113"/>
  <c r="E110" i="112"/>
  <c r="E42" i="112"/>
  <c r="E43" i="112"/>
  <c r="E44" i="112"/>
  <c r="E45" i="112"/>
  <c r="E111" i="112"/>
  <c r="E16" i="112"/>
  <c r="E17" i="112"/>
  <c r="F19" i="119" l="1"/>
  <c r="G19" i="119"/>
  <c r="H19" i="119"/>
  <c r="I19" i="119"/>
  <c r="E38" i="112"/>
  <c r="E37" i="112"/>
  <c r="E16" i="119"/>
  <c r="E17" i="119"/>
  <c r="E36" i="112"/>
  <c r="E12" i="119"/>
  <c r="E13" i="119"/>
  <c r="E22" i="116"/>
  <c r="E35" i="112"/>
  <c r="E21" i="109"/>
  <c r="E22" i="109"/>
  <c r="E23" i="109"/>
  <c r="E24" i="109"/>
  <c r="E25" i="109"/>
  <c r="E26" i="109"/>
  <c r="E21" i="88"/>
  <c r="E20" i="88"/>
  <c r="E19" i="88"/>
  <c r="E16" i="88"/>
  <c r="E16" i="118" l="1"/>
  <c r="E20" i="116" l="1"/>
  <c r="E21" i="116"/>
  <c r="E34" i="112"/>
  <c r="E19" i="116" l="1"/>
  <c r="F29" i="109"/>
  <c r="G29" i="109"/>
  <c r="H29" i="109"/>
  <c r="I29" i="109"/>
  <c r="E27" i="109"/>
  <c r="E14" i="109"/>
  <c r="E15" i="109"/>
  <c r="E16" i="109"/>
  <c r="E17" i="109"/>
  <c r="E18" i="109"/>
  <c r="E18" i="105"/>
  <c r="E40" i="104"/>
  <c r="E41" i="104"/>
  <c r="F43" i="104"/>
  <c r="G43" i="104"/>
  <c r="H43" i="104"/>
  <c r="I43" i="104"/>
  <c r="E13" i="104"/>
  <c r="E14" i="104"/>
  <c r="E15" i="104"/>
  <c r="E16" i="104"/>
  <c r="E56" i="97"/>
  <c r="E63" i="97"/>
  <c r="E46" i="97" l="1"/>
  <c r="E47" i="97"/>
  <c r="E48" i="97"/>
  <c r="E55" i="97"/>
  <c r="F69" i="97"/>
  <c r="G69" i="97"/>
  <c r="H69" i="97"/>
  <c r="I69" i="97"/>
  <c r="E13" i="97"/>
  <c r="E14" i="97"/>
  <c r="E15" i="97"/>
  <c r="E16" i="97"/>
  <c r="E17" i="97"/>
  <c r="E18" i="97"/>
  <c r="E19" i="97"/>
  <c r="E20" i="97"/>
  <c r="E21" i="97"/>
  <c r="E22" i="97"/>
  <c r="E23" i="97"/>
  <c r="E24" i="97"/>
  <c r="E25" i="97"/>
  <c r="E26" i="97"/>
  <c r="E27" i="97"/>
  <c r="E28" i="97"/>
  <c r="E29" i="97"/>
  <c r="E38" i="140" l="1"/>
  <c r="E39" i="140"/>
  <c r="E13" i="140"/>
  <c r="E14" i="140"/>
  <c r="F59" i="91"/>
  <c r="G59" i="91"/>
  <c r="H59" i="91"/>
  <c r="I59" i="91"/>
  <c r="E57" i="91"/>
  <c r="E52" i="91"/>
  <c r="F30" i="114"/>
  <c r="G30" i="114"/>
  <c r="H30" i="114"/>
  <c r="I30" i="114"/>
  <c r="E25" i="114"/>
  <c r="E26" i="114"/>
  <c r="E19" i="114"/>
  <c r="E20" i="114"/>
  <c r="E21" i="114"/>
  <c r="E22" i="114"/>
  <c r="E16" i="114"/>
  <c r="E13" i="114"/>
  <c r="E34" i="90"/>
  <c r="E35" i="90"/>
  <c r="E31" i="90"/>
  <c r="E32" i="90"/>
  <c r="E28" i="112"/>
  <c r="E28" i="90"/>
  <c r="E29" i="90"/>
  <c r="F37" i="90"/>
  <c r="G37" i="90"/>
  <c r="H37" i="90"/>
  <c r="I37" i="90"/>
  <c r="E15" i="90"/>
  <c r="E16" i="90"/>
  <c r="E17" i="90"/>
  <c r="E18" i="90"/>
  <c r="E19" i="90"/>
  <c r="E22" i="90"/>
  <c r="E23" i="90"/>
  <c r="E24" i="90"/>
  <c r="E25" i="90"/>
  <c r="E26" i="90"/>
  <c r="E36" i="88"/>
  <c r="E37" i="88"/>
  <c r="F39" i="88"/>
  <c r="G39" i="88"/>
  <c r="H39" i="88"/>
  <c r="I39" i="88"/>
  <c r="E29" i="112"/>
  <c r="E27" i="112"/>
  <c r="E32" i="88"/>
  <c r="E33" i="88"/>
  <c r="F44" i="87"/>
  <c r="G44" i="87"/>
  <c r="H44" i="87"/>
  <c r="I44" i="87"/>
  <c r="E26" i="112"/>
  <c r="E38" i="87"/>
  <c r="E18" i="87"/>
  <c r="E19" i="87"/>
  <c r="E20" i="87"/>
  <c r="E21" i="87"/>
  <c r="E52" i="85" l="1"/>
  <c r="E28" i="87"/>
  <c r="E29" i="87"/>
  <c r="E30" i="87"/>
  <c r="E48" i="85"/>
  <c r="E49" i="85"/>
  <c r="E50" i="85"/>
  <c r="E51" i="85"/>
  <c r="E25" i="112"/>
  <c r="E24" i="112"/>
  <c r="E23" i="112"/>
  <c r="E30" i="88"/>
  <c r="E31" i="88"/>
  <c r="E43" i="85" l="1"/>
  <c r="E44" i="85"/>
  <c r="E45" i="85"/>
  <c r="E46" i="85"/>
  <c r="E40" i="85"/>
  <c r="E33" i="85"/>
  <c r="E19" i="85"/>
  <c r="E20" i="85"/>
  <c r="E17" i="83"/>
  <c r="E13" i="83"/>
  <c r="E14" i="83"/>
  <c r="E12" i="83"/>
  <c r="E13" i="82"/>
  <c r="E12" i="139"/>
  <c r="E13" i="139"/>
  <c r="E14" i="139"/>
  <c r="E15" i="139"/>
  <c r="E16" i="139"/>
  <c r="E17" i="139"/>
  <c r="E18" i="139"/>
  <c r="E19" i="139"/>
  <c r="E18" i="116"/>
  <c r="E40" i="112"/>
  <c r="E32" i="112"/>
  <c r="E33" i="112"/>
  <c r="E11" i="22"/>
  <c r="F11" i="22"/>
  <c r="G11" i="22"/>
  <c r="D11" i="22"/>
  <c r="C8" i="22"/>
  <c r="F37" i="116"/>
  <c r="G37" i="116"/>
  <c r="H37" i="116"/>
  <c r="I37" i="116"/>
  <c r="E17" i="116"/>
  <c r="C11" i="22" l="1"/>
  <c r="C15" i="23"/>
  <c r="C11" i="23"/>
  <c r="H47" i="137"/>
  <c r="I47" i="137"/>
  <c r="E13" i="137"/>
  <c r="F47" i="137" l="1"/>
  <c r="G47" i="137"/>
  <c r="E24" i="118"/>
  <c r="E25" i="118"/>
  <c r="F23" i="115"/>
  <c r="G23" i="115"/>
  <c r="H23" i="115"/>
  <c r="I23" i="115"/>
  <c r="E16" i="115"/>
  <c r="E17" i="115"/>
  <c r="E18" i="115"/>
  <c r="F115" i="112"/>
  <c r="G115" i="112"/>
  <c r="H115" i="112"/>
  <c r="I115" i="112"/>
  <c r="E30" i="112"/>
  <c r="E31" i="112"/>
  <c r="F28" i="95"/>
  <c r="G28" i="95"/>
  <c r="H28" i="95"/>
  <c r="I28" i="95"/>
  <c r="E14" i="95"/>
  <c r="E15" i="95"/>
  <c r="F20" i="92"/>
  <c r="G20" i="92"/>
  <c r="H20" i="92"/>
  <c r="I20" i="92"/>
  <c r="E12" i="92"/>
  <c r="E13" i="92"/>
  <c r="E14" i="92"/>
  <c r="E15" i="92"/>
  <c r="E12" i="140"/>
  <c r="E25" i="87"/>
  <c r="E26" i="87"/>
  <c r="E27" i="87"/>
  <c r="E14" i="87"/>
  <c r="E15" i="87"/>
  <c r="E16" i="87"/>
  <c r="E17" i="87"/>
  <c r="E11" i="137" l="1"/>
  <c r="E16" i="122"/>
  <c r="E15" i="122"/>
  <c r="E14" i="122"/>
  <c r="E13" i="122"/>
  <c r="E29" i="121"/>
  <c r="E25" i="121"/>
  <c r="E14" i="121"/>
  <c r="E12" i="121"/>
  <c r="E18" i="120"/>
  <c r="E16" i="120"/>
  <c r="E14" i="120"/>
  <c r="E12" i="120"/>
  <c r="E15" i="119"/>
  <c r="E14" i="119"/>
  <c r="E11" i="119"/>
  <c r="E30" i="118"/>
  <c r="E27" i="118"/>
  <c r="E23" i="118"/>
  <c r="E15" i="118"/>
  <c r="E14" i="118"/>
  <c r="E16" i="117"/>
  <c r="E14" i="117"/>
  <c r="E13" i="117"/>
  <c r="E13" i="141"/>
  <c r="E11" i="141"/>
  <c r="E16" i="116"/>
  <c r="E15" i="116"/>
  <c r="E14" i="116"/>
  <c r="E20" i="115"/>
  <c r="E15" i="115"/>
  <c r="E13" i="115"/>
  <c r="E15" i="113"/>
  <c r="E14" i="113"/>
  <c r="E12" i="113"/>
  <c r="E21" i="112"/>
  <c r="E20" i="112"/>
  <c r="E19" i="112"/>
  <c r="E18" i="112"/>
  <c r="E15" i="112"/>
  <c r="E14" i="112"/>
  <c r="K47" i="69"/>
  <c r="J47" i="69"/>
  <c r="I47" i="69"/>
  <c r="H47" i="69"/>
  <c r="F15" i="142"/>
  <c r="D31" i="69" s="1"/>
  <c r="G15" i="142"/>
  <c r="E31" i="69" s="1"/>
  <c r="H15" i="142"/>
  <c r="F31" i="69" s="1"/>
  <c r="I15" i="142"/>
  <c r="G31" i="69" s="1"/>
  <c r="E14" i="142"/>
  <c r="E13" i="142"/>
  <c r="E12" i="142"/>
  <c r="E16" i="111"/>
  <c r="E15" i="111"/>
  <c r="E14" i="111"/>
  <c r="E13" i="111"/>
  <c r="E12" i="111"/>
  <c r="E20" i="109"/>
  <c r="E13" i="109"/>
  <c r="E24" i="108"/>
  <c r="E19" i="108"/>
  <c r="E15" i="108"/>
  <c r="E11" i="106"/>
  <c r="E17" i="105"/>
  <c r="E11" i="105"/>
  <c r="E39" i="104"/>
  <c r="E38" i="104"/>
  <c r="E32" i="104"/>
  <c r="E19" i="104"/>
  <c r="E12" i="104"/>
  <c r="E14" i="103"/>
  <c r="E13" i="103"/>
  <c r="E12" i="103"/>
  <c r="E11" i="103"/>
  <c r="E22" i="102"/>
  <c r="E11" i="102"/>
  <c r="E23" i="101"/>
  <c r="E12" i="101"/>
  <c r="E13" i="100"/>
  <c r="E13" i="98"/>
  <c r="E62" i="97"/>
  <c r="E45" i="97"/>
  <c r="E12" i="97"/>
  <c r="E45" i="96"/>
  <c r="E38" i="96"/>
  <c r="E31" i="96"/>
  <c r="E11" i="96"/>
  <c r="E16" i="95"/>
  <c r="E12" i="94"/>
  <c r="E11" i="94"/>
  <c r="E22" i="93"/>
  <c r="E18" i="93"/>
  <c r="E17" i="93"/>
  <c r="E11" i="93"/>
  <c r="E17" i="92"/>
  <c r="E11" i="92"/>
  <c r="E37" i="140"/>
  <c r="E29" i="140"/>
  <c r="E21" i="140"/>
  <c r="E11" i="140"/>
  <c r="E56" i="91"/>
  <c r="E51" i="91"/>
  <c r="E47" i="91"/>
  <c r="E15" i="91"/>
  <c r="E24" i="114"/>
  <c r="E18" i="114"/>
  <c r="E15" i="114"/>
  <c r="E12" i="114"/>
  <c r="E33" i="90"/>
  <c r="E30" i="90"/>
  <c r="E27" i="90"/>
  <c r="E21" i="90"/>
  <c r="E14" i="90"/>
  <c r="E58" i="85"/>
  <c r="E56" i="85"/>
  <c r="E47" i="85"/>
  <c r="E42" i="85"/>
  <c r="E39" i="85"/>
  <c r="E32" i="85"/>
  <c r="E18" i="85"/>
  <c r="E35" i="88"/>
  <c r="E29" i="88"/>
  <c r="E27" i="88"/>
  <c r="E18" i="88"/>
  <c r="E15" i="88"/>
  <c r="E40" i="87"/>
  <c r="E37" i="87"/>
  <c r="E36" i="87"/>
  <c r="E34" i="87"/>
  <c r="E33" i="87"/>
  <c r="E24" i="87"/>
  <c r="E13" i="87"/>
  <c r="C31" i="69" l="1"/>
  <c r="L47" i="69"/>
  <c r="E15" i="142"/>
  <c r="J15" i="142"/>
  <c r="C9" i="23"/>
  <c r="D46" i="69"/>
  <c r="E46" i="69"/>
  <c r="F46" i="69"/>
  <c r="G46" i="69"/>
  <c r="E46" i="137"/>
  <c r="J18" i="122"/>
  <c r="E45" i="69"/>
  <c r="F45" i="69"/>
  <c r="G45" i="69"/>
  <c r="E17" i="122"/>
  <c r="E18" i="122" s="1"/>
  <c r="J32" i="121"/>
  <c r="E31" i="121"/>
  <c r="E32" i="121" s="1"/>
  <c r="E44" i="69"/>
  <c r="F44" i="69"/>
  <c r="G44" i="69"/>
  <c r="D44" i="69"/>
  <c r="E47" i="137" l="1"/>
  <c r="J47" i="137"/>
  <c r="D45" i="69"/>
  <c r="C45" i="69" s="1"/>
  <c r="E43" i="69"/>
  <c r="F43" i="69"/>
  <c r="G43" i="69"/>
  <c r="E20" i="120"/>
  <c r="E21" i="120" s="1"/>
  <c r="D42" i="69"/>
  <c r="E42" i="69"/>
  <c r="F42" i="69"/>
  <c r="G42" i="69"/>
  <c r="E18" i="119"/>
  <c r="E19" i="119" s="1"/>
  <c r="J32" i="118"/>
  <c r="E41" i="69"/>
  <c r="F41" i="69"/>
  <c r="G41" i="69"/>
  <c r="E31" i="118"/>
  <c r="E40" i="69"/>
  <c r="G40" i="69"/>
  <c r="J18" i="117"/>
  <c r="F40" i="69"/>
  <c r="E17" i="117"/>
  <c r="E18" i="117" s="1"/>
  <c r="F16" i="141"/>
  <c r="D39" i="69" s="1"/>
  <c r="G16" i="141"/>
  <c r="E39" i="69" s="1"/>
  <c r="H16" i="141"/>
  <c r="F39" i="69" s="1"/>
  <c r="I16" i="141"/>
  <c r="G39" i="69" s="1"/>
  <c r="E15" i="141"/>
  <c r="E16" i="141" s="1"/>
  <c r="D38" i="69"/>
  <c r="E38" i="69"/>
  <c r="F38" i="69"/>
  <c r="G38" i="69"/>
  <c r="E36" i="116"/>
  <c r="E23" i="116"/>
  <c r="E10" i="23"/>
  <c r="G10" i="23"/>
  <c r="E23" i="115"/>
  <c r="E36" i="69"/>
  <c r="F36" i="69"/>
  <c r="G36" i="69"/>
  <c r="E18" i="113"/>
  <c r="E19" i="113" s="1"/>
  <c r="E8" i="23"/>
  <c r="G8" i="23"/>
  <c r="E114" i="112"/>
  <c r="E115" i="112" s="1"/>
  <c r="D34" i="69"/>
  <c r="E34" i="69"/>
  <c r="F34" i="69"/>
  <c r="G34" i="69"/>
  <c r="E17" i="111"/>
  <c r="D33" i="69"/>
  <c r="E33" i="69"/>
  <c r="F33" i="69"/>
  <c r="G33" i="69"/>
  <c r="E28" i="109"/>
  <c r="E29" i="109" s="1"/>
  <c r="J26" i="108"/>
  <c r="E32" i="69"/>
  <c r="F32" i="69"/>
  <c r="G32" i="69"/>
  <c r="E25" i="108"/>
  <c r="E26" i="108" s="1"/>
  <c r="F14" i="106"/>
  <c r="G14" i="106"/>
  <c r="E30" i="69" s="1"/>
  <c r="H14" i="106"/>
  <c r="F30" i="69" s="1"/>
  <c r="I14" i="106"/>
  <c r="G30" i="69" s="1"/>
  <c r="E13" i="106"/>
  <c r="E12" i="106"/>
  <c r="E29" i="69"/>
  <c r="F29" i="69"/>
  <c r="G29" i="69"/>
  <c r="E20" i="105"/>
  <c r="E21" i="105" s="1"/>
  <c r="E28" i="69"/>
  <c r="D28" i="69"/>
  <c r="J43" i="104"/>
  <c r="F28" i="69"/>
  <c r="G28" i="69"/>
  <c r="E42" i="104"/>
  <c r="E43" i="104" s="1"/>
  <c r="D27" i="69"/>
  <c r="E27" i="69"/>
  <c r="F27" i="69"/>
  <c r="G27" i="69"/>
  <c r="E15" i="103"/>
  <c r="F28" i="102"/>
  <c r="D26" i="69" s="1"/>
  <c r="G28" i="102"/>
  <c r="E26" i="69" s="1"/>
  <c r="H28" i="102"/>
  <c r="F26" i="69" s="1"/>
  <c r="I28" i="102"/>
  <c r="G26" i="69" s="1"/>
  <c r="E27" i="102"/>
  <c r="D25" i="69"/>
  <c r="E25" i="69"/>
  <c r="F25" i="69"/>
  <c r="G25" i="69"/>
  <c r="E24" i="101"/>
  <c r="D24" i="69"/>
  <c r="E24" i="69"/>
  <c r="F24" i="69"/>
  <c r="G24" i="69"/>
  <c r="E23" i="100"/>
  <c r="E24" i="100" s="1"/>
  <c r="F30" i="99"/>
  <c r="D12" i="22" s="1"/>
  <c r="G30" i="99"/>
  <c r="E23" i="69" s="1"/>
  <c r="H30" i="99"/>
  <c r="F23" i="69" s="1"/>
  <c r="I30" i="99"/>
  <c r="G23" i="69" s="1"/>
  <c r="E29" i="99"/>
  <c r="E13" i="99"/>
  <c r="F32" i="98"/>
  <c r="D22" i="69" s="1"/>
  <c r="G32" i="98"/>
  <c r="E22" i="69" s="1"/>
  <c r="H32" i="98"/>
  <c r="F22" i="69" s="1"/>
  <c r="I32" i="98"/>
  <c r="G22" i="69" s="1"/>
  <c r="E31" i="98"/>
  <c r="E32" i="98" s="1"/>
  <c r="E21" i="69"/>
  <c r="F21" i="69"/>
  <c r="G21" i="69"/>
  <c r="E68" i="97"/>
  <c r="E69" i="97" s="1"/>
  <c r="E47" i="96"/>
  <c r="E48" i="96" s="1"/>
  <c r="D19" i="69"/>
  <c r="E19" i="69"/>
  <c r="F19" i="69"/>
  <c r="G19" i="69"/>
  <c r="E27" i="95"/>
  <c r="E28" i="95" s="1"/>
  <c r="D18" i="69"/>
  <c r="E18" i="69"/>
  <c r="F18" i="69"/>
  <c r="G18" i="69"/>
  <c r="E15" i="94"/>
  <c r="E16" i="94" s="1"/>
  <c r="E17" i="69"/>
  <c r="D17" i="69"/>
  <c r="J29" i="93"/>
  <c r="F17" i="69"/>
  <c r="G17" i="69"/>
  <c r="E28" i="93"/>
  <c r="E29" i="93" s="1"/>
  <c r="E19" i="92"/>
  <c r="E20" i="92" s="1"/>
  <c r="D15" i="69"/>
  <c r="E15" i="69"/>
  <c r="F15" i="69"/>
  <c r="G15" i="69"/>
  <c r="E47" i="140"/>
  <c r="E48" i="140" s="1"/>
  <c r="D14" i="69"/>
  <c r="E14" i="69"/>
  <c r="F14" i="69"/>
  <c r="G14" i="69"/>
  <c r="E58" i="91"/>
  <c r="E59" i="91" s="1"/>
  <c r="E13" i="69"/>
  <c r="F13" i="69"/>
  <c r="G13" i="69"/>
  <c r="E29" i="114"/>
  <c r="E30" i="114"/>
  <c r="E36" i="90"/>
  <c r="E37" i="90" s="1"/>
  <c r="E11" i="69"/>
  <c r="F11" i="69"/>
  <c r="G11" i="69"/>
  <c r="E38" i="88"/>
  <c r="E39" i="88" s="1"/>
  <c r="E10" i="69"/>
  <c r="F10" i="69"/>
  <c r="G10" i="69"/>
  <c r="E43" i="87"/>
  <c r="E41" i="87"/>
  <c r="E9" i="69"/>
  <c r="F9" i="69"/>
  <c r="G9" i="69"/>
  <c r="E60" i="85"/>
  <c r="E61" i="85"/>
  <c r="E19" i="83"/>
  <c r="E16" i="83"/>
  <c r="E11" i="83"/>
  <c r="F20" i="83"/>
  <c r="D10" i="22" s="1"/>
  <c r="G20" i="83"/>
  <c r="H20" i="83"/>
  <c r="I20" i="83"/>
  <c r="F21" i="82"/>
  <c r="D6" i="22" s="1"/>
  <c r="G21" i="82"/>
  <c r="H21" i="82"/>
  <c r="I21" i="82"/>
  <c r="E20" i="82"/>
  <c r="E15" i="82"/>
  <c r="E14" i="82"/>
  <c r="E12" i="82"/>
  <c r="C46" i="69"/>
  <c r="C44" i="69"/>
  <c r="F21" i="139"/>
  <c r="D7" i="22" s="1"/>
  <c r="G21" i="139"/>
  <c r="H21" i="139"/>
  <c r="I21" i="139"/>
  <c r="E20" i="139"/>
  <c r="E11" i="139"/>
  <c r="G121" i="78"/>
  <c r="E9" i="22" s="1"/>
  <c r="H121" i="78"/>
  <c r="F9" i="22" s="1"/>
  <c r="I121" i="78"/>
  <c r="G9" i="22" s="1"/>
  <c r="F121" i="78"/>
  <c r="D9" i="22" s="1"/>
  <c r="F10" i="23" l="1"/>
  <c r="D10" i="23"/>
  <c r="J14" i="106"/>
  <c r="E21" i="82"/>
  <c r="E32" i="118"/>
  <c r="E16" i="103"/>
  <c r="E44" i="87"/>
  <c r="E18" i="111"/>
  <c r="E14" i="106"/>
  <c r="E28" i="102"/>
  <c r="J30" i="99"/>
  <c r="E30" i="99"/>
  <c r="F12" i="22"/>
  <c r="G20" i="69"/>
  <c r="G13" i="22"/>
  <c r="E20" i="69"/>
  <c r="E13" i="22"/>
  <c r="F20" i="69"/>
  <c r="F13" i="22"/>
  <c r="D20" i="69"/>
  <c r="C20" i="69" s="1"/>
  <c r="D13" i="22"/>
  <c r="C13" i="22" s="1"/>
  <c r="J21" i="120"/>
  <c r="J19" i="113"/>
  <c r="E37" i="116"/>
  <c r="J21" i="105"/>
  <c r="J69" i="97"/>
  <c r="D21" i="69"/>
  <c r="G12" i="22"/>
  <c r="E12" i="22"/>
  <c r="J30" i="114"/>
  <c r="J39" i="88"/>
  <c r="E8" i="69"/>
  <c r="E10" i="22"/>
  <c r="E20" i="83"/>
  <c r="F8" i="69"/>
  <c r="F10" i="22"/>
  <c r="G8" i="69"/>
  <c r="G10" i="22"/>
  <c r="F7" i="69"/>
  <c r="F6" i="22"/>
  <c r="J21" i="82"/>
  <c r="G7" i="69"/>
  <c r="G6" i="22"/>
  <c r="E7" i="69"/>
  <c r="E6" i="22"/>
  <c r="G6" i="69"/>
  <c r="G7" i="22"/>
  <c r="E6" i="69"/>
  <c r="E7" i="22"/>
  <c r="F6" i="69"/>
  <c r="F7" i="22"/>
  <c r="C9" i="22"/>
  <c r="G16" i="69"/>
  <c r="G7" i="23"/>
  <c r="E16" i="69"/>
  <c r="E7" i="23"/>
  <c r="F16" i="69"/>
  <c r="F7" i="23"/>
  <c r="D16" i="69"/>
  <c r="C16" i="69" s="1"/>
  <c r="D7" i="23"/>
  <c r="J44" i="87"/>
  <c r="D43" i="69"/>
  <c r="C43" i="69" s="1"/>
  <c r="C42" i="69"/>
  <c r="J19" i="119"/>
  <c r="D41" i="69"/>
  <c r="C41" i="69" s="1"/>
  <c r="D40" i="69"/>
  <c r="C40" i="69" s="1"/>
  <c r="J16" i="141"/>
  <c r="J37" i="116"/>
  <c r="C10" i="23"/>
  <c r="D37" i="69"/>
  <c r="F37" i="69"/>
  <c r="J23" i="115"/>
  <c r="G37" i="69"/>
  <c r="E37" i="69"/>
  <c r="D36" i="69"/>
  <c r="C36" i="69" s="1"/>
  <c r="F8" i="23"/>
  <c r="D8" i="23"/>
  <c r="J115" i="112"/>
  <c r="G35" i="69"/>
  <c r="E35" i="69"/>
  <c r="D35" i="69"/>
  <c r="F35" i="69"/>
  <c r="J18" i="111"/>
  <c r="C34" i="69"/>
  <c r="C33" i="69"/>
  <c r="J29" i="109"/>
  <c r="D32" i="69"/>
  <c r="C32" i="69" s="1"/>
  <c r="D30" i="69"/>
  <c r="C30" i="69" s="1"/>
  <c r="D29" i="69"/>
  <c r="C29" i="69" s="1"/>
  <c r="C28" i="69"/>
  <c r="J16" i="103"/>
  <c r="C27" i="69"/>
  <c r="C26" i="69"/>
  <c r="J28" i="102"/>
  <c r="J24" i="101"/>
  <c r="C25" i="69"/>
  <c r="J24" i="100"/>
  <c r="D23" i="69"/>
  <c r="C23" i="69" s="1"/>
  <c r="J32" i="98"/>
  <c r="C21" i="69"/>
  <c r="J48" i="96"/>
  <c r="J28" i="95"/>
  <c r="J16" i="94"/>
  <c r="C18" i="69"/>
  <c r="C17" i="69"/>
  <c r="J20" i="92"/>
  <c r="J48" i="140"/>
  <c r="J59" i="91"/>
  <c r="D13" i="69"/>
  <c r="C13" i="69" s="1"/>
  <c r="D12" i="69"/>
  <c r="F12" i="69"/>
  <c r="J37" i="90"/>
  <c r="G12" i="69"/>
  <c r="E12" i="69"/>
  <c r="D11" i="69"/>
  <c r="C11" i="69" s="1"/>
  <c r="D10" i="69"/>
  <c r="C10" i="69" s="1"/>
  <c r="G6" i="23"/>
  <c r="E6" i="23"/>
  <c r="J61" i="85"/>
  <c r="D9" i="69"/>
  <c r="C9" i="69" s="1"/>
  <c r="J20" i="83"/>
  <c r="D8" i="69"/>
  <c r="D7" i="69"/>
  <c r="J21" i="139"/>
  <c r="D6" i="23"/>
  <c r="F6" i="23"/>
  <c r="E21" i="139"/>
  <c r="D6" i="69"/>
  <c r="J121" i="78"/>
  <c r="G5" i="69"/>
  <c r="E5" i="69"/>
  <c r="D5" i="69"/>
  <c r="F5" i="69"/>
  <c r="C39" i="69"/>
  <c r="C38" i="69"/>
  <c r="C24" i="69"/>
  <c r="C22" i="69"/>
  <c r="C19" i="69"/>
  <c r="C15" i="69"/>
  <c r="C14" i="69"/>
  <c r="C7" i="69" l="1"/>
  <c r="C12" i="22"/>
  <c r="G14" i="22"/>
  <c r="G17" i="22" s="1"/>
  <c r="F14" i="23"/>
  <c r="F17" i="23" s="1"/>
  <c r="F47" i="69"/>
  <c r="F50" i="69" s="1"/>
  <c r="C10" i="22"/>
  <c r="C8" i="69"/>
  <c r="E47" i="69"/>
  <c r="E50" i="69" s="1"/>
  <c r="F14" i="22"/>
  <c r="F17" i="22" s="1"/>
  <c r="C6" i="22"/>
  <c r="D14" i="22"/>
  <c r="C7" i="22"/>
  <c r="C6" i="69"/>
  <c r="E14" i="22"/>
  <c r="E17" i="22" s="1"/>
  <c r="C8" i="23"/>
  <c r="G47" i="69"/>
  <c r="G50" i="69" s="1"/>
  <c r="C35" i="69"/>
  <c r="D14" i="23"/>
  <c r="D17" i="23" s="1"/>
  <c r="C37" i="69"/>
  <c r="C12" i="69"/>
  <c r="C5" i="69"/>
  <c r="G14" i="23"/>
  <c r="G17" i="23" s="1"/>
  <c r="C7" i="23"/>
  <c r="E14" i="23"/>
  <c r="E17" i="23" s="1"/>
  <c r="D47" i="69"/>
  <c r="C6" i="23"/>
  <c r="E23" i="78"/>
  <c r="C14" i="22" l="1"/>
  <c r="C17" i="22" s="1"/>
  <c r="D17" i="22"/>
  <c r="C47" i="69"/>
  <c r="C50" i="69" s="1"/>
  <c r="D50" i="69"/>
  <c r="C14" i="23"/>
  <c r="C17" i="23" s="1"/>
  <c r="E121" i="78"/>
</calcChain>
</file>

<file path=xl/comments1.xml><?xml version="1.0" encoding="utf-8"?>
<comments xmlns="http://schemas.openxmlformats.org/spreadsheetml/2006/main">
  <authors>
    <author>HP</author>
  </authors>
  <commentList>
    <comment ref="B5" authorId="0">
      <text>
        <r>
          <rPr>
            <b/>
            <sz val="9"/>
            <color indexed="81"/>
            <rFont val="Tahoma"/>
            <family val="2"/>
          </rPr>
          <t>ประมาณการจาก 10-12 รอเรื่องส่วนต่ำ ตามจ่าย</t>
        </r>
      </text>
    </comment>
    <comment ref="B11" authorId="0">
      <text>
        <r>
          <rPr>
            <b/>
            <sz val="9"/>
            <color indexed="81"/>
            <rFont val="Tahoma"/>
            <family val="2"/>
          </rPr>
          <t>ประมานการเงินจัดสรร 2 งวดสุดท้าย ไตร 3-4</t>
        </r>
      </text>
    </comment>
    <comment ref="B13" authorId="0">
      <text>
        <r>
          <rPr>
            <b/>
            <sz val="9"/>
            <color indexed="81"/>
            <rFont val="Tahoma"/>
            <family val="2"/>
          </rPr>
          <t>บวก 4.15% จาก ปี 62</t>
        </r>
      </text>
    </comment>
    <comment ref="B14" authorId="0">
      <text>
        <r>
          <rPr>
            <b/>
            <sz val="9"/>
            <color indexed="81"/>
            <rFont val="Tahoma"/>
            <family val="2"/>
          </rPr>
          <t>-138000
-+1620000
+บริจาครอรับรู้ 6.9 แสน</t>
        </r>
      </text>
    </comment>
    <comment ref="B16" authorId="0">
      <text>
        <r>
          <rPr>
            <b/>
            <sz val="9"/>
            <color indexed="81"/>
            <rFont val="Tahoma"/>
            <family val="2"/>
          </rPr>
          <t>เครื่องกำเนิด งบลงทุน 1.7 ล้าน</t>
        </r>
      </text>
    </comment>
  </commentList>
</comments>
</file>

<file path=xl/comments2.xml><?xml version="1.0" encoding="utf-8"?>
<comments xmlns="http://schemas.openxmlformats.org/spreadsheetml/2006/main">
  <authors>
    <author>HP</author>
  </authors>
  <commentList>
    <comment ref="B11" authorId="0">
      <text>
        <r>
          <rPr>
            <b/>
            <sz val="9"/>
            <color indexed="81"/>
            <rFont val="Tahoma"/>
            <family val="2"/>
          </rPr>
          <t>ประมานการเงินจัดสรร 2 งวดสุดท้าย ไตร 3-4</t>
        </r>
      </text>
    </comment>
    <comment ref="F11" authorId="0">
      <text>
        <r>
          <rPr>
            <b/>
            <sz val="9"/>
            <color indexed="81"/>
            <rFont val="Tahoma"/>
            <family val="2"/>
          </rPr>
          <t>ประมานการเงินจัดสรร 2 งวดสุดท้าย ไตร 3-4</t>
        </r>
      </text>
    </comment>
    <comment ref="B13" authorId="0">
      <text>
        <r>
          <rPr>
            <b/>
            <sz val="9"/>
            <color indexed="81"/>
            <rFont val="Tahoma"/>
            <family val="2"/>
          </rPr>
          <t>-138000
-+1620000
+บริจาครอรับรู้ 6.9 แสน</t>
        </r>
      </text>
    </comment>
    <comment ref="F13" authorId="0">
      <text>
        <r>
          <rPr>
            <b/>
            <sz val="9"/>
            <color indexed="81"/>
            <rFont val="Tahoma"/>
            <family val="2"/>
          </rPr>
          <t>-138000
-+1620000
+บริจาครอรับรู้ 6.9 แสน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F107" authorId="0">
      <text>
        <r>
          <rPr>
            <b/>
            <sz val="9"/>
            <color indexed="81"/>
            <rFont val="Tahoma"/>
            <charset val="222"/>
          </rPr>
          <t>User:</t>
        </r>
        <r>
          <rPr>
            <sz val="9"/>
            <color indexed="81"/>
            <rFont val="Tahoma"/>
            <charset val="222"/>
          </rPr>
          <t xml:space="preserve">
ขอจัดประชุมIC update 24ธ.ค.62จำนวน15คน 1,500บาท
  -คงเหลือ 13,500 บาท</t>
        </r>
      </text>
    </comment>
  </commentList>
</comments>
</file>

<file path=xl/sharedStrings.xml><?xml version="1.0" encoding="utf-8"?>
<sst xmlns="http://schemas.openxmlformats.org/spreadsheetml/2006/main" count="5585" uniqueCount="2293">
  <si>
    <t>ลำดับ</t>
  </si>
  <si>
    <t>งบประมาณ</t>
  </si>
  <si>
    <t>กลุ่มวัย</t>
  </si>
  <si>
    <t>บันทึกข้อความ</t>
  </si>
  <si>
    <t>เรียน  นายแพทย์สาธารณสุขจังหวัดจันทบุรี</t>
  </si>
  <si>
    <t>รวม</t>
  </si>
  <si>
    <t>เงินบำรุง</t>
  </si>
  <si>
    <t>(บาท)</t>
  </si>
  <si>
    <t>อปท./กองทุนตำบล</t>
  </si>
  <si>
    <t>แหล่งอื่น ๆ (ระบุ...)</t>
  </si>
  <si>
    <t>ผู้รับผิดชอบ</t>
  </si>
  <si>
    <t>แหล่งงบประมาณ</t>
  </si>
  <si>
    <t>เกณฑ์การจัดลำดับความสำคัญ</t>
  </si>
  <si>
    <t>รวมงบประมาณ</t>
  </si>
  <si>
    <t>ยุทธศาสตร์ (E : 4)</t>
  </si>
  <si>
    <t>จำแนกตามยุทธศาสตร์  4 Excellence</t>
  </si>
  <si>
    <t>จำแนกตามภารกิจพื้นฐาน</t>
  </si>
  <si>
    <t>ภารกิจพื้นฐาน</t>
  </si>
  <si>
    <t>บริการ</t>
  </si>
  <si>
    <t>เป้าหมาย / จำนวน</t>
  </si>
  <si>
    <t>ระยะเวลาดำเนินการ</t>
  </si>
  <si>
    <t>(ระบุเดือน)</t>
  </si>
  <si>
    <t>อปท. /กองทุน</t>
  </si>
  <si>
    <t>ยุทธศาสตร์ 4  Excellence</t>
  </si>
  <si>
    <t>(     ) 4.Govermance Excellence</t>
  </si>
  <si>
    <t>(     ) 1.บริหารจัดการ</t>
  </si>
  <si>
    <t xml:space="preserve">                   (     ) 2.Service Excellence</t>
  </si>
  <si>
    <t>กิจกรรมหลักโครงการ (B)</t>
  </si>
  <si>
    <t>วัตถุประสงค์/ผลสัมฤทธิ์รวมของโครงการ  (   )</t>
  </si>
  <si>
    <t>เกณฑ์ชี้วัดความสำเร็จของโครงการ (   )</t>
  </si>
  <si>
    <t>(     ) 1.P P&amp;P Excellence</t>
  </si>
  <si>
    <t>วิสัยทัศน์</t>
  </si>
  <si>
    <t>:</t>
  </si>
  <si>
    <t>เข็มมุ่ง</t>
  </si>
  <si>
    <t>ค่านิยม</t>
  </si>
  <si>
    <t>2) กลุ่มโรคติดต่อ</t>
  </si>
  <si>
    <t>3)กลุ่มโรคไม่ติดต่อ</t>
  </si>
  <si>
    <t>จำแนกตามโครงการ</t>
  </si>
  <si>
    <t>โครงการ (A)</t>
  </si>
  <si>
    <t>1)  15 แผนงาน  45  โครงการ</t>
  </si>
  <si>
    <t>แผนงาน (15)</t>
  </si>
  <si>
    <t>(     ) 2. วิชาการ/พัฒนาศักยภาพบุคลากร</t>
  </si>
  <si>
    <t>(     ) 3.1บริการส่งเสริมป้องกัน</t>
  </si>
  <si>
    <t>(     ) 3.2บริการควบคุมป้องกันโรค</t>
  </si>
  <si>
    <t>(     ) 3.4บริการรักษาพยาบาล</t>
  </si>
  <si>
    <t>(     ) 3.5บริการฟื้นฟูสภาพ</t>
  </si>
  <si>
    <t>(     ) 3.3บริการคุ้มครองผู้บริโภค</t>
  </si>
  <si>
    <t xml:space="preserve"> แผนปฏิบัติการพัฒนาสุขภาพ ของเครือข่ายบริการสุขภาพจังหวัดจันทบุรี</t>
  </si>
  <si>
    <t>A1</t>
  </si>
  <si>
    <t>A2</t>
  </si>
  <si>
    <t>A3</t>
  </si>
  <si>
    <t>A4</t>
  </si>
  <si>
    <t>A5</t>
  </si>
  <si>
    <t>โครงการพัฒนาคุณภาพชีวิตระดับอำเภอ(พชอ.)</t>
  </si>
  <si>
    <t>A6</t>
  </si>
  <si>
    <t>โครงการพัฒนาระบบการตอบโต้ภาวะฉุกเฉินและภัยสุขภาพ</t>
  </si>
  <si>
    <t>A7</t>
  </si>
  <si>
    <t>A8</t>
  </si>
  <si>
    <t>A9</t>
  </si>
  <si>
    <t>A10</t>
  </si>
  <si>
    <t>โครงการคุ้มครองผู้บริโภคด้านผลิตภัณฑ์สุขภาพและบริการสุขภาพ</t>
  </si>
  <si>
    <t>A11</t>
  </si>
  <si>
    <t>โครงการบริหารจัดการสิ่งแวดล้อม</t>
  </si>
  <si>
    <t>A12</t>
  </si>
  <si>
    <t>A13</t>
  </si>
  <si>
    <t>โครงการพัฒนาระบบการแพทย์ปฐมภูมิ</t>
  </si>
  <si>
    <t>A14</t>
  </si>
  <si>
    <t>โครงการพัฒนาระบบบริการสุขภาพ สาขาโรคไม่ติดต่อเรื้อรัง</t>
  </si>
  <si>
    <t>A15</t>
  </si>
  <si>
    <t>โครงการป้องกันและควบคุมการดื้อยาต้านจุลชีพ และการใช้ยาอย่างสมเหตุสมผล</t>
  </si>
  <si>
    <t>A16</t>
  </si>
  <si>
    <t>โครงการพัฒนาศูนย์ความเป็นเลิศทางการแพทย์</t>
  </si>
  <si>
    <t>A17</t>
  </si>
  <si>
    <t>โครงการพัฒนาระบบบริการสุขภาพสาขาทารกแรกเกิด</t>
  </si>
  <si>
    <t>A18</t>
  </si>
  <si>
    <t>A19</t>
  </si>
  <si>
    <t>โครงการพัฒนาระบบบริการการแพทย์แผนไทยฯ</t>
  </si>
  <si>
    <t>A20</t>
  </si>
  <si>
    <t>โครงการพัฒนาระบบบริการสุขภาพสาขาสุขภาพจิตและจิตเวช</t>
  </si>
  <si>
    <t>A21</t>
  </si>
  <si>
    <t>โครงการพัฒนาระบบบริการการสุขภาพ 5 สาขาหลัก</t>
  </si>
  <si>
    <t>A22</t>
  </si>
  <si>
    <t>โครงการพัฒนาระบบบริการสุขภาพ สาขาโรคหัวใจ</t>
  </si>
  <si>
    <t>A23</t>
  </si>
  <si>
    <t>โครงการพัฒนาระบบบริการสุขภาพ สาขาโรคมะเร็ง</t>
  </si>
  <si>
    <t>A24</t>
  </si>
  <si>
    <t>โครงการพัฒนาระบบบริการสุขภาพ สาขาโรคไต</t>
  </si>
  <si>
    <t>A25</t>
  </si>
  <si>
    <t>โครงการพัฒนาระบบบริการสุขภาพ สาขาจักษุวิทยา</t>
  </si>
  <si>
    <t>A26</t>
  </si>
  <si>
    <t>โครงการพัฒนาระบบบริการสุขภาพ สาขาปลูกถ่ายอวัยวะ</t>
  </si>
  <si>
    <t>A27</t>
  </si>
  <si>
    <t>โครงการพัฒนาระบบบริการบำบัดรักษาผู้ป่วยยาเสพติด</t>
  </si>
  <si>
    <t>A28</t>
  </si>
  <si>
    <t>A29</t>
  </si>
  <si>
    <t xml:space="preserve"> โครงการพัฒนาระบบบริการ One day surgery</t>
  </si>
  <si>
    <t>A30</t>
  </si>
  <si>
    <t>A31</t>
  </si>
  <si>
    <t>โครงการพัฒนาระบบการแพทย์ฉุกเฉินครบวงจรและระบบการส่งต่อ</t>
  </si>
  <si>
    <t>A32</t>
  </si>
  <si>
    <t>A33</t>
  </si>
  <si>
    <t>A34</t>
  </si>
  <si>
    <t>โครงการพัฒนาการท่องเที่ยวเชิงสุขภาพและการแพทย์</t>
  </si>
  <si>
    <t>A35</t>
  </si>
  <si>
    <t>โครงการผลิตและพัฒนากำลังคนด้านสุขภาพสู่ความเป็นมืออาชีพ</t>
  </si>
  <si>
    <t>A36</t>
  </si>
  <si>
    <t>A37</t>
  </si>
  <si>
    <t>A38</t>
  </si>
  <si>
    <t>A39</t>
  </si>
  <si>
    <t>โครงการพัฒนาองค์กรคุณภาพ</t>
  </si>
  <si>
    <t>A40</t>
  </si>
  <si>
    <t>A41</t>
  </si>
  <si>
    <t>โครงการลดความเหลื่อมล้ำของ 3 กองทุน</t>
  </si>
  <si>
    <t>โครงการบริหารจัดการด้านการเงินการคลัง</t>
  </si>
  <si>
    <t>โครงการปรับโครงสร้างและพัฒนากฎหมายสุขภาพ</t>
  </si>
  <si>
    <t>ภาคผนวก</t>
  </si>
  <si>
    <t>กิจกรรม</t>
  </si>
  <si>
    <t>ประชาชนกลุ่มเป้าหมาย</t>
  </si>
  <si>
    <t xml:space="preserve">            1)ปัญหาสาธารณสุขที่สำคัญของแต่ละกลุ่มวัย</t>
  </si>
  <si>
    <t>โรค/ประเด็นปัญหา</t>
  </si>
  <si>
    <t>ข้อมูลสนับสนุน / สถานการณ์</t>
  </si>
  <si>
    <t xml:space="preserve">ขนาดของปัญหา         </t>
  </si>
  <si>
    <t>ความรุนแรงของปัญหา</t>
  </si>
  <si>
    <t>การสูญเสียทางเศรษฐกิจ</t>
  </si>
  <si>
    <t>ความเป็นไปได้ในการแก้ไขปัญหา</t>
  </si>
  <si>
    <t>ความร่วมมือของชุมชน</t>
  </si>
  <si>
    <t>คะแนนรวม</t>
  </si>
  <si>
    <t>1.กลุ่มสตรีและเด็กปฐมวัย</t>
  </si>
  <si>
    <t>2.กลุ่มเด็กวัยเรียนและวัยรุ่น</t>
  </si>
  <si>
    <t>3.กลุ่มวัยทำงาน</t>
  </si>
  <si>
    <t>4. กลุ่ม
ผู้สูงอายุ</t>
  </si>
  <si>
    <t>โรค</t>
  </si>
  <si>
    <t>ประเด็นปัญหา</t>
  </si>
  <si>
    <t>งบสำรองเพื่อบริหารจัดการ/แก้ไขปัญหาและสนับสนุนนโยบาย</t>
  </si>
  <si>
    <t>UC 61</t>
  </si>
  <si>
    <t>แหล่งอื่นๆ (ระบุ)</t>
  </si>
  <si>
    <t>1 : การพัฒนาคุณภาพชีวิตคนไทยทุกกลุ่มวัย(ด้านสุขภาพ)</t>
  </si>
  <si>
    <t>พัฒนาศักยภาพบุคลากรและทีมงาน</t>
  </si>
  <si>
    <t xml:space="preserve">2:  การพัฒนาคุณภาพชีวิตระดับอำเภอ </t>
  </si>
  <si>
    <t>วัตถุประสงค์/ผลสัมฤทธิ์รวมของโครงการ  ( 1  )</t>
  </si>
  <si>
    <t>เกณฑ์ชี้วัดความสำเร็จของโครงการ ( 1  )</t>
  </si>
  <si>
    <t>3 : การป้องกันควบคุมโรคและลดปัจจัยเสี่ยงด้านสุขภาพ</t>
  </si>
  <si>
    <t>จัดบริการและสนับสนุนการดำเนินงานด้านอาหารปลอดภัย</t>
  </si>
  <si>
    <t>พัฒนาคุณภาพและรูปแบบการจัดการด้านคุ้มครองผู้บริโภคฯ</t>
  </si>
  <si>
    <t>พัฒนากลไกการบริหารจัดการส่งเสริมและเสริมสร้างความเข้มแข็งและการมีส่วนร่วมของภาคีเครือข่าย</t>
  </si>
  <si>
    <t>4 : การบริหารจัดการสิ่งแวดล้อม</t>
  </si>
  <si>
    <t>5 : การพัฒนาระบบการแพทย์ปฐมภูมิ</t>
  </si>
  <si>
    <t>จัดบริการ/สนับสนุนการดำเนินงานคลินิคหมอครอบครัว</t>
  </si>
  <si>
    <t xml:space="preserve">พัฒนาศักยภาพบุคลากรและทีมงาน   </t>
  </si>
  <si>
    <t>6 : การพัฒนาระบบบริการสุขภาพ (Service Plan)</t>
  </si>
  <si>
    <t>จัดตั้งและดำเนินการคณะกรรมการขับเคลื่อนRDU</t>
  </si>
  <si>
    <t>พัฒนาระบบสารสนเทศการจัดเก็บข้อมูล</t>
  </si>
  <si>
    <t xml:space="preserve">พัฒนาศูนย์ประสานการส่งต่อ </t>
  </si>
  <si>
    <t>พัฒนาระบบกลไกการบริหารจัดการระบบส่งต่อ</t>
  </si>
  <si>
    <t>พัฒนาระบบบริการสุขภาพตาม SERVICE  PLAN และเกณฑ์การประเมิน</t>
  </si>
  <si>
    <t>จัดบริการ/สนับสนุนการจัดระบบบริการสุขภาพสาขาสุขภาพจิตและจิตเวช</t>
  </si>
  <si>
    <t>พัฒนาคุณภาพและรูปแบบการจัดบริการสาขาสุขภาพจิตและจิตเวช</t>
  </si>
  <si>
    <t>ส่งเสริม  ป้องกันและลดปัญหายาเสพติดตามโครงการ To Be Number  One</t>
  </si>
  <si>
    <t xml:space="preserve">จัดบริการ/สนับสนุนการบำบัดรักษาผู้ป่วย/ผู้เสพ                  </t>
  </si>
  <si>
    <t>พัฒนาคุณภาพและรูปแบบบริการบำบัดรักษาผู้ป่วยยาเสพติด</t>
  </si>
  <si>
    <t>7 : การพัฒนาระบบบริการแพทย์ฉุกเฉินครบวงจรและระบบการส่งต่อ</t>
  </si>
  <si>
    <t>จัดบริการ/สนับสนุนการจัดบริการรักษาผู้ป่วยวัณโรคแบบครบวงจร</t>
  </si>
  <si>
    <t>สร้างความเข้มแข็งของการบริหารและนโยบายของรัฐเพื่อการขับเคลื่อนพื้นที่ฐานรากอย่างยั่งยืน</t>
  </si>
  <si>
    <t>พัฒนาวัตถุดิบสมุนไพรยกระดับมูลค่าผลผลิตให้กับเกษตรกร</t>
  </si>
  <si>
    <t>ขยายช่องทางการใช้ประโยชน์ เพิ่มมูลค่าและการตลาด</t>
  </si>
  <si>
    <t>ส่งเสริมการใช้สมุนไพร่ในระบบบริการ</t>
  </si>
  <si>
    <t>10  : การพัฒนาระบบบริหารจัดการกำลังคนด้านสุขภาพ</t>
  </si>
  <si>
    <t>การวางแผนการผลิตและพัฒนากำลังคน</t>
  </si>
  <si>
    <t>การสร้างความร่วมมือด้านการผลิตและการพัฒนากำลังคน</t>
  </si>
  <si>
    <t>การบริหารงบประมาณด้านการผลิตและการพัฒนากำลังคน</t>
  </si>
  <si>
    <t>การบริหารจัดการด้านการผลิตและการพัฒนากำลังคน</t>
  </si>
  <si>
    <t>การประเมินผลกระทบระบบบริหารจัดการการผลิตและพัฒนากำลังคน</t>
  </si>
  <si>
    <t>การพัฒนาบุคลากรตามแผนบริหารทรัพยากรบุคคล</t>
  </si>
  <si>
    <t>11 : การพัฒนาระบบธรรมาภิบาลและองค์กรคุณภาพ</t>
  </si>
  <si>
    <t>การประเมินตนเอง และปรับปรุง พัฒนากระบวนการปฏิบัติตามเกณฑ์</t>
  </si>
  <si>
    <t xml:space="preserve">พัฒนาระบบบริหารจัดการด้านยาและเวชภัณฑ์ที่มิใช่ยา </t>
  </si>
  <si>
    <t>จัดวางระบบการควบคุมภายใน  พัฒนาและประเมินผลการควบคุมภายในตามเกณฑ์ที่สตง.กำหนด 5 ระดับ</t>
  </si>
  <si>
    <t>12 : การพัฒนาระบบข้อมูลสารสนเทศด้านสุขภาพ</t>
  </si>
  <si>
    <t>พัฒนานโยบายและยุทธศาสตร์สุขภาพ</t>
  </si>
  <si>
    <t xml:space="preserve">พัฒนาระบบบริหารจัดการทรัพยากรด้านสุขภาพ และบริหารทั่วไป </t>
  </si>
  <si>
    <t>13 : การบริหารจัดการด้านการเงินการคลังสุขภาพ</t>
  </si>
  <si>
    <t>พัฒนาระบบบริหารจัดการกองทุนสุขภาพ</t>
  </si>
  <si>
    <t>พัฒนาระบบบริหารจัดการข้อมูลผู้มีสิทธิ การคุ้มครองสิทธิ์และรับเรื่องร้องเรียน</t>
  </si>
  <si>
    <t>พัฒนาระบบบริหารการชดเชยและตรวจสอบเวชระเบียน</t>
  </si>
  <si>
    <t>เพิ่มประสิทธิภาพระบบข้อมูลการบริการผู้ป่วยฉุกเฉินวิกฤต</t>
  </si>
  <si>
    <t>เพิ่มศักยภาพกลไกการบริหารจัดการด้านการเงินการคลัง</t>
  </si>
  <si>
    <t>การบริการและกำกับแผนการเงิน (Planfin)</t>
  </si>
  <si>
    <t>พัฒนาระบบบัญชี</t>
  </si>
  <si>
    <t>พัฒนาเครือข่ายและศักยภาพบุคลากรด้านการเงินการคลัง</t>
  </si>
  <si>
    <t>14 : การพัฒนางานวิจัย และนวัตกรรมด้านสุขภาพ</t>
  </si>
  <si>
    <t>เพิ่มประสิทธิภาพกลไกการพัฒนางานวิจัย และองค์ความรู้ด้านสุขภาพ</t>
  </si>
  <si>
    <t>การสร้างเครือข่ายนักวิจัยและทีมนำด้านงานวิจัยและการจัดการความรู้</t>
  </si>
  <si>
    <t>การสนับสนุนให้เกิดผลงานวิจัยและการนำผลงานวิจัยไปใช้ประโยชน์</t>
  </si>
  <si>
    <t>การพัฒนาระบบฐานข้อมูลงานวิจัยและการเผยแพร่ผลงานผ่านระบบดิจิทัล</t>
  </si>
  <si>
    <t>วางแผนการบังคับใช้กฏหมาย</t>
  </si>
  <si>
    <t>การพัฒนาความรู้ในการบังคับใช้กฏหมาย</t>
  </si>
  <si>
    <t>การสร้างเครือข่ายการบังคับใช้กฏหมาย</t>
  </si>
  <si>
    <t>การบังคับใช้กฏหมาย</t>
  </si>
  <si>
    <t xml:space="preserve">    ประจำปีงบประมาณ  2563</t>
  </si>
  <si>
    <t>แผนปฏิบัติการฯ ปี2563</t>
  </si>
  <si>
    <t>2) แผนบูรณาการกิจกรรมเชิงรุกในชุมชน</t>
  </si>
  <si>
    <t>กิจกรรมหลัก</t>
  </si>
  <si>
    <t>วัตถุประสงค์</t>
  </si>
  <si>
    <t>กลุ่มเป้าหมาย/พื้นที่เป้าหมาย</t>
  </si>
  <si>
    <t>ผู้รับผิดชอบ /เจ้าภาพหลัก</t>
  </si>
  <si>
    <t xml:space="preserve">  UC 63 </t>
  </si>
  <si>
    <t xml:space="preserve">  UC 63</t>
  </si>
  <si>
    <t>โครงการพัฒนาและสร้างศักยภาพคนไทยทุกกลุ่มวัย</t>
  </si>
  <si>
    <t>โครงการพัฒนาความรอบรู้ด้านสุขภาพของประชากร</t>
  </si>
  <si>
    <t>โครงการควบคุมโรคและภัยสุขภาพ</t>
  </si>
  <si>
    <t>โครงการพัฒนาระบบบริการโรคติดต่อ โรคอุบัติใหม่และโรคอุบัติซ้ำ</t>
  </si>
  <si>
    <t>โครงการดูแลผู้ป่วยระยะสุดท้ายแบบประคับประคองและการดูแลผู้ป่วยกึ่งเฉียบพลัน (Palliative Care)</t>
  </si>
  <si>
    <t>โครงการการบริบาลฟื้นสภาพระยะกลาง(Intermediate Care; IMC)</t>
  </si>
  <si>
    <t>โครงการพระราชดำริ โครงการเฉลิมพระเกียรติ และพื้นที่เฉพาะ</t>
  </si>
  <si>
    <t>โครงการบริหารจัดการกำลังด้านสุขภาพ</t>
  </si>
  <si>
    <t xml:space="preserve">โครงการประเมินคุณธรรมความโปร่งใส </t>
  </si>
  <si>
    <t>โครงการ Happy MOPH กระทรวงสาธารณสุข กระทรวงแห่งความสุข</t>
  </si>
  <si>
    <t xml:space="preserve">โครงการพัฒนาระบบข้อมูลข่าวสารเทคโนโลยีสุขภาพแห่งชาติ </t>
  </si>
  <si>
    <t xml:space="preserve">โครงการ Smart  Hospital </t>
  </si>
  <si>
    <t>โครงการพัฒนางานวิจัย/นวัตกรรม  ผลิตภัณฑ์สุขภาพและเทคโนโลยีทางการแพทย์</t>
  </si>
  <si>
    <t>โครงการบริหารจัดการพื้นฐาน</t>
  </si>
  <si>
    <t>A 1 โครงการพัฒนาและสร้างเสริมศักยภาพคนไทยทุกกลุ่มวัย</t>
  </si>
  <si>
    <t>C2เด็กจันท์ ฉลาดและสุขภาพดี  มีพฤติกรรมอนามัยการเจริญพันธุ์ที่พึงประสงค์</t>
  </si>
  <si>
    <t>K3ร้อยละ .. ของเด็กอายุ 0-5 ปี สูงดีสมส่วน และมีส่วนสูงเฉลี่ยที่อายุ 5 ปี</t>
  </si>
  <si>
    <t>K4เด็กไทยมีระดับสติปัญญาเฉลี่ยไม่ต่ำกว่า 100</t>
  </si>
  <si>
    <t xml:space="preserve">   4.1 ร้อยละของเด็กปฐมวัยที่ได้รับการ คัดกรองแล้วพบว่ามีพัฒนาการล่าช้าได้รับการกระตุ้นพัฒนาการด้วยเครื่องมือมาตรฐาน</t>
  </si>
  <si>
    <t xml:space="preserve">K5ร้อยละ ..ของเด็กวัยเรียนอายุ 6-14 ปี สูงดีสมส่วน   </t>
  </si>
  <si>
    <t xml:space="preserve">K6อัตราการคลอดมีชีพในหญิงอายุ 15 - 19 ปี </t>
  </si>
  <si>
    <t>KP1ผู้สูงอายุป่วยโรคเรื้อรังรายใหม่ลดลง</t>
  </si>
  <si>
    <t>KP2ร้อยละการคัดกรองมะเร็งในช่องปากผู้สูงอายุ</t>
  </si>
  <si>
    <t>พัฒนาระบบบริการและการบริหารจัดการเพื่อการตั้งครรภ์คุณภาพทั้งในสถานบริการและเชิงรุก</t>
  </si>
  <si>
    <t>สร้างการมีส่วนร่วมของครอบครัวและชุมชนในการเฝ้าระวังคัดกรองพัฒนาการเด็กและวิธีการส่งเสริมพัฒนาการของเด็ก</t>
  </si>
  <si>
    <t>ส่งเสริมภาวะโภชนาการและการออกกำลังกายของเด็กวัยเรียนให้มีสุขภาพที่แข็งแรง เติบโตสมวัย</t>
  </si>
  <si>
    <t>เสริมสร้างความรอบรู้ด้านสุขภาพในการตัดสินใจและความฉลาดทางอารมณ์ เพื่อให้มีพฤติกรรมสุขภาพที่พึงประสงค์</t>
  </si>
  <si>
    <t xml:space="preserve">ส่งเสริมให้เด็กและเยาวชนเห็นความสำคัญของการป้องกันปัญหาจากพฤติกรรมเสี่ยงทางเพศ </t>
  </si>
  <si>
    <t>ส่งเสริมการออกกำลังกายและพฤติกรรมสุขภาพที่เหมาะสมกับวิถีชีวิต</t>
  </si>
  <si>
    <t>เสริมสร้างความรอบรู้ด้านสุขภาพเพื่อการตัดสินใจด้านสุขภาพ และประเมินตนเองด้านสุขภาพได้</t>
  </si>
  <si>
    <t>บูรณาการความร่วมมือกับอปท.เพื่อสนับสนุนการจัดบริการสุขภาพสำหรับผู้สูงอายุ</t>
  </si>
  <si>
    <t>ส่งเสริมและพัฒนาสมรรถนะของผู้สูงอายุเพื่อคุณภาพชีวิตที่ดี</t>
  </si>
  <si>
    <t>UC63</t>
  </si>
  <si>
    <t>A 2 โครงการพัฒนาความรอบรู้ด้านสุขภาพของประชากร</t>
  </si>
  <si>
    <t>C1ประชาชนมีความรู้ด้านสุขภาพและสามารถกลั่นกรอง  ประเมิน และตัดสินใจที่จะปรับเปลี่ยนพฤติกรรมในด้านสุขภาพตนเองได้อย่างเหมาะสม</t>
  </si>
  <si>
    <t>พัฒนาโปรแกรมการตรวจสุขภาพตนเอง ที่ประชาชนสามารถเข้าถึงและเชื่อมโยงกับผู้ให้บริการได้</t>
  </si>
  <si>
    <t>พัฒนาองค์ความรู้และเสริมสร้างความรอบรู้ด้านสุขภาพให้แก่ประชาชนทุกกลุ่มวัยในการตัดสินใจด้านสุขภาพ และประเมินตนเองด้านสุขภาพได้</t>
  </si>
  <si>
    <t>พัฒนาระบบการสื่อสารความเสี่ยงให้รวดเร็วและทันสมัย</t>
  </si>
  <si>
    <t>A 3 โครงการพัฒนาคุณภาพชีวิตระดับอำเภอ(พชอ.)</t>
  </si>
  <si>
    <t>เสริมสร้างศักยภาพในระดับ อ.และ ต.เกี่ยวกับการพัฒนาตามเกณฑ์ UCCARE, แนวทางตำบลจัดการคุณภาพชีวิต และหมู่บ้านอยู่เย็นเป็นสุข</t>
  </si>
  <si>
    <t>สร้างการรับรู้การร่วมเป็นทีมนำของภาคีเครือข่ายภายใต้กลไกการขับเคลื่อน พชอ</t>
  </si>
  <si>
    <t>พัฒนารูปแบบตำบลคุณภาพชีวิตด้วยวิถีชุมชน</t>
  </si>
  <si>
    <t>A4 โครงการพัฒนาระบบการตอบโต้ภาวะฉุกเฉินและภัยสุขภาพ</t>
  </si>
  <si>
    <t>C3ผู้สูงอายุมีสุขภาพดี ลดป่วย และป้องกันผู้ป่วยเรื้อรังเข้าสู่ภาวะLTC(Healthy aging)</t>
  </si>
  <si>
    <t>C4ประชาชนมีความรู้ด้านสุขภาพและสามารถกลั่นกรอง  ประเมิน และตัดสินใจที่จะปรับเปลี่ยนพฤติกรรมในด้านสุขภาพตนเองได้อย่างเหมาะสม</t>
  </si>
  <si>
    <t xml:space="preserve">เพิ่มประสิทธิภาพศูนย์ปฏิบัติการภาวะฉุกเฉิน (EOC) </t>
  </si>
  <si>
    <t xml:space="preserve">พัฒนาความเชี่ยวชาญทีมตระหนักรู้สถานการณ์ (SAT) </t>
  </si>
  <si>
    <t>KP3 ร้อยละตำบลคุณภาพชีวิต</t>
  </si>
  <si>
    <t>พัฒนาคุณภาพคลินิก NCDs และเพิ่มศักยภาพของเครือข่ายให้มีความพร้อม และทำงานร่วมกันเป็นเครือข่ายมากขึ้น</t>
  </si>
  <si>
    <t>สร้างความร่วมมือกับอปท.เพื่อพัฒนาการจัดบริการ หรือ พัฒนามาตรการในการให้ความรู้ ความเข้าใจ การให้บริการ คำปรึกษาเพื่อการลดความเสี่ยงแก่
 ประชาชนทั่วไป และกลุ่มเสี่ยง</t>
  </si>
  <si>
    <t>นำเทคโนโลยีสารสนเทศมาสนับสนุนด้านการบริการระบบสุขภาพให้เกิดประสิทธิภาพและจัดการปัญหาด้านสุขภาวะของโรคที่เกิดกับประชากรในพื้นที่</t>
  </si>
  <si>
    <t xml:space="preserve"> บูรณาการกับอปท.และสร้างความร่วมมือของชุมชน ในการส่งเสริมการดูแลตนเองในเรื่องการป้องกันควบคุมโรค ให้แก่ประชาชนกลุ่มต่างๆ</t>
  </si>
  <si>
    <t xml:space="preserve">เสริมสร้างให้ประชาชนมีความรอบรู้ด้านสุขภาพ ในการเข้าถึง ข้อมูลด้านโรคและภัยสุขภาพ สามารถวิเคราะห์ ประเมินและจัดการตนเอง รวมทั้งสามารถชี้แนะแก่บุคคล ครอบครัว และชุมชนได้ </t>
  </si>
  <si>
    <t>C8 อัตราป่วย/อัตราตาย โรคไม่ติดต่อที่เป็นปัญหาลดลง</t>
  </si>
  <si>
    <t>UC 63</t>
  </si>
  <si>
    <t>จัดบริการ สนับสนุนและส่งเสริมการดำเนินงานคุ้มครองผู้บริโภคด้านผลิตภัณฑ์สุขภาพและบริการสุขภาพ</t>
  </si>
  <si>
    <t>เสริมสร้างความเข้มแข็งและการมีส่วนร่วมของภาคีเครือข่ายเพื่อเสริมสร้างความรอบรู้สุขภาพเพื่อให้ผู้บริโภคสามารถเลือกซื้อผลิตภัณฑ์สุขภาพ/อาหารอย่างมีเหตุผล</t>
  </si>
  <si>
    <t>A7 โครงการบริหารจัดการสิ่งแวดล้อม</t>
  </si>
  <si>
    <t>ส่งเสริมให้สถานบริการสุขภาพ/หน่วยงาน/ชุมชน มีการพัฒนาอนามัยสิ่งแวดล้อมตามเกณฑ์มาตรฐาน  GREEN &amp; CLEAN HospitalและGreen &amp; Clean Community</t>
  </si>
  <si>
    <t>พัฒนาคุณภาพและรูปแบบการจัดการสิ่งแวดล้อมที่ส่งผลกระทบต่อสุขภาพ</t>
  </si>
  <si>
    <t>บูรณาการสร้างการรับรู้และการมีส่วนร่วมของอปท.ในการจัดการน้ำเสียในชุมชน</t>
  </si>
  <si>
    <t>A8  โครงการพัฒนาระบบการแพทย์ปฐมภูมิ</t>
  </si>
  <si>
    <t>พัฒนาคุณภาพและรูปแบบการจัดบริการ ระดับปฐมภูมิ อย่างครบวงจรและทันสมัย</t>
  </si>
  <si>
    <t xml:space="preserve">เพิ่มศักยภาพการจัดบริการด้านสุขภาพแบบบูรณาการและการมีส่วนร่วมของภาคีเครือข่ายและชุมชน </t>
  </si>
  <si>
    <t>เสริมสร้างองค์ความรู้ ความรอบรู้ด้านสุขภาพเพื่อให้ประชาชน ชุมชน สามารถดูแลตนเองSelf careได้อย่างเหมาะสม</t>
  </si>
  <si>
    <t>KP8 วิจัย/นวตกรรมด้านสุขภาพในชุมชน</t>
  </si>
  <si>
    <t>KP9 ชุมชนที่มีการจัดการด้านสุขภาพตามวิถีชุมชน</t>
  </si>
  <si>
    <t>คัดเลือกและพัฒนาอาสาสมัครประจำหมู่บ้านตามหลักสูตร อสม.หมอประจำบ้าน</t>
  </si>
  <si>
    <t>พัฒนาศักยภาพ สนับสนุนและส่งเสริมให้อสค.แสดงบทบาทและทำหน้าที่ดูแลสุขภาพของสมาชิกในครอบครัว</t>
  </si>
  <si>
    <t>พัฒนาศักยภาพ และเสริมสร้างความเข็มแข็ง ของภาคีเครือข่ายอสม.อย่างต่อเนื่อง</t>
  </si>
  <si>
    <t>สนับสนุนการจัดการความรู้ นวตกรรมของ อสม.</t>
  </si>
  <si>
    <t>A 10 โครงการพัฒนาระบบบริการสุขภาพ สาขาโรคไม่ติดต่อเรื้อรัง</t>
  </si>
  <si>
    <t>พัฒนาคุณภาพและรูปแบบบริการของหน่วยบริการแต่ละระดับตามเกณฑ์ที่กำหนด</t>
  </si>
  <si>
    <t>พัฒนาศักยภาพของบุคลากรรองรับการจัดบริการผู้ป่วยโรคไม่ติดต่อทุกระดับcase manager</t>
  </si>
  <si>
    <t>พัฒนาระบบบริการ ระบบข้อมูลและการสื่อสารความเสี่ยงโดยการนำเทคโนโลยี/ดิจิทัลมาใช้เพื่อช่วยให้ประชาชนเข้าถึงบริการได้รวดเร็ว</t>
  </si>
  <si>
    <t>สร้างความร่วมมือกับภาคีเครือข่ายเพื่อเสริมสร้างให้ประชาชน/ผู้ป่วยมีความรอบรู้ด้านสุขภาพ สามารถวิเคราะห์ ประเมินตนเองและดูแลสุขภาพตนเอง ได้</t>
  </si>
  <si>
    <t>A11 โครงการพัฒนาระบบบริการโรคติดต่อ โรคอุบัติใหม่และโรคอุบัติซ้ำ</t>
  </si>
  <si>
    <t>พัฒนากลไกการบริหารจัดการและพัฒนาคุณภาพและรูปแบบบริการให้เชื่อมโยงสอดคล้องกับกลุ่มเป้าหมาย</t>
  </si>
  <si>
    <t>ส่งเสริมและเสริมสร้างความเข้มแข็งและการมีส่วนร่วมของภาคีเครือข่ายในการค้นหาและเฝ้าระวังโรค</t>
  </si>
  <si>
    <t>A12 โครงการป้องกันและควบคุมการดื้อยาต้านจุลชีพ และการใช้ยาอย่างสมเหตุสมผล</t>
  </si>
  <si>
    <t>A 13 โครงการพัฒนาศูนย์ความเป็นเลิศทางการแพทย์</t>
  </si>
  <si>
    <t>พัฒนาและยกระดับบริการ4 4สาขาหลัก ทุกระดับ เพื่อลดการส่งต่อนอกเขต</t>
  </si>
  <si>
    <t>พัฒนาศักยภาพ/ความเชี่ยวชาญของบุคลากร</t>
  </si>
  <si>
    <t>A 14 โครงการพัฒนาระบบบริการสุขภาพสาขาทารกแรกเกิด</t>
  </si>
  <si>
    <t>พัฒนาศักยภาพในการดูแลผู้ป่วยระยะสุดท้ายแบบผสมผสานการแพทย์แผนไทย</t>
  </si>
  <si>
    <t>A 16 โครงการพัฒนาระบบบริการการแพทย์แผนไทยฯ</t>
  </si>
  <si>
    <t>จัดบริการ/สนับสนุนการจัดบริการการแพทย์แผนไทยที่สามารถให้บริการตรวจ วินิจฉัย รักษาโรค และฟื้นฟูสภาพเชื่อมโยงกับแพทย์แผนปัจจุบันอย่างมีคุณภาพ</t>
  </si>
  <si>
    <t>ส่งเสริมให้ชุมชนร่วมมือในการดูแลและฟื้นฟูสภาพผู้ป่วยด้วยศาสตร์การแพทย์แผนไทยและการแพทย์ทางเลือก</t>
  </si>
  <si>
    <t>สนับสนุนการคิด/ผลิตนวตกรรมด้านสุขภาพ จากสมุนไพรในชุมชน</t>
  </si>
  <si>
    <t>A17 โครงการพัฒนาระบบบริการสุขภาพสาขาสุขภาพจิตและจิตเวช</t>
  </si>
  <si>
    <t>A 18 โครงการพัฒนาระบบบริการการสุขภาพ 5 สาขาหลัก</t>
  </si>
  <si>
    <t>A19 โครงการพัฒนาระบบบริการสุขภาพ สาขาโรคหัวใจ</t>
  </si>
  <si>
    <t>A 20 โครงการพัฒนาระบบบริการสุขภาพ สาขาโรคมะเร็ง</t>
  </si>
  <si>
    <t>KP17 ศูนย์ความเป็นเลิศรักษามะเร็ง(รพศ)</t>
  </si>
  <si>
    <t xml:space="preserve">พัฒนาศักยภาพบุคคลากรเฉพาะทาง </t>
  </si>
  <si>
    <t>A 22 โครงการพัฒนาระบบบริการสุขภาพ สาขาจักษุวิทยา</t>
  </si>
  <si>
    <t>พัฒนาระบบการคัดกรองค้นหาและจัดบริการเชิงรุกในชุมชน</t>
  </si>
  <si>
    <t>A23 โครงการพัฒนาระบบบริการสุขภาพ สาขาปลูกถ่ายอวัยวะ</t>
  </si>
  <si>
    <t>ประชาสัมพันธ์เชิงรุกทุกรูปแบบ</t>
  </si>
  <si>
    <t>บูรณาการกับหน่วยงานหรือเครือข่ายที่จัดกิจกรรมในพื้นที่</t>
  </si>
  <si>
    <t>พัฒนาช่องทางการติดต่อสื่อสารเพื่ออำนวยความสะดวกแก่ผู้ประสงค์บริจาค</t>
  </si>
  <si>
    <t>A 24 โครงการพัฒนาระบบบริการบำบัดรักษาผู้ป่วยยาเสพติด</t>
  </si>
  <si>
    <t>เสริมสร้างความรอบรู้ด้านสุขภาพและความเข็มแข็งทางอารมณ์เพื่อให้เด็กและเยาวชนสามารถตัดสินใจ และป้องกันปัจจัยเสี่ยงด้านสุขภาพได้</t>
  </si>
  <si>
    <t>A 25 โครงการพัฒนาระบบบริการดูแลระยะกลาง(Intermediate Care)</t>
  </si>
  <si>
    <t>พัฒนากลไกการบริหารจัดการและพัฒนาคุณภาพและรูปแบบบริการให้เชื่อมโยงทุกระดับสอดคล้องกับกลุ่มเป้าหมาย</t>
  </si>
  <si>
    <t>A 26  โครงการพัฒนาระบบบริการ One day surgery</t>
  </si>
  <si>
    <t xml:space="preserve">พัฒนาระบบบริการการแพทย์ฉุกเฉินเพื่อให้ประชาชนเข้าถึงง่าย สะดวก รวดเร็วและมีประสิทธิภาพ      </t>
  </si>
  <si>
    <t xml:space="preserve">พัฒนากลไกการบริหารจัดการ ปรับปรุงแนวทางด้านการรับส่งต่อผู้ป่วยทั้งในจังหวัด ในเขตและนอกเขตสุขภาพให้ได้มาตรฐาน และเหมาะสมตามแต่ละประเภทผู้ป่วย   </t>
  </si>
  <si>
    <t>8 : การพัฒนาตามโครงการพระราชดำริ โครงการเฉลิมพรเกียรติ และพื้นที่เฉพาะ</t>
  </si>
  <si>
    <t>ส่งเสริมสนับสนุนการจัดกิจกรรมจิตอาสา/โครงการพระราชดำริ/โครงการเฉลิมพระกัยรติของหน่วยงานตามกระบวนการและเกณฑ์ที่กำหนด</t>
  </si>
  <si>
    <t>ยกระดับ/พัฒนาระบบบริการสุขภาพเพื่อเสริมสร้างศักยภาพในการให้บริการในพี้นที่เฉพาะ/พิเศษ(ชายแดน,เกาะฯ)</t>
  </si>
  <si>
    <t>9 :  อุตสาหกรรมการแพทย์ครบวงจร การท่องเที่ยวเชิงสุขภาพ ความงาม และแพทย์แผนไทย</t>
  </si>
  <si>
    <t>สร้างความร่วมมือกับอปท/ชุมชนเพื่อส่งเสริมการจัดบริการทางการแพทย์แผนไทยในจุด/สถานที่ท่องเที่ยว</t>
  </si>
  <si>
    <t>พัฒนาระบบข้อมูลด้านการบริหารทรัพยากรบุคคลให้มีประสิทธิภาพและทันสมัย</t>
  </si>
  <si>
    <t>พัฒนาแนวทาง กระบวนการและมาตรฐานงานด้านบริหารทรัพยากรบุคคล</t>
  </si>
  <si>
    <t>พัฒนากลไกการบริหารจัดการทรัพยากรบุคคลให้มีประสิทธิภาพ</t>
  </si>
  <si>
    <t>C49 การบริหารจัดการกำลังคนเข็มแข็งและมีเอกภาพ</t>
  </si>
  <si>
    <t>C50 หน่วยงานสาธารณสุขปรับปรุงและพัฒนาในเรื่องคุณธรรมและความโปร่งใสในการดำเนินงาน</t>
  </si>
  <si>
    <t>C51 การจัดซื้อยาและเวชภัณฑ์ที่มิใช่ยามีการดำเนินการด้วยความโปร่งใสและมีประสิทธิภาพ</t>
  </si>
  <si>
    <t>C52 มีระบบควบคุมภายในที่ได้มาตรฐานตามที่สำนักงานการตรวจเงินแผ่นดินกำหนด</t>
  </si>
  <si>
    <t>พัฒนาระบบควบคุมกำกับติดตามประเมินผล</t>
  </si>
  <si>
    <t>พัฒนาคุณภาพบริหารจัดการของหน่วยงานตามกระบวนการและเกณฑ์ที่กำหนด</t>
  </si>
  <si>
    <t>C53 จังหวัด/อำเภอมีการจัดทำแผนยุทธศาสตร์สุขภาพที่เชื่อมโยงยุทธศาสตร์ชาติ กสธ และนโยบาย</t>
  </si>
  <si>
    <t>C54 หน่วยบริหารพัฒนาคุณภาพการบริหารจัดการองค์กรตามเกณฑ์คุณภาพการบริหารจัดการภาครัฐ พ.ศ. 2558</t>
  </si>
  <si>
    <t>C55 หน่วยบริการพัฒนาคุณภาพมาตรฐานตามเกณฑ์ที่กำหนด</t>
  </si>
  <si>
    <t>พัฒนาคุณภาพชีวิตในการทำงานระบบค่าตอบแทน สิทธิประโยชน์ แรงจูงใจในการทำงานและความก้าวหน้าในอาชีพ</t>
  </si>
  <si>
    <t>ส่งเสริมค่านิยม และวัฒนธรรมในองค์กร</t>
  </si>
  <si>
    <t>C56 บุคลากรมีความสุข และมีความพึงพอใจต่อองค์กร</t>
  </si>
  <si>
    <t>การพัฒนาศูนย์ข้อมูลสารสนเทศให้มีประสิทธิภาพและทันสมัย</t>
  </si>
  <si>
    <t>พัฒนาบุคลากร</t>
  </si>
  <si>
    <t>พัฒนา/นำเทคโนโลยี /ดิจิทัลมาใช้ในการพัฒนาระบบข้อมูลสารสนเทศ</t>
  </si>
  <si>
    <t>C57 ข้อมูลมีคุณภาพ  และมีการนำข้อมูลไปใช้ประโยชน์เพื่อการกำหนดนโยบายและยุทธศาสตร์การบริหารจัดการทรัพยากรด้านสุขภาพ</t>
  </si>
  <si>
    <t>พัฒนาระบบ/รูปแบบบริการเพื่อลดเวลารอคอย</t>
  </si>
  <si>
    <t>การนำเทคโนโลยี ดิจิทัล มายกระดับบริการให้ประชาชนสะดวกในการเข้าถึงบริการ</t>
  </si>
  <si>
    <t>พัฒนาระบบริหารจัดการองค์กรเพื่อสนับสนุนบริการให้ทันสมัย(Smart back office)</t>
  </si>
  <si>
    <t>พัฒนาบุคลากร(Smart citizen)ให้มีความรู้และทักษะด้านการช่วยชีวิตขั้นพื้นฐาน</t>
  </si>
  <si>
    <t xml:space="preserve">C58โรงพยาบาลมีการพัฒนาระบบบริการเพื่อลดความแออัด และลดความเหลื่อมล้ำของประชาชน   </t>
  </si>
  <si>
    <t>C59 ลดความเหลื่อมล้ำการจ่ายเงินในแก่สถานพยาบาลของแต่ระบบหลักประกันสุขภาพภาครัฐมีความเป็นธรรม</t>
  </si>
  <si>
    <t>C60มีมาตรการเพื่อขับเคลื่อนนโยบายและแผนทางการเงิน</t>
  </si>
  <si>
    <t>C61มีหลักเกณฑ์/แนวทางในการปรับเกลี่ยวงเงินจัดสรรและการช่วยเหลือหน่วยบริการ</t>
  </si>
  <si>
    <t>C62มีการนำองค์ความรู้และผลงานวิจัยไปใช้ประโยชน์ในการแก้ปัญหาและกำหนดนโยบายด้านสุขภาพ</t>
  </si>
  <si>
    <t>15 : การปรับโครงสร้างและการพัฒนากฏหมายด้านสุขภาพ</t>
  </si>
  <si>
    <t>C63การบังคับใช้กฏหมายที่อยู่ในอำนาจของกระทรวงสาธารณสุขมีประสิทธิภาพยิ่งขึ้น</t>
  </si>
  <si>
    <t>A 6 โครงการคุ้มครองผู้บริโภคด้านผลิตภัณฑ์สุขภาพและบริการสุขภาพ</t>
  </si>
  <si>
    <t>PCU</t>
  </si>
  <si>
    <t>ทันตะ</t>
  </si>
  <si>
    <t>แผนไทย</t>
  </si>
  <si>
    <t>กายภาพ</t>
  </si>
  <si>
    <t>กลุ่มการพยาบาล คลินิก/LR/W1-2</t>
  </si>
  <si>
    <t>PCU/สสอ.</t>
  </si>
  <si>
    <t>คลินิกพิเศษ</t>
  </si>
  <si>
    <t>ER</t>
  </si>
  <si>
    <t>กลุ่มงานเภสัชกรรมฯ/PCU</t>
  </si>
  <si>
    <t>PCU/ENV สมบัติ</t>
  </si>
  <si>
    <t>คลินิกพิเศษ/PCU</t>
  </si>
  <si>
    <t>กลุ่มงานเภสัชฯ</t>
  </si>
  <si>
    <t>REFER</t>
  </si>
  <si>
    <t>ห้องคลอด</t>
  </si>
  <si>
    <t>กลุ่มการพยาบาล/WARD1-2</t>
  </si>
  <si>
    <t>แพทย์แผนไทย</t>
  </si>
  <si>
    <t>กลุ่มการพยาบาล/W1-2/LR</t>
  </si>
  <si>
    <t>ER/W1-2</t>
  </si>
  <si>
    <t>OPD</t>
  </si>
  <si>
    <t>OPD/คลินิกพิเศษ/PCU</t>
  </si>
  <si>
    <t>กลุ่มการพยาบาล</t>
  </si>
  <si>
    <t>OR</t>
  </si>
  <si>
    <t>บริหาร/HRD</t>
  </si>
  <si>
    <t>บริหาร</t>
  </si>
  <si>
    <t>HA</t>
  </si>
  <si>
    <t>คอมพิวเตอร์/เวชสถิติ</t>
  </si>
  <si>
    <t>PCU/OPD/คอมพิเตอร์</t>
  </si>
  <si>
    <t>ทุกฝ่าย</t>
  </si>
  <si>
    <t>ประกัน</t>
  </si>
  <si>
    <t>กลุ่มการพยาบาล/นวัตกรรม/CQI</t>
  </si>
  <si>
    <t>กายภาพ/W1-2/PCU</t>
  </si>
  <si>
    <t xml:space="preserve"> 4 Excellence</t>
  </si>
  <si>
    <t>Service Excellence</t>
  </si>
  <si>
    <t>People Excellence</t>
  </si>
  <si>
    <t>Governance Excellence</t>
  </si>
  <si>
    <t>(PP&amp;P Excellence)</t>
  </si>
  <si>
    <t>Promotion Previntion &amp; Protection Excellence (ส่งเสริมสุขภาพ  ป้องกันโรค และคุ้มครองผู้บริโภคเป็นเลิศ) A1 - A7</t>
  </si>
  <si>
    <t>ตาราง 3    สรุปงบประมาณแผนปฏิบัติการพัฒนาสุขภาพของเครือข่ายบริการสุขภาพอำเภอโป่งน้ำร้อน จังหวัดจันทบุรี   ปีงบประมาณ 2563</t>
  </si>
  <si>
    <t>ตาราง 2    สรุปงบประมาณแผนปฏิบัติการพัฒนาสุขภาพของเครือข่ายบริการสุขภาพอำเภอโป่งน้ำร้อน จังหวัดจันทบุรี  ปีงบประมาณ 2563</t>
  </si>
  <si>
    <t>แผนปฏิบัติการพัฒนาสุขภาพ เครือข่ายบริการสุขภาพ อำเภอโป่งน้ำร้อน จังหวัดจันทบุรี ปีงบประมาณ 2563</t>
  </si>
  <si>
    <t xml:space="preserve">                (     ) 3.People Excellence</t>
  </si>
  <si>
    <t>โครงการ (41+1)</t>
  </si>
  <si>
    <t xml:space="preserve">K1อัตราส่วนการตายมารดาไทย…. ต่อการเกิดมีชีพแสนคน </t>
  </si>
  <si>
    <t>K2ร้อยละ .. ของเด็กอายุ 0-5 ปี  ทั้งหมดตามช่วงอายุที่กำหนดมีพัฒนาการสมวัย</t>
  </si>
  <si>
    <t xml:space="preserve">K7ร้อยละของผู้สูงอายุที่มีภาวะพึ่งพิงได้รับการดูแลตาม Care Plan </t>
  </si>
  <si>
    <t xml:space="preserve">K8ร้อยละของประชากรสูงอายุที่มีพฤติกรรมสุขภาพที่พึงประสงค์ </t>
  </si>
  <si>
    <t>K9ร้อยละของตำบลที่มีระบบการส่งเสริมสุขภาพดูแลผู้สูงอายุระ ยะยาว (Long Term Care) ในชุมชนผ่าน</t>
  </si>
  <si>
    <t>K10 จำนวนครอบครัวไทยมีความรอบรู้สุขภาพเรื่องกิจกรรมทางกาย</t>
  </si>
  <si>
    <t>C5พัฒนาคุณภาพชีวิตของประชาชนในพื้นที่ให้ดีขึ้น โดยหลักการ "พื้นที่เป็นฐาน  ประชาชนเป็นศูนย์กลาง"</t>
  </si>
  <si>
    <t xml:space="preserve">K11ร้อยละของคณะกรรมการพัฒนาคุณภาพชีวิตระดับอำเภอ (พชอ.)   ที่มีคุณภาพ </t>
  </si>
  <si>
    <t>(     ) 4.Governance Excellence</t>
  </si>
  <si>
    <t>C6มี ระบบปฏิบัติการภาวะฉุกเฉินที่สามารถรับมือภาวะฉุกเฉินทางสาธารณสุขที่เกิดจากโรคและภัยสุขภาพได้</t>
  </si>
  <si>
    <t>K12 ระดับความสำเร็จในการจัดการภาวะฉุกเฉินทางสาธารณสุขของหน่วยงานระดับจังหวัด</t>
  </si>
  <si>
    <t>A5 โครงการควบคุมโรคและภัยสุขภาพ</t>
  </si>
  <si>
    <t>C7 ผู้ป่วยโรคไม่ติดต่อรายใหม่ลดลงและผู้ป่วยโรคไม่ติดต่อเรื้อรัง สามารถดูแลตนเองได้ดี และไม่เสียชีวิตก่อนวัยอันควร</t>
  </si>
  <si>
    <t>C9ประชาชนสามารถเข้าถึงข้อมูลสุขภาพ(PHR)ได้ทุกที่ทุกเวลาโดยการใช้เครื่องคอมพิวเตอร์ Tablet หรือ อุปกรณ์ Smart Devices</t>
  </si>
  <si>
    <t>C10มีกลไกการบริหารจัดการโรคติดต่อที่มีประสิทธิภาพเทียบเท่ามาตรฐานสากล</t>
  </si>
  <si>
    <t>K13ร้อยละการตรวจติดตามกลุ่มสงสัยป่วยโรคเบาหวานและ/หรือความดันโลหิตสูง</t>
  </si>
  <si>
    <t>K14ร้อยละของจังหวัดมีการขับเคลื่อนมาตรการยุติการใช้สารเคมีทางการเกษตรที่มีอันตรายสูงร่วมกับหน่วยงานที่เกี่ยวข้องในระดับส่วนกลางและภูมิภาค</t>
  </si>
  <si>
    <t>K15ร้อยละของจังหวัดมีระบบรับแจ้งข่าว การใช้/ป่วยจากการสัมผัสสารเคมีทางการเกษตร 3 ชนิด (พาราควอตคลอร์ไพริฟอส ไกลโฟเสต) โดยประชาชน/อสม. ผ่าน Mobile Application สู่หน่วยบริการ (คลินิกสารเคมีเกษตร/คลินิกโรคจากการทำงาน)</t>
  </si>
  <si>
    <t>K16ร้อยละของจังหวัดมีการจัดทำฐานข้อมูลอาชีวอนามัยและสิ่งแวดล้อม (Occupational and Environmental Health Profile : OEHP) ด้านเกษตรกรรม และมีการรายงานการเจ็บป่วยหรือเสียชีวิตจากสารเคมีทางการเกษตร (รหัสโรค T60)</t>
  </si>
  <si>
    <t>KP4 อัตราป่วย/อัตราตายโรค STROKE หลอดเลือดสมอง/หัวใจและหลอดเลือด ลดลง</t>
  </si>
  <si>
    <t>KP5 มีเทคโนโลยีสารสนเทศที่ประชาชนสามารถเข้าถึงข้อมูลสุขภาพตนเองได้</t>
  </si>
  <si>
    <t>พัฒนากลไกการบริหารจัดการด้านงานอาชีวอนามัยและสิ่งแวดล้อม รวมทั้งการใช้สารเคมีและนำเทคโนโลยีดิจิทัลมาสนับสนุนการดำเนินงานในพื้นที่</t>
  </si>
  <si>
    <t>C11 ผู้บริโภคได้บริโภคผลิตภัณฑ์สุขภาพที่มีคุณภาพ ปลอดภัย</t>
  </si>
  <si>
    <t>C12 สถานพยาบาลและสถานประกอบการเพื่อสุขภาพมีคุณภาพตามมาตรฐานและประชาชนได้รับบริการสุขภาพที่มีคุณภาพมาตรฐาน</t>
  </si>
  <si>
    <t>C13 ผู้บริโภคมีความรู้และสามารถเลือกซื้อผลิตภัณฑ์สุขภาพ/อาหารอย่างมีเหตุผล</t>
  </si>
  <si>
    <t>K17ร้อยละของผลิตภัณฑ์สุขภาพกลุ่มเสี่ยงที่ได้รับการตรวจสอบได้มาตรฐานตามเกณฑ์ที่กำหนด</t>
  </si>
  <si>
    <t>KP6 ผลิตภัณฑ์สุขภาพชุมชนใหม่ที่มีคุณภาพ ปลอดภัยตามเกณฑ์ที่กำหนด</t>
  </si>
  <si>
    <t>C14 โรงพยาบาลรัฐมีการพัฒนางานอนามัยสิ่งแวดล้อมได้ตามเกณฑ์ GREEN &amp; CLEAN Hospital</t>
  </si>
  <si>
    <t>C15 จังหวัด/ชุมชนมีระบบจัดการปัจจัยเสี่ยงด้านสิ่งแวดล้อมที่ส่งผลกระทบต่อสุขภาพ</t>
  </si>
  <si>
    <t xml:space="preserve">K18 ร้อยละของโรงพยาบาลที่พัฒนาอนามัยสิ่งแวดล้อมได้ตามเกณฑ์ GREEN &amp; CLEAN Hospital </t>
  </si>
  <si>
    <t>K19 ร้อยละของจังหวัดมีระบบจัดการปัจจัยเสี่ยงด้านสิ่งแวดล้อมที่ส่งผลกระทบต่อสุขภาพ</t>
  </si>
  <si>
    <t>KP7ชุมชนที่มีการจัดการสิ่งแวดล้อมในชุมชนที่เป็นรูปธรรม อย่างน้อย 1 ประเด็น</t>
  </si>
  <si>
    <t>C16ประชาชนทุกครได้รับบริการทุกที่ทั้งในหน่วยบริการและในชุมชนโดยทีมหมอครอบครัว  เพื่อให้มีสุขภาพแข็งแรง  สามารถดูแลตนเองและครอบครัวเบื้องต้นเมื่อมีอาการเจ็บป่วยได้อย่างเหมาะสม</t>
  </si>
  <si>
    <t>C17 อปท/ภาคีเครือข่ายสามารถจัดบริการด้านสุขภาพที่สอดคล้องกับวิถีชุมชนได้</t>
  </si>
  <si>
    <t>K20ร้อยละหน่วยบริการปฐมภูมิและเครือข่ายหน่วยบริการปฐมภูมิ ที่เปิดดำเนินการในพื้นที่</t>
  </si>
  <si>
    <t>K21ร้อยละของประชาชนในพื้นที่รับผิดชอบของรพศ./รพท. มีแพทย์เวชศาสตร์ครอบครัวหรือแพทย์ที่ผ่านการอบรมและคณะผู้ให้บริการสุขภาพปฐมภูมิดูแลด้วยหลักเวชศาสตร์ครอบครัว</t>
  </si>
  <si>
    <t>C18คนในครอบครัวมีความรู้และทำหน้าที่ดูแลสุขภาพครอบครัวของตนเองได้อย่างเหมาะสม</t>
  </si>
  <si>
    <t>K22 ร้อยละของผู้ป่วย กลุ่มเป้าหมายที่ได้รับการดูแลจาก   อสม. หมอประจำบ้านมีคุณภาพชีวิตที่ดีขึ้น</t>
  </si>
  <si>
    <t>K23จำนวน อสม. ที่ได้รับการพัฒนาเป็น อสม. หมอประจำบ้าน</t>
  </si>
  <si>
    <t>C19 ผู้ป่วยโรคไม่ติดต่อเรื้อรัง สามารถดูแลตนเองได้ดี และไม่เสียชีวิตก่อนวัยอันควร</t>
  </si>
  <si>
    <t>C20 ผู้ป่วยโรคไม่ติดต่อสามารถเข้าถึงข้อมูลข่าวสาร ข้อมูลสุขภาพตนเองจากระบบบริการได้</t>
  </si>
  <si>
    <t>K24 ร้อยละอัตราตายของผู้ป่วยโรคหลอดเลือดสมองและระยะเวลาที่ได้รับการรักษาที่เหมาะสม</t>
  </si>
  <si>
    <t xml:space="preserve">KP10 อัตราผู้ป่วยเบาหวานควบคุมระดับน้ำตาลได้ดี  </t>
  </si>
  <si>
    <t>KP11 อัตราผู้ป่วยความดันโลหิตสูงควบคุมระดับความดันได้ดี</t>
  </si>
  <si>
    <t>KP12 applicationสำหรับประชาชน เพื่อสนับสนุนการดำเนินงานโรคไม่ติดต่อ</t>
  </si>
  <si>
    <t>C21 ผู้ติดเชื้อวัณโรคและผู้ป่วยได้รับการรักษาตามมาตรฐาน</t>
  </si>
  <si>
    <t>K25 อัตราความสำเร็จของการรักษาวัณโรคปอดรายใหม่</t>
  </si>
  <si>
    <t>KP13มีคณะกรรมการเครือข่ายการควบคุมป้องกันโรควัณโรคระดับจังหวัด(TB Board)</t>
  </si>
  <si>
    <t>C22มีความคุ้มค่าและความปลอดภัยในการใช้ยา  การเกิดเชื้อดื้อยาลดลง</t>
  </si>
  <si>
    <t xml:space="preserve">K26  ร้อยละของโรงพยาบาลที่ใช้ยาอย่างสมเหตุผล (RDU) </t>
  </si>
  <si>
    <t>K27 ร้อยละของโรงพยาบาลที่มีระบบจัดการการดื้อยาต้านจุลชีพอย่างบูรณาการ (AMR)</t>
  </si>
  <si>
    <t>C23 ประชาชนได้รับการดูแลรักษาพยาบาลและการส่งต่อที่เหมาะสม</t>
  </si>
  <si>
    <t>K28 ร้อยละของการส่งต่อผู้ป่วยนอกเขตสุขภาพลดลง</t>
  </si>
  <si>
    <t>C24เพิ่มประสิทธิภาพการดูแลสาขาทารกแรกเกิดให้ทั่วถึงและครอบคลุม</t>
  </si>
  <si>
    <t xml:space="preserve">K29 อัตราตายทารกแรกเกิด </t>
  </si>
  <si>
    <t>A15โครงการดูแลผู้ป่วยระยะสุดท้ายแบบประคับประคองและการดูแลผู้ป่วยกึ่งเฉียบพลัน (Palliative Care)</t>
  </si>
  <si>
    <t>C25ผู้ป่วยระยะสุดท้ายได้รับการดูแลแบบประคับประคองตามมาตรฐานจนถึงวาระสุดท้าย</t>
  </si>
  <si>
    <t>K30 ร้อยละการบรรเทาอาการปวดและจัดการอาการต่างๆด้วย strong  opiod  medication ในผู้ป่วยประคับประคองอย่างมีคุณภาพ</t>
  </si>
  <si>
    <t>KP14 จำนวนผู้ป่วยระยะสุดท้ายที่ได้รับการดูแลที่บ้าน</t>
  </si>
  <si>
    <t>C26ประชาชนเข้าถึงบริการด้านการแพทย์แผนไทยและการแพทย์ทางเลือกเพิ่มขึ้น</t>
  </si>
  <si>
    <t>K31 ร้อยละของผู้ป่วยนอกทั้งหมดที่ได้รับบริการตรวจ วินิจฉัย รักษาโรค และฟื้นฟูสภาพด้วยศาสตร์การแพทย์แผนไทยและการแพทย์ทางเลือก</t>
  </si>
  <si>
    <t>C27ผู้ป่วยโรคซึมเศร้าได้รับการดูแลรักษาที่ทันท่วงทีมีมาตรฐารและต่อเนื่อง</t>
  </si>
  <si>
    <t xml:space="preserve">K32 ร้อยละของผู้ป่วยโรคซึมเศร้าเข้าถึงบริการสุขภาพจิต </t>
  </si>
  <si>
    <t xml:space="preserve">K33 อัตราการฆ่าตัวตายสำเร็จ </t>
  </si>
  <si>
    <t xml:space="preserve">       ตัวชี้วัดย่อย : ร้อยละของผู้พยายามฆ่าตัวตายไม่กลับมาทําร้ายตัวเองซ้ำในระยะเวลา 1 ปี</t>
  </si>
  <si>
    <t>C28อัตราตายเสียชีวิตจากภาวะการติดเชื้อในกระแสเลือดแบบรุนแรงของผู้ป่วยที่เข้ามารับการรักษาในโรงพยาบาลลดลง</t>
  </si>
  <si>
    <t>C29อัตราตายของผู้ป่วยอายุ 50 ปีขึ้นไปที่ป่วยด้วยโรคกระดูกพรุนลดลง</t>
  </si>
  <si>
    <t>K34 อัตราตายผู้ป่วยติดเชื้อในกระแสเลือดแบบรุนแรงชนิด community - acquired</t>
  </si>
  <si>
    <t>K35ร้อยละของโรงพยาบาลที่มีทีม Refracture Prevention ในโรงพยาบาลตั้งแต่ระดับ M 1 ขึ้นไปที่มีแพทย์ออร์โธปิดิกส์เพิ่มขึ้น ให้ได้อย่างน้อย 1 ทีมต่อ 1 เขตสุขภาพ</t>
  </si>
  <si>
    <t xml:space="preserve">C30โรงพยาบาลระดับF2ขึ้นไป ได้รับการเพิ่มศักยภาพเพื่อให้ผู้ป่วยStemi เข้าถึงบริการ  </t>
  </si>
  <si>
    <t>C31อัตราตายจากโรคหลอดเลือดหัวใจลดลง</t>
  </si>
  <si>
    <t>K36 อัตราตายของผู้ป่วยโรคกล้ามเนื้อหัวใจตายเฉียบพลันชนิด STEMI และการให้การรักษาตามมาตรฐานเวลาที่กำหนด</t>
  </si>
  <si>
    <t>C32ลดระยะเวลารอคอยของมะเร็ง 5 ลำดับแรก ( มะเร็งตับ  ปอด  เต้านม  ลำใส้ใหญ่และทวารหนักและมะเร็งปากมดลูก)</t>
  </si>
  <si>
    <t>C33อัตราตายจากโรคมะเร็ง 5 ลำดับแรกลดลง</t>
  </si>
  <si>
    <t>K37 ร้อยละ80ของผู้ป่วยมะเร็ง 5 อันดับแรก ได้รับการรักษาภายในระยะเวลาที่กำหนด</t>
  </si>
  <si>
    <t xml:space="preserve">C34 ผลสำเร็จของการชะลอความเสื่อมของไตในผู้ป่วยโรคไตเรื้อรัง (CKD) </t>
  </si>
  <si>
    <t>C35 เพิ่มความครอบคลุมการดูแล PT โรคไตทุกรพ.</t>
  </si>
  <si>
    <t xml:space="preserve">K38 ร้อยละของผู้ป่วย CKD ที่มีอัตราการลดลงของ eGFR&lt;4 ml/min/1.73m2/yr </t>
  </si>
  <si>
    <t xml:space="preserve">C36เพิ่มคุณภาพบริการสุขภาพสาขาจักษุวิทยา   ลดระยะเวลารอคอยของผู้ป่วยโรคตาบอดจากต้อกระจก  </t>
  </si>
  <si>
    <t xml:space="preserve">K39 ร้อยละ80ของผู้ป่วยตาบอดจากต้อกระจก (Blinding Cataract) ได้รับการผ่าตัดภายใน 30 วัน </t>
  </si>
  <si>
    <t>C37 ผู้บริจาคอวัยวะจากผู้ป่วยสมองตายเพิ่มขึ้น</t>
  </si>
  <si>
    <t>K40 อัตราส่วนของจำนวนผู้ยินยอมบริจาคอวัยวะจากผู้ป่วยสมองตายต่อจำนวนผู้ป่วยเสียชีวิตในโรงพยาบาล(โรงพยาบาล A,S)</t>
  </si>
  <si>
    <t>KP16 จำนวนผู้ยินยอมบริจาคอวัยวะทุกประเภท(รพศ)</t>
  </si>
  <si>
    <t>C38 ผู้เสพ  ผู้ติดยาเสพติดได้รับการบำบัดรักษาและสามารถหยุดเสพยาได้อย่างต่อเนื่องหลังการจำหน่าย</t>
  </si>
  <si>
    <t>C39 เด็กและเยาวชนมีความรอบรู้ด้านสุขภาพในการตัดสินใจและหลีกเลี่ยงการใช้สารเสพติด</t>
  </si>
  <si>
    <t>K41 ร้อยละของผู้ป่วยยาเสพติดเข้ารับการบำบัดรักษา และติดตามดูแลอย่างต่อเนื่อง 1 ปี(Retention rate)</t>
  </si>
  <si>
    <t>K42 ร้อยละของผู้ป่วยยาเสพติดกลุ่มเสี่ยงก่อความรุนแรงได้รับการประเมิน บำบัดรักษาและติดตามดูแลช่วยเหลือตามระดับความรุนแรง อย่างต่อเนื่อง</t>
  </si>
  <si>
    <t>C40 พัฒนาระบบบริการดูแลระยะเปลี่ยนผ่านระหว่างหลังภาวะวิกฤตและการดูแลที่บ้านหรือชุมชนให้มีความเชื่อมโยงและต่อเนื่อง</t>
  </si>
  <si>
    <t>K43ร้อยละของโรงพยาบาลระดับ M และ F ในจังหวัดที่ให้การบริบาลฟื้นสภาพระยะกลางแบบผู้ป่วยใน (intermediate bed/ward)</t>
  </si>
  <si>
    <t>KP17 จำนวนเตียง IMC ใน รพช. อย่างน้อย 2 เตียงต่อแห่ง</t>
  </si>
  <si>
    <t>C41ลดความแออัดและระยะเวลารอคอยการผ่าตัดของผู้ป่วยกลุ่มเป้าหมาย</t>
  </si>
  <si>
    <t>K44 ร้อยละของผู้ป่วยที่เข้ารับการผ่าตัดแบบOne day surgery</t>
  </si>
  <si>
    <t>C42 ผู้ป่วยฉุกเฉินได้รับการดูแลรักษาที่มีคุณภาพและป้องกันภาวะทุพพลภาพที่อาจเกิดขึ้นทั้งในภาวะปกติและภาวะภัยพิบัติ</t>
  </si>
  <si>
    <t xml:space="preserve">K45 อัตราการเสียชีวิตของผู้ป่วยวิกฤตฉุกเฉิน (triage level 1) ภายใน 24 ชั่วโมง ในโรงพยาบาลระดับ A, S, M1 (ทั้งที่ ER และ Admit) </t>
  </si>
  <si>
    <t xml:space="preserve">      -  อัตราของผู้ป่วย triage level 1,2 ที่มีข้อบ่งชี้ในการ Admit ได้รับ Admit ภายใน 2 ชม. ในโรงพยาบาลระดับ A, S, M1</t>
  </si>
  <si>
    <t>K46 ร้อยละของประชากรเข้าถึงบริการการแพทย์ฉุกเฉิน</t>
  </si>
  <si>
    <t>K47 ร้อยละรพศ. ผ่านเกณฑ์ ER คุณภาพ</t>
  </si>
  <si>
    <t>K48 จำนวนผู้ป่วยที่ไม่ฉุกเฉินในห้องฉุกเฉินระดับ 4 และ 5 (Non trauma)</t>
  </si>
  <si>
    <t>C43 โครงการพระราชดำริ /โครงการเฉลิมพระเกียรติดำเนินการได้ตามกระบวนการและวัตถุประสงค์</t>
  </si>
  <si>
    <t>C44 ประชาชน/นักท่องเที่ยวในพื้นที่พิเศษสามารถเข้าถึงบริการสุขภาพได้อย่างรวดเร็วและมีประสิทธิภาพ</t>
  </si>
  <si>
    <t>KP18 ร้อยละของจำนวนเครื่องวัดความดันโลหิตอัตโนมัติที่อาสาสมัครสาธารณสุขประจำหมู่บ้าน (อสม.) ใช้งาน ได้รับการทดสอบคุณภาพ ณ สถานบริการสาธารณสุขใกล้บ้าน</t>
  </si>
  <si>
    <t>KP19 ร้อยละบุคลากรสาธารณสุข/อสม. เป็นจิตอาสา</t>
  </si>
  <si>
    <t>K49ร้อยละของหน่วยบริการสาธารณสุขที่ตั้งอยู่บนพื้นที่เกาะ สำหรับการท่องเที่ยวทางทะเล มีระบบบริการสุขภาพที่มีประสิทธิภาพ</t>
  </si>
  <si>
    <t>C45การพัฒนาสมุนไพรให้เข้าสู่ระบบสุขภาพและระบบเศรษฐกิจแบบครบวงจร  ตั้งแต่ต้นทาง กลางทาง และปลายทาง ตามแนวทางประชารัฐ</t>
  </si>
  <si>
    <t xml:space="preserve">K50 ร้อยละที่เพิ่มขึ้นของรายได้จากการท่องเที่ยวเชิงสุขภาพ ความงาม และแพทย์แผนไทย </t>
  </si>
  <si>
    <t>KP20 จำนวนสปาที่ได้มาตรฐาน</t>
  </si>
  <si>
    <t>KP21 Application บอกสถานที่ ที่ตั้งสปาที่ได้มาตรฐาน</t>
  </si>
  <si>
    <t>C46ผู้ป่วยได้รับกัญชาเพื่อใช้ทางการแพทย์อย่างเหมาะสม</t>
  </si>
  <si>
    <t>K51จำนวนคลินิกการให้บริการกัญชาทางการแพทย์ผสมผสานแพทย์แผนปัจจุบันและแพทย์แผนไทย</t>
  </si>
  <si>
    <t>จัดตั้ง/พัฒนาคลินิกการให้บริการกัญชาทางการแพทย์</t>
  </si>
  <si>
    <t>เสริมสร้างความรู้ความเข้าใจเกี่ยวกับการใช้กัญชาทางการแพทย์แก่ประชาชนทั่วไป</t>
  </si>
  <si>
    <t>Service Excellence (บริการเป็นเลิศ) A8 - A30</t>
  </si>
  <si>
    <t>People Excellence (บุคลากรเป็นเลิศ) A31 - A32</t>
  </si>
  <si>
    <t>Governance Excellence (บริหารเป็นเลิศด้วยธรรมาภิบาล) A33 - A42</t>
  </si>
  <si>
    <t>A42</t>
  </si>
  <si>
    <t>โครงการกัญชาทางการแพทย์</t>
  </si>
  <si>
    <t>A 31 โครงการผลิตและพัฒนากำลังคนด้านสุขภาพสู่ความเป็นมืออาชีพ</t>
  </si>
  <si>
    <t>C47การบริหารจัดการการผลิตและพัฒนากำลังคนมีประสิทธิภาพ</t>
  </si>
  <si>
    <t>C48บุคลากรได้รับการพัฒนาให้มีขีดสมรรถนะสูงอย่างมืออาชีพเพื่อตอบสนองยุทธศาสตร์ ประเทศ</t>
  </si>
  <si>
    <t>K52ระดับความสำเร็จของเขตสุขภาพที่มีการบริหารจัดการระบบการผลิตและพัฒนากำลังคนได้ตามเกณฑ์</t>
  </si>
  <si>
    <t>KP22แผนปรับเกลี่ยอัตรากำลัง (OPOH)</t>
  </si>
  <si>
    <t>KP23ร้อยละของบุคลากรที่ได้รับการพัฒนาตาม แผน</t>
  </si>
  <si>
    <t>A 32 โครงการบริหารจัดการกำลังด้านสุขภาพ</t>
  </si>
  <si>
    <t>K53 ร้อยละของเขตที่มีการบริหารจัดการกำลังคนที่มีประสิทธิภาพ</t>
  </si>
  <si>
    <t>KP24 ระดับความสำเร็จของหน่วยงานที่มีการวางแผนและบริหารกำลังคน</t>
  </si>
  <si>
    <t>A33 โครงการประเมินคุณธรรม ความโปร่งใสและบริหารความเสี่ยง</t>
  </si>
  <si>
    <t>K54 ร้อยละของหน่วยงานในสังกัดกระทรวงสาธารณสุขผ่านเกณฑ์ ITA</t>
  </si>
  <si>
    <t>A 34 โครงการพัฒนาองค์กรคุณภาพ</t>
  </si>
  <si>
    <t>K55 ร้อยละความสำเร็จของส่วนราชการในสังกัด สป. ที่ดำเนินการพัฒนาคุณภาพการบริหารจัดการภาครัฐผ่านเกณฑ์ที่กำหนด</t>
  </si>
  <si>
    <t>K56 ร้อยละของโรงพยาบาลสังกัดกระทรวงสาธารณสุขมีคุณภาพมาตรฐานผ่านการรับรอง HA ขั้น 3</t>
  </si>
  <si>
    <t>K57 ร้อยละของ รพ.สต.ที่ผ่านเกณฑ์การพัฒนาคุณภาพ รพ.สต. ติดดาว</t>
  </si>
  <si>
    <t>A 35 โครงการ Happy MOPH กระทรวงสาธารณสุข กระทรวงแห่งความสุข</t>
  </si>
  <si>
    <t>K58 มีองค์กรแห่งความสุขที่มีคุณภาพมาตรฐาน</t>
  </si>
  <si>
    <t>A 36 โครงการพัฒนาระบบข้อมูลข่าวสารเทคโนโลยีสุขภาพแห่งชาติ (NHIS)</t>
  </si>
  <si>
    <t xml:space="preserve">K59 ร้อยละของจังหวัดที่ผ่านเกณฑ์คุณภาพข้อมูล   </t>
  </si>
  <si>
    <t xml:space="preserve">A 37  โครงการ Smart  Hospital </t>
  </si>
  <si>
    <t>K60 ร้อยละของหน่วยบริการที่เป็น Smart Hospital</t>
  </si>
  <si>
    <t xml:space="preserve">            -รพ. มีระบบนัดและคิวออนไลน์</t>
  </si>
  <si>
    <t>K61จำนวน รพ. มีระบบรับยาที่ร้านยา</t>
  </si>
  <si>
    <t>KP25 ร้อยละของโรงพยาบาลที่มีการจัดการLEAN เพื่อลดการรอคอยของผู้รับบริการ</t>
  </si>
  <si>
    <t>KP26 ร้อยละ100 ของบุคลากรในรพ.สต.ได้รับการอบรมCPRและAED</t>
  </si>
  <si>
    <t>A38 โครงการลดความเหลื่อมล้ำของ 3 กองทุน</t>
  </si>
  <si>
    <t>K62 ความแตกต่างอัตราการใช้สิทธิ(compliance rate) เมื่อไปใช้บริการผู้ป่วยใน (IP) ของผู้มีสิทธิใน 3 ระบบ</t>
  </si>
  <si>
    <t>K63 ระดับความสำเร็จของการจัดทำสิทธิประโยชน์กลาง ของผู้ป่วยในระบบหลักประกันสุขภาพ 3 ระบบ</t>
  </si>
  <si>
    <t>A 39 โครงการบริหารจัดการด้านการเงินการคลัง</t>
  </si>
  <si>
    <t>K64หน่วยบริการประสบภาวะวิกฤตทางการเงินไม่เกินร้อยละ 6 (PA)</t>
  </si>
  <si>
    <t>A40 โครงการพัฒนางานวิจัย/ นวัตกรรมผลิตภัณฑ์สุขภาพและเทคโนโลยีทางการแพทย์</t>
  </si>
  <si>
    <t>K65 จำนวนนวตกรรม  หรือเทคโนโลยีสุขภาพที่คิดค้นใหม่  หรือพัฒนาต่อยอด</t>
  </si>
  <si>
    <t>KP27 จำนวนวิจัย/นวตกรรม/เรื่องเล่าด้านสุขภาพที่ได้เผยแพร่ผ่านระบบเทคโนโลยีสารสนเทศ/ระบบดิจิทัล (E-Book)</t>
  </si>
  <si>
    <t>K66ร้อยละของเขตสุขภาพมีการพัฒนาระบบบริหารจัดการที่มีประสิทธิภาพ</t>
  </si>
  <si>
    <t>A 41 โครงการปรับโครงสร้างและพัฒนากฎหมายสุขภาพ</t>
  </si>
  <si>
    <t>K67ร้อยละของกฎหมายที่ควรปรับปรุงได้รับการแก้ไขและบังคับใช้</t>
  </si>
  <si>
    <t>A 42 โครงการบริหารจัดการพื้นฐาน</t>
  </si>
  <si>
    <t>C64การบริหารจัดการทรัพยากรด้านสุขภาพมีประสิทธิภาพ</t>
  </si>
  <si>
    <t>วิชาการ / พัฒนาศักยภาพบุคลากร A2/A9/A34 - 35/A40</t>
  </si>
  <si>
    <t>3.1 บริการส่งเสริมป้องกัน A1</t>
  </si>
  <si>
    <t>3.2 บริการควบคุมป้องกันโรค A4 - 5</t>
  </si>
  <si>
    <t>3.3 บริการคุ้มครองผู้บริโภค A6</t>
  </si>
  <si>
    <t>3.4 บริการรักษาพยาบาล A8/A10 - 15/A17 - 30</t>
  </si>
  <si>
    <t>3.5 บริการฟื้นฟูสภาพ A16</t>
  </si>
  <si>
    <t>บริหารจัดการ A3/A7/A31 - 33/A36 - 39/A41 - 42</t>
  </si>
  <si>
    <t xml:space="preserve"> - งบดำเนินการ A33 - A41</t>
  </si>
  <si>
    <t>ตาราง 1 สรุปงบประมาณแผนปฏิบัติการพัฒนาสุขภาพของเครือข่ายบริการสุขภาพอำเภอโป่งน้ำร้อน จังหวัดจันทบุรี   ปีงบประมาณ 2563</t>
  </si>
  <si>
    <t>รวม 41+1 โครงการ</t>
  </si>
  <si>
    <t>1)  15 แผนงาน  41+1  โครงการ</t>
  </si>
  <si>
    <t>โครงการร้านชำปลอดยาอันตราย ครัวเรือนปลอดยาปฏิชีวนะและ steroid</t>
  </si>
  <si>
    <t xml:space="preserve"> -ร่วมกับรพสต. ตรวจสอบเฝ้าระวังการจำหน่ายยาอันตรายในร้านขายส่ง ร้านชำ </t>
  </si>
  <si>
    <t>ร้านชำในเขตอำเภอโป่งน้ำร้อน/100 แห่ง</t>
  </si>
  <si>
    <t>มค63-มีค.63</t>
  </si>
  <si>
    <t>สาโรจน์</t>
  </si>
  <si>
    <t xml:space="preserve"> -ตรวจเยี่ยมครัวเรือนค้นหายาปฏิชีวนะเหลือใช้และ steroidพร้อมให้คำแนะนำ</t>
  </si>
  <si>
    <t>ครัวเรือนเป้าหมาย 20ครัวเรือน/รพสต./200 ครัวเรือน</t>
  </si>
  <si>
    <t xml:space="preserve"> -ตรวจมาตรฐานสถานบริการสุขภาพในพิ้นที่ </t>
  </si>
  <si>
    <t>คลินิก/8แห่ง</t>
  </si>
  <si>
    <t xml:space="preserve"> -การเก็บตัวอย่างอาหารเพื่อตรวจหาสารปนเปื้อนโดยรถ Mobile unit</t>
  </si>
  <si>
    <t>ตลาดสดในเขตอำเภอโป่งน้ำร้อน/120ตัวอย่าง</t>
  </si>
  <si>
    <t>สิรปภา</t>
  </si>
  <si>
    <t xml:space="preserve"> -ตรวจประเมินสถานที่ผลิตผลิตภัณฑ์สุขภาพ</t>
  </si>
  <si>
    <t>โรงงานน้ำดื่ม/6แห่ง</t>
  </si>
  <si>
    <t>งานคุ้มครองผู้บริโภคในตลาดการค้าชายแดน</t>
  </si>
  <si>
    <t>ตลาดการค้าชายแดน/2แห่ง</t>
  </si>
  <si>
    <t>เภสัชกร/1คน</t>
  </si>
  <si>
    <t>ตามแผน สสจ.</t>
  </si>
  <si>
    <t>บงกต</t>
  </si>
  <si>
    <t xml:space="preserve"> -ร่วมกับศูนย์สุขภาพชุมชนทับไทรและรพสต.ทุกแห่งให้ความรู้ด้านงานคบ.แก่อสม.ในการประชุมประจำเดือนของอสม.ทุกเดือน</t>
  </si>
  <si>
    <t>อสม./400คน</t>
  </si>
  <si>
    <t>1ครั้ง/เดือน</t>
  </si>
  <si>
    <t>โครงการพัฒนาและขับเคลื่อน RDU สู่ผู้ป่วยและชุมชน</t>
  </si>
  <si>
    <t xml:space="preserve"> -ให้ความรู้กลุ่มผู้ป่วยและญาติ</t>
  </si>
  <si>
    <t>ผู้ป่วยURIและAD</t>
  </si>
  <si>
    <t xml:space="preserve"> </t>
  </si>
  <si>
    <t xml:space="preserve"> -สร้างสื่อรณรงค์</t>
  </si>
  <si>
    <t>แผ่นป้าย/6ป้าย</t>
  </si>
  <si>
    <t xml:space="preserve"> -จัดกิจกรรม RDUday </t>
  </si>
  <si>
    <t>100คน /1ครั้ง</t>
  </si>
  <si>
    <t xml:space="preserve">การใช้ความรู้ ผู้ป่วยและcare  giver ในการใช้ strong opiod medication </t>
  </si>
  <si>
    <t>ผู้ป่วยที่ได้รับ strong opiod medication/50คน</t>
  </si>
  <si>
    <t>ตลอดปีงบประมาณ</t>
  </si>
  <si>
    <t>บงกต/สาโรจน์</t>
  </si>
  <si>
    <t>จัดตั้งหน่วยให้ความรู้การใช้สารสกัดกัญชาแก่ผู้ป่วยและญาติ</t>
  </si>
  <si>
    <t>ผู้ป่วยที่ใช้สารสกัดจากัญชา</t>
  </si>
  <si>
    <t xml:space="preserve">พัฒนาระบบการให้บริการผู้ป่วยในคลินิคwarfarin </t>
  </si>
  <si>
    <t>ผู้ป่วยON warfarin/ 90 คน</t>
  </si>
  <si>
    <t>ตลอดทั้งปี 2563</t>
  </si>
  <si>
    <t>สมศิริ</t>
  </si>
  <si>
    <t>ภญ.สมศิริ/1คน</t>
  </si>
  <si>
    <t>ตค.62 - ก.ค.63</t>
  </si>
  <si>
    <t>8คน/8ครั้ง</t>
  </si>
  <si>
    <t>15คน/4ครั้ง</t>
  </si>
  <si>
    <t>ตลอดปี 2563</t>
  </si>
  <si>
    <t>16คน / 2ครั้ง</t>
  </si>
  <si>
    <t>60 คน/1ครั้ง</t>
  </si>
  <si>
    <t>ยาทุกรายการที่มีการจัดซื้อร่วม</t>
  </si>
  <si>
    <t>อภิญญา</t>
  </si>
  <si>
    <t xml:space="preserve"> - ประชุมคณะกรรมการเภสัชกรรมและการบำบัด 4ครั้ง x 15 คนx 35 บาท</t>
  </si>
  <si>
    <t xml:space="preserve"> - ประชุมเพื่อพัฒนาระบบงานเภสัชกรรมปฐมภูมิ 2ครั้ง x 16 คนx 1 วัน x (50+(25x2))</t>
  </si>
  <si>
    <t xml:space="preserve"> - มีการจัดซื้อร่วมของยาและเวชภัณฑ์ที่มิใช่ยา ตามระเบียบกระทรวงสาธารณสุขว่าด้วยการบริหารจัดการด้านยาและเวชภัณฑ์ที่มิใช่ยา พ.ศ. 2557 </t>
  </si>
  <si>
    <t>ยาเทคนิคพิเศษ/10รายการ</t>
  </si>
  <si>
    <t>1.โครงการสนับสนุนค่าใช้จ่ายด้านบุคลากร</t>
  </si>
  <si>
    <t>ฝ่ายบริหารงานทั่วไป</t>
  </si>
  <si>
    <t xml:space="preserve">  - ค่าจ้าง ค่าตอบแทน บุคลากร</t>
  </si>
  <si>
    <t xml:space="preserve">      - ค่าจ้าง พกส.</t>
  </si>
  <si>
    <t>ต.ค.62-ก.ย.63</t>
  </si>
  <si>
    <t xml:space="preserve">      - ค่าจ้างลูกจ้างชั่วคราว</t>
  </si>
  <si>
    <t xml:space="preserve">      - ค่าจ้างลูกจ้างชั่วคราวรายวัน</t>
  </si>
  <si>
    <t xml:space="preserve">      - สมทบประกันสังคม</t>
  </si>
  <si>
    <t xml:space="preserve">      - ค่าตอบแทน ฉบับ 11</t>
  </si>
  <si>
    <t xml:space="preserve">      - พตส. นักเรียนทุน</t>
  </si>
  <si>
    <t xml:space="preserve">      - เงินไม่ทำเวชฯ</t>
  </si>
  <si>
    <t xml:space="preserve">      - ค่าตอบแทนล่วงเวลาทั้งหมด</t>
  </si>
  <si>
    <t>2.โครงการสนับสนุนหน่วยงานเพื่อให้สามารถปฏิบัติงานได้ตามภารกิจ</t>
  </si>
  <si>
    <t xml:space="preserve">  - ค่าสาธารณูปโภค</t>
  </si>
  <si>
    <t xml:space="preserve">      - ค่าไฟฟ้า</t>
  </si>
  <si>
    <t>12 ครั้ง</t>
  </si>
  <si>
    <t xml:space="preserve">      - ค่าน้ำประปา</t>
  </si>
  <si>
    <t xml:space="preserve">      - ค่าโทรศัพท์+อินเตอร์เนท</t>
  </si>
  <si>
    <t xml:space="preserve">      - ค่าไปรษณีย์</t>
  </si>
  <si>
    <t xml:space="preserve">  - ค่าน้ำมันเชื้อเพลิงและหล่อลื่น</t>
  </si>
  <si>
    <t xml:space="preserve">  - ค่าจ้างเหมาบริการ</t>
  </si>
  <si>
    <t xml:space="preserve">      - นวดแบ่งเปอร์เซ็นต์</t>
  </si>
  <si>
    <t xml:space="preserve">      - จ้างทำความสะอาดตึกหญิง</t>
  </si>
  <si>
    <t xml:space="preserve">      - บำรุงรักษาเครื่องกำเนิดไฟฟ้า </t>
  </si>
  <si>
    <t>1 ครั้ง</t>
  </si>
  <si>
    <t xml:space="preserve"> มิ.ย.63</t>
  </si>
  <si>
    <t xml:space="preserve">      - เปลี่ยนสารกรองน้ำ</t>
  </si>
  <si>
    <t xml:space="preserve">      - กำจัดขยะติดเชื้อ</t>
  </si>
  <si>
    <t>สัปดาห์ละ 1 ครั้ง</t>
  </si>
  <si>
    <t xml:space="preserve">      - พรบ.+ประกัน รถพยาบาลและรถราชการ</t>
  </si>
  <si>
    <t>11 คัน</t>
  </si>
  <si>
    <t xml:space="preserve"> ก.ค.63</t>
  </si>
  <si>
    <t xml:space="preserve">      - กำจัดปลวก</t>
  </si>
  <si>
    <t xml:space="preserve"> ก.ย.63</t>
  </si>
  <si>
    <t xml:space="preserve">      - ถ่ายเอกสาร</t>
  </si>
  <si>
    <t xml:space="preserve">      - ค่าต่อสัญญาดูแลระบบ GPS รถ 5 คันคันละ 3400</t>
  </si>
  <si>
    <t>5 คัน</t>
  </si>
  <si>
    <t xml:space="preserve">     - แผนบำรุงรักษาเครื่องปรับอากาศ</t>
  </si>
  <si>
    <t xml:space="preserve">  4 ครั้ง </t>
  </si>
  <si>
    <t xml:space="preserve">     - ค่าจ้างเหมาบริการอื่นๆ</t>
  </si>
  <si>
    <t>12 ครั้ง/1ปี</t>
  </si>
  <si>
    <t>งานรังสีวิทยา</t>
  </si>
  <si>
    <t xml:space="preserve">     -Maintenance เครื่องUltrasound</t>
  </si>
  <si>
    <t>1 ครั้ง/1ปี</t>
  </si>
  <si>
    <t xml:space="preserve">     - ซ่อมแซมยานพาหนะ</t>
  </si>
  <si>
    <t xml:space="preserve">      - ซ่อมแซมครุภัณฑ์สิ่งก่อสร้าง</t>
  </si>
  <si>
    <t xml:space="preserve">  - ค่าวัสดุสิ้นเปลืองต่างๆ</t>
  </si>
  <si>
    <t xml:space="preserve">      - วัสดุสำนักงาน</t>
  </si>
  <si>
    <t xml:space="preserve">      - วัสดุงานบ้านงานครัว(บริหาร)</t>
  </si>
  <si>
    <t xml:space="preserve">     - วัสดุคอมพิวเตอร์ (หมึกปรินท์เตอร์)</t>
  </si>
  <si>
    <t xml:space="preserve">     - วัสดุก่อสร้าง</t>
  </si>
  <si>
    <t xml:space="preserve">     - วัสดุไฟฟ้าและวิทยุ</t>
  </si>
  <si>
    <t xml:space="preserve">     - วัสดุการเกษตร</t>
  </si>
  <si>
    <t xml:space="preserve">    - วัสดุการแพทย์(เฉพาะบริหารไม่อยู่ในแผนเภสัชฯ)</t>
  </si>
  <si>
    <t xml:space="preserve">    - วัสดุ ตัดเย็บ (ประมานการ)</t>
  </si>
  <si>
    <t>จ่ายกลาง</t>
  </si>
  <si>
    <t xml:space="preserve">    - วัสดุบริโภค (ประมาณการ)</t>
  </si>
  <si>
    <t>โรงครัว</t>
  </si>
  <si>
    <t xml:space="preserve"> 3.โครงการจัดหาครุภัณฑ์เพื่อสนับสนุนการปฏิบัติภารกิจของ โรงพยาบาล</t>
  </si>
  <si>
    <t xml:space="preserve">  - เงินสมทบซื้อครุภัณฑ์งบค่าบริการทางการแพทย์ที่เบิกจ่ายลักษณะงบลงทุน ปี 61-62 (รถพยาบาล/รถตู้)</t>
  </si>
  <si>
    <t>2 รายการ</t>
  </si>
  <si>
    <t xml:space="preserve">  -เงินสมทบโครงการ matching fund</t>
  </si>
  <si>
    <t xml:space="preserve"> 4.โครงการพัฒนาโครงสร้างเพื่อสนับสนุนการปฏิบัติภารกิจของโรงพยาบาล(งานก่อสร้าง)</t>
  </si>
  <si>
    <t xml:space="preserve">    - โรงอาหารสำหรับบุคคลากรและผู้รับบริการ</t>
  </si>
  <si>
    <t>1 งาน</t>
  </si>
  <si>
    <t>ม.ค. - เม.ย.63</t>
  </si>
  <si>
    <t xml:space="preserve">      - ปรับปรุงห้องน้ำ w1  w2</t>
  </si>
  <si>
    <t xml:space="preserve">  5.เงินตามจ่าย รพศ. เพื่อสนับสนุนด้านการตรวจรักษา วินิจฉัย</t>
  </si>
  <si>
    <t xml:space="preserve">    - เงินตามจ่ายค่าตรวจทางห้องปฏิบัติการ</t>
  </si>
  <si>
    <t xml:space="preserve">    - เงินตามจ่ายค่าบริการทางโลหิต</t>
  </si>
  <si>
    <t xml:space="preserve">    - เงินตามจ่ายค่า CT scan</t>
  </si>
  <si>
    <t xml:space="preserve">    - เงินตามจ่ายค่าพยาธิวิทยา</t>
  </si>
  <si>
    <t xml:space="preserve">    - เงินตามจ่ายค่าตรวจ pap smear</t>
  </si>
  <si>
    <t xml:space="preserve">    - เงินตามจ่ายค่าตรวจ MRI</t>
  </si>
  <si>
    <t xml:space="preserve"> 6.ค่ายาและเวชภัณฑ์ไม่ใช่ยา ตามแผนเภสัชฯ</t>
  </si>
  <si>
    <t xml:space="preserve">   - แผนยาทางเภสัชกรรม</t>
  </si>
  <si>
    <t>275 รายการ</t>
  </si>
  <si>
    <t xml:space="preserve">   - แผนสมุนไพรรพ.จัดซื้อเอง</t>
  </si>
  <si>
    <t>5 รายการ</t>
  </si>
  <si>
    <t xml:space="preserve">   - แผนยาทันตกรรม</t>
  </si>
  <si>
    <t>4 รายการ</t>
  </si>
  <si>
    <t xml:space="preserve">   - แผนวัสดุการแพทย์เภสัชซื้อ</t>
  </si>
  <si>
    <t>191 รายการ</t>
  </si>
  <si>
    <t xml:space="preserve">   - แผนวัสดุการแพทย์บริหารจัดซื้อ</t>
  </si>
  <si>
    <t>82 รายการ</t>
  </si>
  <si>
    <t xml:space="preserve">   - แผนวัสดุวิทยาศาสตร์การแพทย์</t>
  </si>
  <si>
    <t>87 รายการ</t>
  </si>
  <si>
    <t xml:space="preserve">   - แผนวัสดุทันตกรรม</t>
  </si>
  <si>
    <t>501 รายการ</t>
  </si>
  <si>
    <t xml:space="preserve">   - แผนวัสดุเภสัชกรรม</t>
  </si>
  <si>
    <t>8 รายการ</t>
  </si>
  <si>
    <t xml:space="preserve">   - แผนเภสัชเคมีภัณฑ์</t>
  </si>
  <si>
    <t>7.แผนยาสมุนไพรจัดซื้อที่รพ.เขาคิชกูฏ</t>
  </si>
  <si>
    <t>22 รายการ</t>
  </si>
  <si>
    <t>8.แผนคอมพิวเตอร์</t>
  </si>
  <si>
    <t xml:space="preserve">   - แผนคอมพิวเตอร์ขออนุมัติสสจ.จบ.</t>
  </si>
  <si>
    <t>17 รายการ</t>
  </si>
  <si>
    <t xml:space="preserve">   - แผนคอมพิวเตอร์ของโรงพยาบาลเอง</t>
  </si>
  <si>
    <t>9. งบค่าเสื่อมสปสช./กระทรวง</t>
  </si>
  <si>
    <t xml:space="preserve">   - สปสช.</t>
  </si>
  <si>
    <t>9 รายการ</t>
  </si>
  <si>
    <t xml:space="preserve">   - กระทรวง เครื่องกำเนิดไฟฟ้า</t>
  </si>
  <si>
    <t>1 รายการ</t>
  </si>
  <si>
    <t>A 21โครงการพัฒนาระบบบริการสุขภาพ สาขาโรคไต</t>
  </si>
  <si>
    <t xml:space="preserve"> - งบดำเนินการใน A42</t>
  </si>
  <si>
    <t xml:space="preserve"> -โครงการพัฒนาประสิทธิภาพงานบริการเภสัชกรรม</t>
  </si>
  <si>
    <t>มกราคม 2563</t>
  </si>
  <si>
    <t>1 เครื่อง</t>
  </si>
  <si>
    <t xml:space="preserve"> - โครงการตรวจสุขภาพช่องปาก,ให้ทันตสุขศึกษาหญิงในคลินิก ANC และสอนวิธีการดูแลสุขภาพช่องปากเด็กทารกในหญิงหลังคลอด</t>
  </si>
  <si>
    <t>หญิงตั้งครรภ์ 100 ราย</t>
  </si>
  <si>
    <t>ตค.62-กย.63</t>
  </si>
  <si>
    <t xml:space="preserve"> - โครงการส่งเสริมสุขภาพช่องปากใน WBC</t>
  </si>
  <si>
    <t xml:space="preserve"> - โครงการส่งเสริมสุขภาพช่องปากในศพด./รร.อนุบาล (อายุ 3-5 ปี)</t>
  </si>
  <si>
    <t>เด็กในศพด./รร.อนุบาล จำนวน 800 คน</t>
  </si>
  <si>
    <t>เปิดภาคการศึกษา</t>
  </si>
  <si>
    <t xml:space="preserve"> - โครงการ SMART technic ในศพด./รร.อนุบาล (อายุ3-5 ปี)</t>
  </si>
  <si>
    <t>เด็กในศพด./รร.อนุบาล จำนวน 110 คน</t>
  </si>
  <si>
    <t xml:space="preserve"> -โครงการเคลือบหลุมร่องฟันกรามแท้ซี่แรกในเด็กนักเรียนชั้นประถมศึกษาปีที่ 1 และเคลือบหลุมร่องฟันกรามแท้ซี่ที่ 2 ในเด็กประถม 6</t>
  </si>
  <si>
    <t>กลุ่มงานทันตะ</t>
  </si>
  <si>
    <t xml:space="preserve"> - โครงการตรวจคัดกรองมะเร็งในช่องปาก ส่งเสริมสุขภาพช่องปากและให้ทันตสุขศึกษาผู้สูงอายุ</t>
  </si>
  <si>
    <t>ผู้สูงอายุในชมรมผู้สูงอายุ จำนวน 500 คน</t>
  </si>
  <si>
    <t>4 คน</t>
  </si>
  <si>
    <t>3 คน</t>
  </si>
  <si>
    <t xml:space="preserve"> - เภสัชกรเข้ารับการอบรมและฝึกปฏิบัติในคลินิก warfarin เพื่อเพิ่มขีดความสามารถในการดูแลผู้ป่วย</t>
  </si>
  <si>
    <t xml:space="preserve"> - สนับสนุนบุคลากรในฝ่ายเภสัชกรรมให้ได้รับการพัฒนาศักยภาพอย่างต่อเนื่อง</t>
  </si>
  <si>
    <t xml:space="preserve"> - จัดส่งทันตแพทย์ในหัวเรื่องเกี่ยวกับการเพิ่มพูนความรู้ ความสามารถและทักษะ ในการปฎิบัติงาน</t>
  </si>
  <si>
    <t xml:space="preserve"> - จัดส่งทันตาภิบาลในหัวเรื่องเกี่ยวกับการเพิ่ม ความรู้ความสามารถและทักษะในการปฎิบัติงาน</t>
  </si>
  <si>
    <t>6 คน</t>
  </si>
  <si>
    <t>ทีม RM</t>
  </si>
  <si>
    <t>50 ราย</t>
  </si>
  <si>
    <t xml:space="preserve"> - โครงการพัฒนางานด้านทันตกรรมให้กับประชาชนในพื้นที่</t>
  </si>
  <si>
    <t>ผู้รับบริการทันตกรรม</t>
  </si>
  <si>
    <t>ทุกวันศุกร์</t>
  </si>
  <si>
    <t>กลุ่มงานเวชฯ / สุวรรดี</t>
  </si>
  <si>
    <t xml:space="preserve"> สำรวจค้นหาหญิงตั้งครรภ์รายใหม่ </t>
  </si>
  <si>
    <t>ประชาสัมพันธ์การฝากครรภ์ในชุมชน</t>
  </si>
  <si>
    <t>ประสานกับคลินิก/ร้านยาในการฝากครรภ์</t>
  </si>
  <si>
    <t>เยี่ยมหญิงตั้งครรภ์/มารดาหลังคลอดและทารก</t>
  </si>
  <si>
    <t>-โครงการค้นหาและติดตามเยี่ยมหญิงตั้งครรภ์/หลังคลอดบูรณาการร่วมแผนจังหวัด</t>
  </si>
  <si>
    <t>200คน</t>
  </si>
  <si>
    <t>- โครงการพัฒนามาตรฐาน ANC คุณภาพ</t>
  </si>
  <si>
    <t>จัดหาวัสดุอุปกรณ์เพื่อให้พร้อมใช้งานตามมาตรฐาน</t>
  </si>
  <si>
    <t xml:space="preserve"> มกราคม  2562</t>
  </si>
  <si>
    <t>ปีละ2ครั้ง(2500/ครั้ง)</t>
  </si>
  <si>
    <t xml:space="preserve">  -จัดกิจกรรมโรงเรียนพ่อแม่ </t>
  </si>
  <si>
    <t>หญิงตั้งครรภ์และครอบครัว/ผู้ปกครองเด็ก0-5ปี</t>
  </si>
  <si>
    <t>ทุกเช้าวันจันทร์ที่4ของเดือน</t>
  </si>
  <si>
    <t xml:space="preserve"> ตราปั้มกิจกรรมโรงเรียนพ่อแม่</t>
  </si>
  <si>
    <t>10 ชิ้น</t>
  </si>
  <si>
    <t xml:space="preserve"> ตุลาคม 2562</t>
  </si>
  <si>
    <t xml:space="preserve"> - โครงการจัดบริการเชิงรุกงานฝากครรภ์ในชุมชน</t>
  </si>
  <si>
    <t>หญิงตั้งครรภ์ในชุมชน</t>
  </si>
  <si>
    <t>4แห่ง</t>
  </si>
  <si>
    <t xml:space="preserve"> พฤศจิกายน 2562</t>
  </si>
  <si>
    <t>จารวี</t>
  </si>
  <si>
    <t>9 (อันละ800บาท)</t>
  </si>
  <si>
    <t xml:space="preserve"> ธันวาคม 2562</t>
  </si>
  <si>
    <t>กิจกรรมโรงเรียนพ่อแม่</t>
  </si>
  <si>
    <t>ผู้ปกครองเด็ก0-5ปี</t>
  </si>
  <si>
    <t>ทุกเช้าวันพุธ</t>
  </si>
  <si>
    <t>กลุ่มงานเวชฯ/จารวี</t>
  </si>
  <si>
    <t xml:space="preserve"> - โครงการกิจกรรมโรงเรียนพ่อแม่เพื่อประชาสัมพันธ์คัดกรองและส่งเสริมพัฒนาการเด็กในศพด</t>
  </si>
  <si>
    <t>- โครงการสาวไทยแก้มแดง</t>
  </si>
  <si>
    <t>แจกยาเม็ดเสริมธาตุเห,ล็กในเด็กนักเรียน</t>
  </si>
  <si>
    <t>เด็กนักเรียนในเขตรับผิดชอบ</t>
  </si>
  <si>
    <t xml:space="preserve"> ตค  62- กย  63</t>
  </si>
  <si>
    <t>กลุ่มงานเวชฯ / สุวรรดี/จิตรานุช</t>
  </si>
  <si>
    <t xml:space="preserve"> - โครงการพัฒนาระบบการให้บริการอนามัยโรงเรียน</t>
  </si>
  <si>
    <t>นักเรียนชั้น ป1-6และม.1-6 / 1500 คน</t>
  </si>
  <si>
    <t>พย.62-กย.63</t>
  </si>
  <si>
    <t>กลุ่มงานเวชฯ / จิตรานุช</t>
  </si>
  <si>
    <t xml:space="preserve">  - สำรวจพฤติกรรมและภาวะสุขภาพคัดกรองโรคไม่ติดต่อ</t>
  </si>
  <si>
    <t>ม.3-ม.6 300 คน</t>
  </si>
  <si>
    <t>ตต.62-ธค.63</t>
  </si>
  <si>
    <t xml:space="preserve">  - เฝ้าระวังภาวะโภชนาการ</t>
  </si>
  <si>
    <t>ทุกชั้นปี</t>
  </si>
  <si>
    <t>กลุ่มงานเวชฯ /จิตรานุช</t>
  </si>
  <si>
    <t xml:space="preserve"> -กิจกรรมสุ่มเจาะความเข้มข้นของเลือด</t>
  </si>
  <si>
    <t xml:space="preserve"> - เข็มเจาะเลือดแบบด้ามพลาสติก</t>
  </si>
  <si>
    <t>400 ชิ้น</t>
  </si>
  <si>
    <t xml:space="preserve"> - tube HCT</t>
  </si>
  <si>
    <t>4 ขวด</t>
  </si>
  <si>
    <t xml:space="preserve"> -  โครงการแก้ไขปัญหาภาวะโภชนาการเกิน</t>
  </si>
  <si>
    <t>นักเรียน 50คน</t>
  </si>
  <si>
    <t>ส.ค 63</t>
  </si>
  <si>
    <t xml:space="preserve">  - เฝ้าระวังป้องกันโรคโลหิตจางและไอโอดีน</t>
  </si>
  <si>
    <t xml:space="preserve">นร.ชั้นป.1จำนวน 400  คน/นร.ชั้นป.6 จำนวน 400 คน </t>
  </si>
  <si>
    <t xml:space="preserve"> กลุ่มงานเวช/จารวี</t>
  </si>
  <si>
    <t xml:space="preserve"> - โครงการกิจกรรมโรงเรียนพ่อแม่ผ่านline @</t>
  </si>
  <si>
    <t>รร.โป่งน้ำร้อนวิทยาคม</t>
  </si>
  <si>
    <t>มีค.63</t>
  </si>
  <si>
    <t xml:space="preserve"> - โครงการเสริมสร้างกระบวนการเรียนรู้เพื่อลดปัจจัยเสี่ยง (เหล้า บุหรี่ เพศสัมพันธ์) ร่วมกับคุณวัชรี</t>
  </si>
  <si>
    <t>ม.1 - ม.6 300 คน</t>
  </si>
  <si>
    <t>พ. ค.63</t>
  </si>
  <si>
    <t xml:space="preserve"> - โครงการพัฒนาคลินิคเพื่อนใจวัยใส</t>
  </si>
  <si>
    <t xml:space="preserve"> - โครงการโรงเรียนส่งเสริมสุขภาพ</t>
  </si>
  <si>
    <t>กลุ่มงานเวชฯ / จุติพร</t>
  </si>
  <si>
    <t>ทุกโรงเรียน</t>
  </si>
  <si>
    <t xml:space="preserve"> - โครงการกิจกรรมเสริมสร้างความรู้ด้านสุขศึกษาโดยการประชาสัมพันธ์แก่งานอนามัยโรงเรียน</t>
  </si>
  <si>
    <t>1 อปท.</t>
  </si>
  <si>
    <t>กลุ่มงานเวชฯ / ปิยะวดี</t>
  </si>
  <si>
    <t xml:space="preserve"> - ส่งเสริมเทศบาลตำบลทับไทรสมัครเข้าร่วมโครงการ LTC </t>
  </si>
  <si>
    <t>1 ตำบล</t>
  </si>
  <si>
    <t>ก.พ.-มี.ค.63</t>
  </si>
  <si>
    <t>1 อปท (เทศบาลทับไทร)</t>
  </si>
  <si>
    <t>มค63</t>
  </si>
  <si>
    <t xml:space="preserve"> - สำรวจข้อมูลและภาวะสุขภาพผู้สูงอายุ</t>
  </si>
  <si>
    <t>คัดกรอง healthy aging</t>
  </si>
  <si>
    <t xml:space="preserve"> - จัดทำทะเบียนกลุ่มเป้าหมาย</t>
  </si>
  <si>
    <t xml:space="preserve"> - จัดบริการเยี่ยมบ้าน</t>
  </si>
  <si>
    <t xml:space="preserve"> - พัฒนาระบบเยี่ยมบ้าน</t>
  </si>
  <si>
    <t xml:space="preserve"> -ประชุมคณะทำงาน</t>
  </si>
  <si>
    <t>แต่งตั้งคณะกรรมการ LTC ระดับอำเภอ</t>
  </si>
  <si>
    <t xml:space="preserve">   - โครงการพัฒนาศักยภาพอาสาสมัครครัวเรือน</t>
  </si>
  <si>
    <t>50 คน</t>
  </si>
  <si>
    <t>มีค62</t>
  </si>
  <si>
    <t>เทศบาลทับไทร/กลุ่มงานเวชฯ</t>
  </si>
  <si>
    <t>โครงการส่งเสริมสุขภาพ ผู้สูงอายุ(โรงเรียนผู้สูงอายุ)</t>
  </si>
  <si>
    <t xml:space="preserve"> - พัฒนาศักยภาพอสม. ในการคัดกรองตาต้อกระจก</t>
  </si>
  <si>
    <t>อสม. 166 คน</t>
  </si>
  <si>
    <t>พย.62- ธค.63</t>
  </si>
  <si>
    <t xml:space="preserve"> - คัดกรองผู้สูงอายุและส่งต่อเข้ารับการรักษา</t>
  </si>
  <si>
    <t>2169 คน</t>
  </si>
  <si>
    <t>ต.ค. - ธ.ค 63</t>
  </si>
  <si>
    <t xml:space="preserve"> - โครงการการพัฒนารูปแบบบริการ Long Term Care ของอปท</t>
  </si>
  <si>
    <t xml:space="preserve"> - ประเมินตำบล LTC</t>
  </si>
  <si>
    <t>ประชาชนกลุ่มอายุ15ปีขึ้นไป จำนวน10,200 คน</t>
  </si>
  <si>
    <t>ต.ค.2562-ก.ย.2563</t>
  </si>
  <si>
    <t xml:space="preserve"> - โครงการพัฒนาระบบlineในการประเมินภาวะสุขภาพของตนเอง /ระบบคัดกรองความเสี่ยงโรคเบาหวานความดันโลหิตสูงผ่านระบบline@</t>
  </si>
  <si>
    <t xml:space="preserve"> สุวรรดี/จารวี/รัตนาพร/วันเพ็ญ/วลัยมาศ/จุติพร                สุวรรดี</t>
  </si>
  <si>
    <t xml:space="preserve"> - โครงการจัดอบรมให้ความรู้ อสม.เรื่องการตรวจเต้านมด้วยตนเอง  และการใช้สมุดตรวจเต้านมด้วยตนเองเป็นประจำทุกเดือน </t>
  </si>
  <si>
    <t>ประชาชน กลุ่มอายุ 30-70ปี จำนวน 3.252คน</t>
  </si>
  <si>
    <t xml:space="preserve"> - กิจกรรมออกประเมิน อสม.ตามละแวกเรื่องการสอนตรวจเต้านมด้วยตนเองในประชาชนกลุ่มอายุ30-70 ปี               </t>
  </si>
  <si>
    <t xml:space="preserve"> - กิจกรรมรับข้อมูลการส่งต่อทางสื่อโซเชียล(FaceBook/Line)ในกรณีพบความผิดปกติจากการตรวจเต้านมด้วยตนเอง</t>
  </si>
  <si>
    <t>ประชาชนตำบลทับไทร</t>
  </si>
  <si>
    <t xml:space="preserve"> ต.ค.2562-ก.ย.2563</t>
  </si>
  <si>
    <t xml:space="preserve"> - โครงการพัฒนาระบบlineในการพัฒนาองค์ความรู้ด้านสุขภาพให้แก่ประชาชนทุกกลุ่มวัยในการตัดสินใจด้านสุขภาพ และประเมินตนเองด้านสุขภาพได้    </t>
  </si>
  <si>
    <t xml:space="preserve"> - โครงการพัฒนาระบบlineในการสื่อสารความเสี่ยงในชุมชนเชื่อมโยงผู้ให้บริการ</t>
  </si>
  <si>
    <t xml:space="preserve"> - พัฒนาต.ทับไทรตามแนวทางตำบลจัดการคุณภาพชีวิตในเรื่องอุบัติเหตุให้ผ่านเกณฑ์ที่กำหนดไว้ </t>
  </si>
  <si>
    <t>หมู่บ้าน 9หมู่บ้านในต.ทับไทร</t>
  </si>
  <si>
    <t>PCU/ปิยะวดี</t>
  </si>
  <si>
    <t xml:space="preserve"> ธ.ค.62</t>
  </si>
  <si>
    <t xml:space="preserve"> ม.ค63</t>
  </si>
  <si>
    <t xml:space="preserve"> - ประชุมชี้แจงเป้าหมาย แนวทางและมาตรการเฝ้าระวังป้องกันควบคุมโรคปี 2563(VDO Conferrence)</t>
  </si>
  <si>
    <t xml:space="preserve"> - ทบทวนคำสั่งแต่งแต่งคณะทำงานศูนย์ปฏิบัติการตอบโต้ศูนย์ปฏิบัติตอบโต้ภาวะฉุกเฉิน(EOC) และทีมตระหนักรู้สถานการณ์(SAT) ของอำเภอโป่งน้ำร้อน</t>
  </si>
  <si>
    <t>เจ้าหน้าที่รับผิดชอบงานในอ.โป่งน้ำร้อน 12 คน</t>
  </si>
  <si>
    <t xml:space="preserve"> พ.ย.62 และในกรณีพบเหตุการภาวะฉุกเฉิน</t>
  </si>
  <si>
    <t xml:space="preserve"> - จัดประชุม ทบทวนภารกิจทีมศูนย์ปฏิบัติตอบโต้ภาวะฉุกเฉินศูนย์ปฏิบัติตอบโต้ภาวะฉุกเฉิน(EOD) และทีมตระหนักรู้สถานการณ์(SAT)</t>
  </si>
  <si>
    <t xml:space="preserve">  มีนาคม  2563</t>
  </si>
  <si>
    <t xml:space="preserve"> - โครงการพัฒนาศักยภาพเจ้าหน้าที่ในหน่วยปฏิบัติการควบคุมโรคติดต่อ(CDCU)และการซ้อมแผนปฏิบัติการโรคอุบัติใหม่อุบัติซ้ำปี2563</t>
  </si>
  <si>
    <t>PCU/วันเพ็ญ</t>
  </si>
  <si>
    <t xml:space="preserve">ต.ค.2562-ก.ย.63                                                                                                                                                    </t>
  </si>
  <si>
    <t xml:space="preserve">450คน                                                                                                                                                                                                         </t>
  </si>
  <si>
    <t xml:space="preserve"> 60 คน/ปี</t>
  </si>
  <si>
    <t xml:space="preserve">PCU/รัตนาพร/วันเพ็ญ/วลัยมาศ                                                                                                                                                                        </t>
  </si>
  <si>
    <t>อปท2แห่ง</t>
  </si>
  <si>
    <t>ต.ค.62-ก.ย.2563</t>
  </si>
  <si>
    <t>PCU/จารวี</t>
  </si>
  <si>
    <t xml:space="preserve"> - เยี่ยมบ้านผู้ป่วย HT/DM สูงอายุที่มีภาวะแทรกซ้อน/ติดบ้าน/ติดเตียง และที่ให้ญาติมารับยาแทน ทุกวันศุกร์ โดยการประสานกับทีม อสม.ที่ผ่านการอบรม LTC.</t>
  </si>
  <si>
    <t xml:space="preserve"> - ร่วมกับอปทจัดโครงการ/กิจกรรมในการให้บริการความรู้ ความเข้าใจ การให้บริการ คำปรึกษาเพื่อการลดความเสี่ยงแก่ ประชาชนทั่วไป และกลุ่มเสี่ยง</t>
  </si>
  <si>
    <t>2application</t>
  </si>
  <si>
    <t xml:space="preserve"> - พัฒนาระบบ(Facbookกลุ่มงานเวชฯ/line)มาสนับสนุนด้านการบริการระบบสุขภาพให้เกิดประสิทธิภาพและจัดการปัญหาด้านสุขภาวะของโรคที่เกิดกับประชากรในพื้นที่</t>
  </si>
  <si>
    <t>เกษตรกร 300 คน</t>
  </si>
  <si>
    <t>ตุลาคม-ธันวาคม 2562</t>
  </si>
  <si>
    <t>ผู้นำชุมชน / อปท.ทั้งสองแห่ง</t>
  </si>
  <si>
    <t xml:space="preserve">  พ.ค.-ก.ค. 63</t>
  </si>
  <si>
    <t>กลุ่มงานเวชฯ /จุติพร</t>
  </si>
  <si>
    <t>กลุ่มสิทธิประกันสังคมและข้าราชการ/100คน</t>
  </si>
  <si>
    <t>ต.ค.-ธ.ค. 63</t>
  </si>
  <si>
    <t>โรงพยาบาลโป่งน้ำร้อน</t>
  </si>
  <si>
    <t>เมย - พค.63</t>
  </si>
  <si>
    <t xml:space="preserve">  - โครงการแก้ไขปัญหาการใช้สารเคมีทางการเกษตร</t>
  </si>
  <si>
    <t xml:space="preserve"> -โครงการจัดประชุมเชิงปฎิบัติการร่วมกับภาคีเครือข่ายเพื่อสะท้อนปัญหาอนามัยสิ่งแวดล้อมในชุมชน และให้ภาคีเครือข่ายมีส่วนร่วมในการวางแผนแก้ไข</t>
  </si>
  <si>
    <t xml:space="preserve"> - โครงการเฝ้าระวังโรคจากการทำงานและการตรวจทางอาชีวอนามัย</t>
  </si>
  <si>
    <t>1 คน</t>
  </si>
  <si>
    <t>2 คน</t>
  </si>
  <si>
    <t>ก.ค.-ส.ค.63</t>
  </si>
  <si>
    <t>PCU/จุติพร</t>
  </si>
  <si>
    <t xml:space="preserve"> - ส่งบุคลากรรับการอบรมเชิงปฏิบัติการอนามัยสิ่งแวดล้อม งบอยู่ใน A31</t>
  </si>
  <si>
    <t xml:space="preserve"> - ส่งบุคลากรรับการอบรมเชิงปฏิบัติการ การบริการจัดการงานอาชีวอนามัยและความปลอดภัยและสิ่งแวดล้อมในโรงพยาบาล  3 วัน</t>
  </si>
  <si>
    <t>หมู่บ้าน9หมู่ ต.ทับไทร</t>
  </si>
  <si>
    <t xml:space="preserve">    ต.ค.62-ก.ย.63</t>
  </si>
  <si>
    <t xml:space="preserve"> - โครงการป้องกันโรคไข้หวัดใหญ่</t>
  </si>
  <si>
    <t>พ.ค.-ส.ค.63</t>
  </si>
  <si>
    <t xml:space="preserve"> -ให้บริการฉีดวัคชีนในกลุ่มเสี่ยง</t>
  </si>
  <si>
    <t>2200คน</t>
  </si>
  <si>
    <t>ต.ทับไทร</t>
  </si>
  <si>
    <t xml:space="preserve">กลุ่มงานเวชฯ </t>
  </si>
  <si>
    <t>47 หมู่บ้าน</t>
  </si>
  <si>
    <t xml:space="preserve"> - โครงการอาหารปลอดภัย</t>
  </si>
  <si>
    <t xml:space="preserve">     - ตรวจสารปนปื้อนทั้ง6ชนิด</t>
  </si>
  <si>
    <t xml:space="preserve"> - โครงการตรวจมาตราฐานอาหารสะอาดรสชาติอร่อย(CFGT) โดยเน้นให้ตรวจทุกเดือนโดยเฉพาะในตำบลทับไทร คลองใหญ่ โป่งน้ำร้อน</t>
  </si>
  <si>
    <t>47 หมู่บ้าน ตลาดสด/ตลาดนัด/รถเร่</t>
  </si>
  <si>
    <t>ทุกตำบล</t>
  </si>
  <si>
    <t xml:space="preserve"> - โครงการให้ความรู้สุขศึกษาเรื่องอุจราระร่วงในหอกระจายข่าวทุกหมู่บ้าน</t>
  </si>
  <si>
    <t>แกนนำด้านอาหาร 50 คน อสม 50 คน</t>
  </si>
  <si>
    <t>กลุ่มงานเวชฯ/จุติพร</t>
  </si>
  <si>
    <t>ร้านอาหาร/แผงลอยทุกร้าน</t>
  </si>
  <si>
    <t>ต.ค.62- เม.ย.63</t>
  </si>
  <si>
    <t>ทุกโรงเรียน / ศพด..</t>
  </si>
  <si>
    <t xml:space="preserve"> - การตรวจแนะนำตลาดประเภทต่างๆ และร้านชำ เพื่อป้องสารปนเปื้อนในอาหาร </t>
  </si>
  <si>
    <t>80 ร้าน</t>
  </si>
  <si>
    <t xml:space="preserve"> - กิจกรรมตรวจการปนเปื้อนโคลิฟอร์มแบคทีเรียในน้ำจากเครื่องกรองของโรงเรียน/ศพด.ด้วยน้ำยา อ 11 </t>
  </si>
  <si>
    <t xml:space="preserve"> - อบรมพนักงานเจ้าหน้าที่ตามพรบ.คุ้มครองผู้บริโภค</t>
  </si>
  <si>
    <t xml:space="preserve"> - อบรมพัฒนาศักยภาพผู้รับผิดชอบงานอาหาร</t>
  </si>
  <si>
    <t xml:space="preserve"> - อบรมพัฒนาศักยภาพผู้รับผิดชอบงานอาหาร(งบอยู่ใน A31)</t>
  </si>
  <si>
    <t xml:space="preserve"> - การเฝ้าระวังโรคจากการทำงานและการตรวจทางอาชีวอนามัย</t>
  </si>
  <si>
    <t xml:space="preserve">  - โครงการสร้างเสริมสุขภาพและป้องกันโรคในกลุ่มสิทธิประกันสังคมและข้าราชการบูรณาการร่วมกันแผนจังหวัด</t>
  </si>
  <si>
    <t>วลัยมาศ</t>
  </si>
  <si>
    <t xml:space="preserve"> - เข้ารับการอบรมเชิงปฏิบัติการอนามัยสิ่งแวดล้อม งบอยู่ใน A31</t>
  </si>
  <si>
    <t xml:space="preserve"> - เข้ารับการอบรมเชิงปฏิบัติการ การบริการจัดการงานอาชีวอนามัยและความปลอดภัยและสิ่งแวดล้อมในโรงพยาบาล  3 วัน งบอยู่ใน A31</t>
  </si>
  <si>
    <t xml:space="preserve"> - การส่งเสริมให้โรงเรียนมีการจัดบริการน้ำดื่มที่สะอาด</t>
  </si>
  <si>
    <t>6 โรงเรียน</t>
  </si>
  <si>
    <t>พย. 62</t>
  </si>
  <si>
    <t xml:space="preserve"> - การส่งเสริมการคัดแยกและกำจัดขยะอย่างถูกวิธี</t>
  </si>
  <si>
    <t xml:space="preserve"> - จัดตั้งคณะกรรมการทีมหมอครอบครัวครอบคลุมทุกระดับและแบ่งเขตรับผิดชอบชัดเจน</t>
  </si>
  <si>
    <t>9 หมู่บ้าน</t>
  </si>
  <si>
    <t>ตค 62 - ธค. 62</t>
  </si>
  <si>
    <t xml:space="preserve"> - ให้บริการแบบองค์รวม</t>
  </si>
  <si>
    <t xml:space="preserve"> - ให้การบริการอย่างต่อเนื่อง</t>
  </si>
  <si>
    <t xml:space="preserve"> - ให้การดูแลแบบครอบคลุมผสมผสาน</t>
  </si>
  <si>
    <t xml:space="preserve"> - มีระบบให้คำปรึกษาและส่งต่อ</t>
  </si>
  <si>
    <t xml:space="preserve">  3) ประเมินชมรมผู้สูงอายุคุณภาพ</t>
  </si>
  <si>
    <t xml:space="preserve">  4) ประเมินตำบล LTC</t>
  </si>
  <si>
    <t xml:space="preserve"> - พัฒนาระบบการดูแลสุขภาพผู้สูงอายุที่มีภาวะพึ่งพิงที่บ้านที่มีคุณภาพ (Home Health Care)ของสถานบริการ</t>
  </si>
  <si>
    <t xml:space="preserve">  1) ร่วมประชุมเชิงปฏิบัติการการจัดทำ Care Plan ผู้สูงอายุภาวะพึ่งพิง กลุ่มCMและเจ้าหน้าที่สาธารณสุข</t>
  </si>
  <si>
    <t xml:space="preserve">  2) พัฒนาระบบข้อมูลผู้สูงอายุกลุ่มที่มีภาวะพึ่งพิงในการดำเนินงานตำบล LTC</t>
  </si>
  <si>
    <t>มค. 63</t>
  </si>
  <si>
    <t xml:space="preserve"> - ร่วมประชุมเพิ่มศักยภาพฟื้นฟูความรู้และแลกเปลี่ยนเรียนรู้การดูแลผู้สูงอายุภาวะพึ่งพิงกลุ่ม CG</t>
  </si>
  <si>
    <t>4 ครั้ง/ปี</t>
  </si>
  <si>
    <t xml:space="preserve"> - ส่งบุคคลากรอบรม CM (Care  Manager)ระยะเวลาอบรมประมาณ 10 วัน งบย้ายไป A31</t>
  </si>
  <si>
    <t xml:space="preserve"> - จัดทีมออกเยี่ยมบ้านร่วมกับอปท.และเจ้าหน้าที่สาธารณสุข</t>
  </si>
  <si>
    <t>เดือนละ 2 ครั้ง</t>
  </si>
  <si>
    <t xml:space="preserve"> - จัดบริการช่องทางผู้สูงอายุเพื่อรับการรักษาอย่างรวดเร็ว</t>
  </si>
  <si>
    <t xml:space="preserve"> - ประชาสัมพันธ์ทุกช่องทาง (อสม., line , Facebook ,Internet)เกี่ยวกับภาวะสุขภาพการดูแลตนเอง</t>
  </si>
  <si>
    <t xml:space="preserve"> - ประชาสัมพันธ์เบอร์โทรฉุกเฉิน</t>
  </si>
  <si>
    <t xml:space="preserve"> - ร่วมประกวดอสม.ระดับอำเภอ,จังหวัด</t>
  </si>
  <si>
    <t>40 คน</t>
  </si>
  <si>
    <t>ตค. 62 - กย. 63</t>
  </si>
  <si>
    <t>PCU/จารวี/วันเพ็ญ</t>
  </si>
  <si>
    <t xml:space="preserve">อสม.ตำบลทับไทร 166 คน  </t>
  </si>
  <si>
    <t>มีค. 63</t>
  </si>
  <si>
    <t xml:space="preserve">อสม.อำเภอโป่งน้ำร้อน 150 คน  </t>
  </si>
  <si>
    <t>อสม.166 คน</t>
  </si>
  <si>
    <t xml:space="preserve"> - โครงการพัฒนาศักยภาพ สนับสนุนและส่งเสริมให้อสค.แสดงบทบาทและทำหน้าที่ดูแลสุขภาพของสมาชิกในครอบครัว</t>
  </si>
  <si>
    <t xml:space="preserve"> - โครงการพัฒนาศักยภาพอาสาสมัครสาธารณสุขประจำหมู่บ้านตำบลทับไทร อ.โป่งน้ำร้อน จ.จันทบุรี พ.ศ.2563</t>
  </si>
  <si>
    <t xml:space="preserve"> - ส่งเสริม/สนับสนุนให้อสม.เข้ารับการอบรมในหน่วยงานที่เกี่ยวข้อง</t>
  </si>
  <si>
    <t xml:space="preserve"> - โครงการศึกษาดูงานอาสาสมัครดีเด่นของประเทศ1 ครั้ง/ปี</t>
  </si>
  <si>
    <t xml:space="preserve"> - จัดเวทีแลกเปลี่ยนเรียนรู้ระดับจังหวัด </t>
  </si>
  <si>
    <t>PCU/รัตนาพร</t>
  </si>
  <si>
    <t xml:space="preserve"> - สร้างกลุ่มไลร่วมกับผู้ป่วยและผู้ดูแล</t>
  </si>
  <si>
    <t>1 กลุ่มไล/ตำบล</t>
  </si>
  <si>
    <t>1 ชมรม/ตำบล</t>
  </si>
  <si>
    <t xml:space="preserve"> - จัดตั้งชมรมโรคไม่ติดต่อเรื้อรังในชุมชนและสร้างเครือข่ายในการดูแลกันเองในชุมชน โดยมีเจ้าหน้าที่สาธารณสุขเป็นพี่เลี้ยง</t>
  </si>
  <si>
    <t xml:space="preserve"> -ค้นหาผู้ป่วยที่มีอาการสงสัยวัณโรคในชุมชนและประชาสัมพันธ์ให้ประชาชน เข้ารับการตรวจเมื่อมีอาการสงสัย</t>
  </si>
  <si>
    <t>ปชช.ในเขตตำบลทับไทรโยเฉพาะกลุ่มเสี่ยง 7 กลุ่ม</t>
  </si>
  <si>
    <t xml:space="preserve">ต.ค.62-ก.ย.63                                                                                                                                                    </t>
  </si>
  <si>
    <t xml:space="preserve"> -ให้บริการเยี่ยมบ้านผู้ป่วยวัณโรคในพื้นที่  -ระยะ เข้มข้ม 2 เดือนแรกสัปดาห์ละ 1ครั้ง</t>
  </si>
  <si>
    <t>ผู้ป่วยวัณโรคทุกรายในเขตตำบลทับไทร</t>
  </si>
  <si>
    <t>ต.ค.2562-ก.ย.63</t>
  </si>
  <si>
    <t>PCU/วลัยมาส</t>
  </si>
  <si>
    <t xml:space="preserve"> -ติดตามการกินยา  </t>
  </si>
  <si>
    <t>1 ครั้ง/เดือน</t>
  </si>
  <si>
    <t xml:space="preserve"> -อบรมให้ความรู้ อสม.ในการเป็นพี่เลี้ยงกำกับการกินยารักษาวัณโรค</t>
  </si>
  <si>
    <t>อสม.ตำบลทับไทร  1 ครั้ง/จำนวน 166 คน</t>
  </si>
  <si>
    <t xml:space="preserve"> -ให้คำแนะนำผู้สัมผัสใกล้ชิดผู้เป่วยวัณโรคเข้ารับการตรวจร่างกาย/พร้อมติดตามให้มาตรวจให้ครบ</t>
  </si>
  <si>
    <t>เด็กวัยเรียน</t>
  </si>
  <si>
    <t>ผู้ป่วย Palliative ทุกราย</t>
  </si>
  <si>
    <t xml:space="preserve"> 6) ติดตามเยี่ยมบ้านผู้สูงอายุติดบ้าน ติดเตียง</t>
  </si>
  <si>
    <t>ผู้สูงอายุติดบ้านติดเตียง</t>
  </si>
  <si>
    <t>ผู้ป่วยจิตเวชทุกราย</t>
  </si>
  <si>
    <t>ผู้ป่วยจิตเวช</t>
  </si>
  <si>
    <t xml:space="preserve"> 9) ติดตามเยี่ยมบ้านผู้ป่วยฆ่าตัวตาย ภายใน 6 เดือน </t>
  </si>
  <si>
    <t>4 ครั้ง/คน</t>
  </si>
  <si>
    <t>กลุ่มเสี่ยงทุกราย</t>
  </si>
  <si>
    <t xml:space="preserve"> 11) ติดตามเยี่ยมบ้านผู้มีปัญหาสุขภาพจิต/ซึมเศร้า</t>
  </si>
  <si>
    <t>ทุกราย</t>
  </si>
  <si>
    <t xml:space="preserve"> 13) จัดบริการให้คำปรึกษาทางด้านสุขภาพจิต</t>
  </si>
  <si>
    <t xml:space="preserve"> 14)จัดบริการระบบส่งต่อกรณีพบผู้มีปัญหาด้านสุขภาพจิต</t>
  </si>
  <si>
    <t xml:space="preserve"> 15) จัดบริการระบบการติดตามกรณีผู้ป่วยขาดนัด</t>
  </si>
  <si>
    <t>ผู้ป่วยที่ขาดนัดทุกราย</t>
  </si>
  <si>
    <t xml:space="preserve"> 16) จัดบริการเยี่ยมบ้านผู้ป่วยที่มีปัญหาสุขภาพจิต</t>
  </si>
  <si>
    <t>1 ครั้ง /ปี</t>
  </si>
  <si>
    <t xml:space="preserve"> - สนับสนุนการจัดนิทรรศการสัปดาห์สุขภาพจิต</t>
  </si>
  <si>
    <t xml:space="preserve"> 1) ประเมินและแก้ไขพัฒนาเด็ก 0-5 ปี และติดตามเยี่ยมบ้านเด็กที่มีปัญหาพัฒนาการล่าช้า</t>
  </si>
  <si>
    <t xml:space="preserve"> 2) ประเมินโรคทางจิตเวชในเด็ก 4 โรค พร้อมให้คำปรึกษาแก่ผู้ปกครองและดูแลส่งต่อ</t>
  </si>
  <si>
    <t xml:space="preserve"> 3) ส่งเสริมสุขภาพจิตในกลุ่มผู้ป่วยที่มารับบริการในคลินิกโรคเรื้อรังและคลินิกฝากครรภ์ </t>
  </si>
  <si>
    <t xml:space="preserve"> 4) ประเมินและส่งเสริมสุขภาพจิตในผู้สูงอายุในคลินิกผู้สูงอายุ โดยเน้นในเรื่องของโรคซึมเศร้า โรคสมองเสื่อม</t>
  </si>
  <si>
    <t xml:space="preserve"> 5) ให้คำปรึกษาด้านจิตใจแก่ผู้ป่วยระยะสุดท้ายและญาติ โดยร่วมกับทีมดูแลผู้ป่วยระยะสุดท้าย (Palliative)</t>
  </si>
  <si>
    <t xml:space="preserve"> 7) ให้บริการดูแลผู้ป่วยจิตเวชในชุมชนติดตามเยี่ยมบ้านในผู้ป่วยที่มีปัญหายุ่งยากซับซ้อน </t>
  </si>
  <si>
    <t xml:space="preserve"> 8) ดูแลผู้ที่มีปัญหาสุขภาพจิตในชุมชน มีการจัดการรายกรณีในผู้ที่มีปัญหาสุขภาพจิตที่ยุ่งยากซับซ้อน</t>
  </si>
  <si>
    <t xml:space="preserve"> 10) ส่งต่อผู้ที่มีปัญหาสุขภาพจิต/ซึมเศร้า เพื่อการวินิจฉัยและรักษา</t>
  </si>
  <si>
    <t xml:space="preserve"> 12) คัดกรอง เฝ้าระวัง ผู้มีปัญหาสุขภาพจิต/ซึมเศร้าประชาชน 15 ปีขึ้นไป</t>
  </si>
  <si>
    <t>เด็ก 0-5 ปีที่มีพัฒนาการล่าช้าทุกราย</t>
  </si>
  <si>
    <t>คลินิคHT ,DM,คลินิคANC</t>
  </si>
  <si>
    <t>ผู้สูงอายุในคลินิกสูงอายุ</t>
  </si>
  <si>
    <t xml:space="preserve">   1) ดำเนินการจัดเก็บและตรวจสอบข้อมูลใน HDC</t>
  </si>
  <si>
    <t>ต.ค.62- ก.ย.63</t>
  </si>
  <si>
    <t xml:space="preserve">   2) วิเคราะห์ข้อมูลตามเกณฑ์ที่กำหนดตามตัวชี้วัด</t>
  </si>
  <si>
    <t>4ครั้ง/ปี</t>
  </si>
  <si>
    <t xml:space="preserve">   3) แปลผลข้อมูลตรวจสอบความสำเร็จตามเป้าหมายนำมาพัฒนางาน</t>
  </si>
  <si>
    <t>ต.ค.62 - กย.63</t>
  </si>
  <si>
    <t>ร่วมกับสสจ.</t>
  </si>
  <si>
    <t xml:space="preserve"> - ส่งเสริมเจ้าหน้าที่ผู้รับผิดชอบงานเข้ารับการอบรมเพื่อพัฒนาศักยภาพในการดำเนินงานร่วมกับสสจ.</t>
  </si>
  <si>
    <t>พ.ย. - ธ.ค.62</t>
  </si>
  <si>
    <t xml:space="preserve"> - ร่วมประชุมผู้รับผิดชอบงานสุขภาพจิตและยา เสพติดเพื่อสรุปผลการดำเนินงานและวางแผนการดำเนินงานในปี 2562</t>
  </si>
  <si>
    <t>โรงเรียนมัธยม 1แห่ง        หมู่บ้าน 9 หมู่</t>
  </si>
  <si>
    <t>พย.62 -กย.63</t>
  </si>
  <si>
    <t xml:space="preserve">โรงเรียนมัธยม 1แห่ง  </t>
  </si>
  <si>
    <t xml:space="preserve"> - สนับสนุนการดำเนินงานโครงการ To Be Number  One ในโรงเรียนและชุมชน</t>
  </si>
  <si>
    <t xml:space="preserve"> - กิจกรรมให้ความรู้ร่วมกับชมรม to be number one เทศบาลโป่งน้ำร้อน </t>
  </si>
  <si>
    <t xml:space="preserve"> - กิจกรรมเสริมสร้างความรู้และประชาสัมพันธ์ to be number one ในวันเอดส์โลก</t>
  </si>
  <si>
    <t xml:space="preserve"> - กิจกรรมป้องกันนักสูบหน้าใหม่ในโรงเรียน</t>
  </si>
  <si>
    <t>โรงเรียนทุกโรงเรียน</t>
  </si>
  <si>
    <t>โรงเรียนมัธยม ม.3 และ ม.6</t>
  </si>
  <si>
    <t xml:space="preserve"> - กิจกรรมประชาสัมพันธ์สื่อสุขศึกษานการเสริมสร้างความรู้ด้านสุขภาพในโรงเรียน</t>
  </si>
  <si>
    <t xml:space="preserve"> - กิจกรรมเสริมสร้างความรู้ความแข็งแรงทางอารมณ์ในโรงเรียน</t>
  </si>
  <si>
    <t>อสม/ผู้ดูแลผู้ป่วย</t>
  </si>
  <si>
    <t xml:space="preserve">ก.ย.62-ต.ค.63 </t>
  </si>
  <si>
    <t xml:space="preserve"> - พัฒนาระบบโซเซียล(line)ให้มีการเชื่อมโยงสอดคล้องกับกลุ่มเป้าหมายที่บ้าน/ชุมชน</t>
  </si>
  <si>
    <t>ต.ค. 62-ก.ย.63</t>
  </si>
  <si>
    <t>18 เครื่องเครื่องละ1,500 บาท</t>
  </si>
  <si>
    <t>9 เครื่องเครื่องละ 2000 บาท</t>
  </si>
  <si>
    <t xml:space="preserve"> - ร่วมกับอปท.ในการจัดโครงการพระราชดำริ</t>
  </si>
  <si>
    <t>21 โครงการ</t>
  </si>
  <si>
    <t xml:space="preserve"> - เครื่องเจาะน้ำตาล(บริจาค)</t>
  </si>
  <si>
    <t xml:space="preserve"> - สนับสนุนเครื่องวัดความดันในหมู่บ้าน(บริจาค)</t>
  </si>
  <si>
    <t xml:space="preserve"> - จัดให้เจ้าหน้าที่และอสม.สมัครป็นจิตอาสาและเป็นแกนนำทางด้านสาธารณสุข</t>
  </si>
  <si>
    <t>100 คน</t>
  </si>
  <si>
    <t xml:space="preserve"> - ฟื้นฟูภาษาต่างด้าวให้เจ้าหน้าที่ทุกระดับ</t>
  </si>
  <si>
    <t>200 คน</t>
  </si>
  <si>
    <t>1 ชิ้น</t>
  </si>
  <si>
    <t>ธค. 62</t>
  </si>
  <si>
    <t xml:space="preserve"> - โครงการพัฒนาคุณภาพคลินิค ANC</t>
  </si>
  <si>
    <t>PCU/สุวรรดี</t>
  </si>
  <si>
    <t xml:space="preserve"> - โครงการพัฒนาโรงพยาบาลสายใยรัก</t>
  </si>
  <si>
    <t>ต.ค. - ก.ย.</t>
  </si>
  <si>
    <t xml:space="preserve"> - บุคลากรเข้ารับการอบรมพัฒนาคุณภาพงานอาหาร</t>
  </si>
  <si>
    <t>กลุ่มงานโภชนศาสตร์</t>
  </si>
  <si>
    <t xml:space="preserve"> - โครงการพัฒนาคุณภาพการปฏิบัตงานของกลุ่มงานโภชนศาสตร์</t>
  </si>
  <si>
    <t>ต.ค.62 - ก.ย.63</t>
  </si>
  <si>
    <t>ชันสูตร</t>
  </si>
  <si>
    <t>1 คลินิก</t>
  </si>
  <si>
    <t>ต.ค.62 - มิ.ย.63</t>
  </si>
  <si>
    <t>งาน IT</t>
  </si>
  <si>
    <t xml:space="preserve"> - โครงการ smarts sticker</t>
  </si>
  <si>
    <t xml:space="preserve">    -จัดทำ QR code บนฉลากยาเพื่อแนะนำการใช้ยา </t>
  </si>
  <si>
    <t>กลุ่มงานเภสัชฯ/สิรปภา</t>
  </si>
  <si>
    <t xml:space="preserve"> - โครงการดูแลสิ่งแวดล้อมใน รพ.ให้ได้มาตรฐาน GREEN &amp; CLEAN Hospital</t>
  </si>
  <si>
    <t>1 แห่ง</t>
  </si>
  <si>
    <t>งานสิ่งแวดล้อม</t>
  </si>
  <si>
    <t>4 ครั้ง</t>
  </si>
  <si>
    <t>รพ.สต. 8 แห่ง</t>
  </si>
  <si>
    <t>2 ครั้ง</t>
  </si>
  <si>
    <t xml:space="preserve"> - โครงการผลิตน้ำชีวภาพเพื่อใช้ปรับคุณภาพน้ำ</t>
  </si>
  <si>
    <t xml:space="preserve"> - โครงการผลิตกระแสไฟฟ้าใช้ในระบบบำบัดน้ำเสียด้วยโซลาเซล</t>
  </si>
  <si>
    <t xml:space="preserve"> - โครงการ matching fund</t>
  </si>
  <si>
    <t>1 โครงการ</t>
  </si>
  <si>
    <t xml:space="preserve"> - โครงการปรับปรุงป้าย 3 ภาษา และป้ายสัญลักษณ์จุดบริการ/ปฏิบัติงาน</t>
  </si>
  <si>
    <t>ม.ค.63-มี.ค.63</t>
  </si>
  <si>
    <t>งานประกันฯ</t>
  </si>
  <si>
    <t xml:space="preserve"> - โครงการจัดตั้ง/ดำเนินการ OSS ตรวจคัดกรองโรค/ขึ้นทะเบียนแรงงานต่างด้าว ณ ด่านชายแดนถาวรบ้านแหลม โดยกลไกประชารัฐ</t>
  </si>
  <si>
    <t>1 ศูนย์/8,000 คน</t>
  </si>
  <si>
    <t>ม.ค.63-ก.ย.63</t>
  </si>
  <si>
    <t xml:space="preserve"> - โครงการตรวจสุขภาพแรงงานต่างด้าวเพื่อขึ้นทะเบียนการทำงานตามมาตรา 64 ในโรงพยาบาล</t>
  </si>
  <si>
    <t>8,000 คน</t>
  </si>
  <si>
    <t xml:space="preserve"> - โครงการติดตามแรงงานต่างด้าวกลุ่มเสี่ยงด้วยโรคต่อต่อ ที่ได้จากการตรวจสุขภาพ มารับการรักษา/ควบคุม/ป้องกันโรค</t>
  </si>
  <si>
    <t>แรงงานต่างด้าวกลุ่มเสี่ยงทุกคน</t>
  </si>
  <si>
    <t xml:space="preserve"> - โครงการพัฒนาความร่วมมือระหว่างประเทศ (ไทย-กัมพูชา) ในพื้นที่ติดชายแดน เรื่องระบบส่งต่อ-ส่งกลับ ข้ามพรมแดน</t>
  </si>
  <si>
    <t>ต.ค.-ธ.ค.62</t>
  </si>
  <si>
    <t xml:space="preserve">  - โครงการประชุมคณะกรรมการศูนย์ประสานงานเครือข่ายประชาคมอาเซียนด้านการสาธารณสุข อำเภอโป่งน้ำร้อน</t>
  </si>
  <si>
    <t>ธ.ค.62 ,ก.ค.63</t>
  </si>
  <si>
    <t>1 กิจกรรม</t>
  </si>
  <si>
    <t xml:space="preserve"> - อบรมฟื้นฟูความรู้พยาบาลเวชปฏิบัติทั่วไป (ตรวจรักษาโรคเบื้องต้น)</t>
  </si>
  <si>
    <t xml:space="preserve"> - โครงการจัดซ้อมแผนป้องกันและระงับอัคคีภัย</t>
  </si>
  <si>
    <t>1 ครั้ง/180 คน</t>
  </si>
  <si>
    <t xml:space="preserve"> - โครงการพัฒนาศักยภาพบุคลากร โดยการแลกเปลี่ยน เรียนรู้ ระหว่างเครือข่ายบริการสาธารณสุขในพื้นที่ชายแดน</t>
  </si>
  <si>
    <t>190 คน</t>
  </si>
  <si>
    <t>งานประกันฯ/บริหาร</t>
  </si>
  <si>
    <t>2 ชุด</t>
  </si>
  <si>
    <t xml:space="preserve"> - โครงการพัฒนาระบบจัดเก็บข้อมูลเรื่องร้องเรียน ร้องทุกข์ ผ่านโปรแกรมอิเลคทรอนิค</t>
  </si>
  <si>
    <t xml:space="preserve"> - โครงการอบรมเพื่อพัฒนาบุคลากรเพื่อบริหารจัดการเกี่ยวกับเรื่องร้องเรียน ร้องทุกข์(ย้ายงบไปA31)</t>
  </si>
  <si>
    <t xml:space="preserve"> - อบรมเพื่อพัฒนาบุคลากรเพื่อบริหารจัดการเกี่ยวกับเรื่องร้องเรียน ร้องทุกข์</t>
  </si>
  <si>
    <t xml:space="preserve"> - โครงการพัฒนาบุคลากรเรื่องการอบรมฟื้นฟูความรู้เกี่ยวกับการให้รหัสโรค รหัสหัตถการ(ย้ายงบไปA31)</t>
  </si>
  <si>
    <t xml:space="preserve"> - โครงการพัฒนาบุคลากรเรื่องการอบรมฟื้นฟูความรู้สวัสดิการการรักษาพยาบาลสิทธิข้าราชการ กรมบัญชีกลาง(ย้ายงบไปA31)</t>
  </si>
  <si>
    <t xml:space="preserve"> - อบรมเพื่อพัฒนาบุคลากรเรื่องการอบรมฟื้นฟูความรู้เกี่ยวกับการให้รหัสโรค รหัสหัตถการ(ย้ายงบไปA31)</t>
  </si>
  <si>
    <t xml:space="preserve"> - อบรมเพื่อพัฒนาบุคลากรเรื่องการอบรมฟื้นฟูความรู้สวัสดิการการรักษาพยาบาลสิทธิข้าราชการ กรมบัญชีกลาง(ย้ายงบไปA31)</t>
  </si>
  <si>
    <t xml:space="preserve"> - จัดส่งทีม RM เข้าร่วมอบรมโปรแกรมความเสี่ยงของสรพ.</t>
  </si>
  <si>
    <t xml:space="preserve"> - ส่งนักศึกษาพยาบาล(ส่งนักเรียนพยาบาล จบ 64 2 คน
/65 1/66 2 )</t>
  </si>
  <si>
    <t xml:space="preserve">4 คน </t>
  </si>
  <si>
    <t xml:space="preserve"> - ส่งนักศึกษาเอ็กซเรย์ 1 คน</t>
  </si>
  <si>
    <t xml:space="preserve"> - อบรมเจ้าหน้าที่รักษาความปลอดภัย </t>
  </si>
  <si>
    <t xml:space="preserve">2 คน </t>
  </si>
  <si>
    <t xml:space="preserve"> - อบรมพัฒนา พขร </t>
  </si>
  <si>
    <t xml:space="preserve">1 คน </t>
  </si>
  <si>
    <t xml:space="preserve"> - อบรมปฐมนิเทศเจ้าหน้าที่ใหม่ </t>
  </si>
  <si>
    <t xml:space="preserve">3 คน </t>
  </si>
  <si>
    <t xml:space="preserve"> - พัฒนาช่างเทคนิคในการเขียนแบบ เรียนออนไลน์ </t>
  </si>
  <si>
    <t xml:space="preserve">180 คน </t>
  </si>
  <si>
    <t xml:space="preserve"> - ประชาสัมพันธ์ให้เข้าถึงระบบข้อมูลจากฐานข้อมูล nonhr.moph.go.th</t>
  </si>
  <si>
    <t>86 คน</t>
  </si>
  <si>
    <t xml:space="preserve">  - พัฒนาระบบการลงเวลาการทำงาน</t>
  </si>
  <si>
    <t>90 คน</t>
  </si>
  <si>
    <t xml:space="preserve"> - โครงการพัฒนางานบริหาร</t>
  </si>
  <si>
    <t xml:space="preserve"> - ส่งเสริมให้บุคลากรมีความสุขในการทำงานมีสุขภาพที่ดี ได้แก่ พัฒนา ความสุขด้านการเงิน/การผ่อนคลาย/ส่งเสริมสุขภาพ</t>
  </si>
  <si>
    <t xml:space="preserve"> - โครงการ บุคคลต้นแบบตามอัตตาลักษณ์โรงพยาบาลโป่งน้ำร้อน</t>
  </si>
  <si>
    <t xml:space="preserve"> - กำกับติดตาม planfin</t>
  </si>
  <si>
    <t xml:space="preserve"> 12 ครั้ง </t>
  </si>
  <si>
    <t xml:space="preserve"> - นำโปรแรม RCM มาใช้บริหารจัดการ</t>
  </si>
  <si>
    <t xml:space="preserve">4 ครั้ง </t>
  </si>
  <si>
    <t>ต.ค.62/มค.63
/มี.ค.63/มิ.ย.63</t>
  </si>
  <si>
    <t>จำนวน (คน) / ตำบล</t>
  </si>
  <si>
    <t>ทับไทร</t>
  </si>
  <si>
    <t>โป่งน้ำร้อน</t>
  </si>
  <si>
    <t>หนองตาคง</t>
  </si>
  <si>
    <t>เทพนิมิต</t>
  </si>
  <si>
    <t>คลองใหญ่</t>
  </si>
  <si>
    <t>1. คัดกรองเชิงรุก</t>
  </si>
  <si>
    <t xml:space="preserve">ประชาชนอายุ 15 ปีขึ้นไป </t>
  </si>
  <si>
    <t xml:space="preserve">   - ความดันโลหิตสูง </t>
  </si>
  <si>
    <t xml:space="preserve">   - เบาหวาน </t>
  </si>
  <si>
    <t xml:space="preserve">   - BMI </t>
  </si>
  <si>
    <t>2. คัดกรองมะเร็งเต้านม</t>
  </si>
  <si>
    <t>สตรี 30 – 70 ปี</t>
  </si>
  <si>
    <t xml:space="preserve">สตรี 30 – 60 ปี </t>
  </si>
  <si>
    <t xml:space="preserve">4. คัดกรองภาวะซึมเศร้า </t>
  </si>
  <si>
    <t xml:space="preserve">ประชาชนทั่วไป/ผู้สูงอายุ/คนพิการ/ผู้ป่วยเรื้อรัง </t>
  </si>
  <si>
    <t xml:space="preserve">5. ตรวจหาสารเคมีตกค้างในเลือด </t>
  </si>
  <si>
    <t xml:space="preserve">เกษตรกร/ปชช.ทั่วไป </t>
  </si>
  <si>
    <t xml:space="preserve">6. ตรวจตา/เท้า </t>
  </si>
  <si>
    <t xml:space="preserve">ผู้ป่วยเบาหวาน </t>
  </si>
  <si>
    <t>7. ตรวจสุขภาพช่องปาก</t>
  </si>
  <si>
    <t xml:space="preserve"> ANC/ผู้สูงอายุ/นักเรียน </t>
  </si>
  <si>
    <t xml:space="preserve">8. ตรวจสุขภาพนักเรียน </t>
  </si>
  <si>
    <t xml:space="preserve"> นักเรียน </t>
  </si>
  <si>
    <t>9. เฝ้าระวังภาวะโภชนาการ</t>
  </si>
  <si>
    <t>หญิงตั้งครรภ์/หลังคลอด</t>
  </si>
  <si>
    <t>ผู้สูงอายุ</t>
  </si>
  <si>
    <t>ทุกคน</t>
  </si>
  <si>
    <t xml:space="preserve">   - ประเมินค่าดัชนีลูกน้ำยุงลาย </t>
  </si>
  <si>
    <t xml:space="preserve"> ทุกหมู่บ้าน </t>
  </si>
  <si>
    <t>ผู้พิการ อ.โป่งน้ำร้อน    -รับอาหารเหลว 4 คน</t>
  </si>
  <si>
    <t>ชมรมคนพิการ  อ.โป่งน้ำร้อน</t>
  </si>
  <si>
    <t>คนพิการ อ.โป่งน้ำร้อน จำนวน 253 คน</t>
  </si>
  <si>
    <t>ส่งเสริมและพัฒนาสมรรถนะของคนพิการเพื่อคุณภาพชีวิตที่ดี</t>
  </si>
  <si>
    <t xml:space="preserve"> - โครงการส่งเสริมการนวดไทย/โดสะโฮ เพื่อเด็กพิการซ้ำช้อนในชุมชน</t>
  </si>
  <si>
    <t xml:space="preserve"> - โครงการวารีบำบัดในคนพิการ</t>
  </si>
  <si>
    <t xml:space="preserve"> - โครงการสนับสนุนอาหารเหลว  ปี 2563(งบสนับสนุนจาก ชมรมคนพิการอ.โป่งน้ำร้อน เป็นเงิน 13,600 บาท)</t>
  </si>
  <si>
    <t xml:space="preserve"> - โครงการประชุมชมรมคนพิการอ.โป่งน้ำร้อน(งบสนับสนุนจาก ชมรมคนพิการอ.โป่งน้ำร้อน เป็นเงิน 28,600 บาท)</t>
  </si>
  <si>
    <t xml:space="preserve"> - โครงการคัดกรองความเสี่ยง โรคความดันโลหิตสูง โรคเบาหวาน ในประชาชนอายุ 35 ปีขึ้นไป  </t>
  </si>
  <si>
    <t>ประชาชน อายุ 35 ปีขึ้นไปจำนวน 5,728 คน</t>
  </si>
  <si>
    <t xml:space="preserve"> - โครงการเฝ้าระวังกลุ่มเสี่ยงโรคเบาหวานความดันโลหิตสูง</t>
  </si>
  <si>
    <t>DM  300 คน/HT 200 คน</t>
  </si>
  <si>
    <t xml:space="preserve"> - โครงการอบรมเชิงปฏิบัติการSRRT</t>
  </si>
  <si>
    <t>กลุ่มงานเวชฯ /วันเพ็ญ</t>
  </si>
  <si>
    <t xml:space="preserve"> - โครงการจัดบริการคลินิกแพทย์แผนไทยคู่ขนานแพทย์แผนปัจจุบันแผนกผู้ป่วยนอก</t>
  </si>
  <si>
    <t>ประชาชนในเขตอำเภอ โป่งน้ำร้อน</t>
  </si>
  <si>
    <t xml:space="preserve"> ต.ค.62-ก.ย.63</t>
  </si>
  <si>
    <t xml:space="preserve"> - โครงการคลินิกแพทย์แผนไทยแบบครบวงจร 4 โรค  (โรคอัมพฤกษ์ -อัมพาตโรคไมเกรน  โรคทางเดินหายใจส่วนต้น โรคเข่าเสื่อม)</t>
  </si>
  <si>
    <t>ประชาชนในเขตอำเภอ โป่งน้ำร้อน  -โรคอัมพฤกษ์อัมพาต 115 ครั้ง  /โรคไมเกรน 8 ครั้ง  /โรคทางเดินหายใจ 61 ครั้ง / โรคเข่าเสื่อม 208 ครั้ง</t>
  </si>
  <si>
    <t xml:space="preserve"> ก.ย.62-ต.ค.63</t>
  </si>
  <si>
    <t xml:space="preserve"> - จัดบริการเสริมสร้างสุขภาพผู้รับบริการแผนกผู้ป่วยนอก ด้วยการบริหารร่างกาย สมาธิบำบัด</t>
  </si>
  <si>
    <t xml:space="preserve">ผู้รับบริการแผนกผู้ป่วยนอก </t>
  </si>
  <si>
    <t xml:space="preserve"> -.โครงการเสริมสร้างสุขภาพในคลินิกโรคเรื้อรังร่วมกับNCD เช่น บริหารร่างกาย แช่มือแช่เท้าเบาหวาน การฝึกสมาธิบำบัด</t>
  </si>
  <si>
    <t xml:space="preserve"> ผู้รับบริการคลินิกNCD 50 คน</t>
  </si>
  <si>
    <t xml:space="preserve"> - โครงการตรวจคัดกรองข้อเข่าเสื่อมและการรักษาด้วยศาสตร์การแพทย์แผนไทยร่วมกับองค์กรท้องถิ่น</t>
  </si>
  <si>
    <t>ผู้สูงอายุในเขตต.ทับไทร 100 คน</t>
  </si>
  <si>
    <t xml:space="preserve"> -  โครงการออกเยี่ยมผู้ป่วยโรคหลอดเลือดสมองร่วมกับงานกายภาพบำบัด</t>
  </si>
  <si>
    <t xml:space="preserve"> ผู้ป่วยโรคหลอดเลือดสมอง   86 ครั้ง</t>
  </si>
  <si>
    <t>ก.ย.62 - ต.ค.63</t>
  </si>
  <si>
    <t xml:space="preserve"> - กิจกรรมเยี่ยมบ้านร่วมกับทีม  Home healthcare</t>
  </si>
  <si>
    <t>ประชาชนในเขต อ.โป่งน้ำร้อน 119 ครั้ง</t>
  </si>
  <si>
    <t xml:space="preserve"> - โครงการออกหน่วยแพทย์เคลื่อนที่เพื่อส่งเสริมการใช้สมุนไพรและการตรวจรักษาโรคด้วยศาสตร์การแพทย์แผนไทย</t>
  </si>
  <si>
    <t>ประชาชนในเขต อ.โป่งน้ำร้อน</t>
  </si>
  <si>
    <t xml:space="preserve"> - โครงการส่งเสริมสุขภาพมารดาหลังคลอดและทารกแรกเกิดด้วยการติดตามเยี่ยมในห้องคลอดและชุมชน </t>
  </si>
  <si>
    <t>มารดาและทารกในต.ทับไทร 100 คน</t>
  </si>
  <si>
    <t xml:space="preserve"> - โครงการการนวดเพื่อพื้นฟูสุขภาพเด็กพิการร่วมกับศูนย์การดูแลเด็กพิการโดยผู้ปกครองเทศบาลหนองตาคงและศูนย์การดูแลเด็กพิการบ้านทับไทร</t>
  </si>
  <si>
    <t xml:space="preserve"> เด็กพิการในอ. โป่งน้ำร้อน</t>
  </si>
  <si>
    <t xml:space="preserve"> - ซื้อสมุนไพรและอุปกรณ์สำหรับทำหัตถการแผนไทย ทำน้ำมันนวดเข่า /ยาพอกเข่า/เผายา/ย่างยา</t>
  </si>
  <si>
    <t xml:space="preserve"> - โครงการสร้างเสริมสุขภาพเพื่อดูแลตนเอง กินให้ถูกโรค ออกกำลังกาย ให้ถูกต้อง ในผู้ป่วยโรคเรื้อรัง</t>
  </si>
  <si>
    <t xml:space="preserve"> - โครงการจัดบริการดูแลสุขภาพมารดาหลังคลอด จัดซื้อสมุนไพร สำหรับทำหัตถการหลัง  คลอด หม้อดินและเกลือเม็ด</t>
  </si>
  <si>
    <t>หญิงหลังคลอด 50 ราย</t>
  </si>
  <si>
    <t xml:space="preserve"> -โครงการส่งเสริมการใช้ยาสมุนไพรอย่างปลอดภัย</t>
  </si>
  <si>
    <t xml:space="preserve"> -จัดทำฐานข้อมูลอัตรกิริยาระหว่างยาสมุนไพรกับยาแผนปัจจุบันใน HosXp</t>
  </si>
  <si>
    <t>สมุนไพรทุกรายการ</t>
  </si>
  <si>
    <t>พจนา/บงกต</t>
  </si>
  <si>
    <t xml:space="preserve"> -จัดทำเภสัชตำรับยาสมุนไพร</t>
  </si>
  <si>
    <t>3 เล่ม</t>
  </si>
  <si>
    <t>พจนา</t>
  </si>
  <si>
    <t xml:space="preserve"> - โครงการปรับปรุงสวนสมุนไพร เพื่อเป็นแหล่งเรียนรู้และส่งเสริมการใช้สมุนไพร( ทำโครงไม้เลื้อยด้านหน้าสวน ค่าดิน ปุ๋ย ค่าโครงลวด ค่าป้ายชื่อสมุนไพร</t>
  </si>
  <si>
    <t>ประชาชนในเขตอ.โป่งน้ำร้อน</t>
  </si>
  <si>
    <t xml:space="preserve"> ก.ย. 62- ต.ค 63</t>
  </si>
  <si>
    <t xml:space="preserve"> ม.ค.63 - ก.ย.63</t>
  </si>
  <si>
    <t xml:space="preserve">2 คน x 2 วัน       </t>
  </si>
  <si>
    <t xml:space="preserve"> -อบรมหลักสูตรการดูแลสุขภาพด้วยศาสตร์การแพทย์แผนไทย</t>
  </si>
  <si>
    <t xml:space="preserve"> 3 คน x 2 วัน   </t>
  </si>
  <si>
    <t xml:space="preserve"> ม.ค.62 - ก.ย.63</t>
  </si>
  <si>
    <t xml:space="preserve"> 2 คน x 2 วัน   </t>
  </si>
  <si>
    <t xml:space="preserve"> ก.ย.62 - ต.ค 63</t>
  </si>
  <si>
    <t xml:space="preserve"> - อบรมพัฒนาศักยภาพผู้ช่วยแพทย์แผนไทย</t>
  </si>
  <si>
    <t xml:space="preserve"> - อบรมบุคลากรเรื่องการใช้ยาสมุนไพรอย่างปลอดภัย</t>
  </si>
  <si>
    <t>20 คน/1ครั้ง</t>
  </si>
  <si>
    <t xml:space="preserve"> ม.ค.63</t>
  </si>
  <si>
    <t xml:space="preserve"> - อบรมหลักสูตรการตรวจวินิจฉัยโรคและการรักษาด้วยการแพทย์แผนไทย</t>
  </si>
  <si>
    <t xml:space="preserve"> - อบรมหลักสูตรการฟื้นฟูและดูแลมารดาหลังคลอด</t>
  </si>
  <si>
    <t xml:space="preserve"> - ส่งเสริมการใช้สมุนไพรรางจืดลดสารเคมีในเกษตรกรที่มีความเสี่ยงในการใช้สารเคมี</t>
  </si>
  <si>
    <t xml:space="preserve"> -กิจกรรมให้ความรู้อสม.ในการดูแลผู้ป่วยโรคหลอดเลือดสมอง</t>
  </si>
  <si>
    <t>อสม.ในเขต ต.ทับไทร</t>
  </si>
  <si>
    <t>มค.63-ต.ค 63</t>
  </si>
  <si>
    <t xml:space="preserve"> - กิจกรรมให้ความรู้อสม.ในการดูแลผู้ป่วยข้อเข่าเสื่อม</t>
  </si>
  <si>
    <t xml:space="preserve"> - ประชุมเครือข่ายหมอพื้นบ้านและแพทย์แผนไทย  เพื่อส่งเสริมและอนุรักษ์ภูมิปัญญาท้องถิ่นสร้างเครือข่ายการดูแลสุขภาพประชาชนในชุมชน</t>
  </si>
  <si>
    <t>หมอพื้นบ้านในเขตอำเภอโป่งน้ำร้อน 30 คน</t>
  </si>
  <si>
    <t xml:space="preserve">    ทุกๆ 3 เดือน</t>
  </si>
  <si>
    <t xml:space="preserve"> - โครงการพัฒนาบริการแพทย์แผนไทย</t>
  </si>
  <si>
    <t>พ.ค. - มิ.ย.63</t>
  </si>
  <si>
    <t>แผนประมาณการรายได้และค่าใช้จ่าย ปีงบประมาณ 2563 (Planfinงบประมาณ 2563)</t>
  </si>
  <si>
    <t xml:space="preserve">  เครือข่ายบริการสุขภาพอำเภอโป่งน้ำร้อน จังหวัดจันทบุรี</t>
  </si>
  <si>
    <t>รายการ</t>
  </si>
  <si>
    <t>CUP รพ.โป่งน้ำร้อน</t>
  </si>
  <si>
    <t>ประมาณการรายได้</t>
  </si>
  <si>
    <t>รายได้ UC</t>
  </si>
  <si>
    <t>รายได้จาก  EMS</t>
  </si>
  <si>
    <t>รายได้ค่ารักษาเบิกต้นสังกัด</t>
  </si>
  <si>
    <t>รายได้ค่ารักษา อปท.</t>
  </si>
  <si>
    <t>รายได้ค่ารักษาเบิกจ่ายตรงกรมบัญชีกลาง</t>
  </si>
  <si>
    <t>รายได้ประกันสังคม</t>
  </si>
  <si>
    <t>รายได้แรงงานต่างด้าว</t>
  </si>
  <si>
    <t>รายได้ค่ารักษาและบริการอื่น ๆ</t>
  </si>
  <si>
    <t>รายได้งบประมาณส่วนบุคลากร</t>
  </si>
  <si>
    <t>รายได้อื่น</t>
  </si>
  <si>
    <t>รายได้งบลงทุน</t>
  </si>
  <si>
    <t>รวมรายได้</t>
  </si>
  <si>
    <t>ประมาณการรายจ่าย</t>
  </si>
  <si>
    <t>ต้นทุนยา</t>
  </si>
  <si>
    <t>ต้นทุนเวชภัณฑ์มิใช่ยาและวัสดุการแพทย์</t>
  </si>
  <si>
    <t>ต้นทุนวัสดุทันตกรรม</t>
  </si>
  <si>
    <t>ต้นทุนวัสดุวิทยาศาสตร์การแพทย์</t>
  </si>
  <si>
    <t>เงินเดือนและค่าจ้างประจำ</t>
  </si>
  <si>
    <t>ค่าจ้างชั่วคราว</t>
  </si>
  <si>
    <t>ค่าตอบแทน</t>
  </si>
  <si>
    <t xml:space="preserve">ค่าใช้จ่ายบุคลากรอื่น </t>
  </si>
  <si>
    <t>ค่าใช้สอย</t>
  </si>
  <si>
    <t xml:space="preserve">ค่าสาธารณูปโภค </t>
  </si>
  <si>
    <t xml:space="preserve">วัสดุใช้ไป </t>
  </si>
  <si>
    <t>ค่าเสื่อมราคาและค่าตัดจำหน่าย</t>
  </si>
  <si>
    <t>หนี้สูญและสงสัยจะสูญ</t>
  </si>
  <si>
    <t>ค่าใช้จ่ายอื่น</t>
  </si>
  <si>
    <t>รวมค่าใช้จ่าย</t>
  </si>
  <si>
    <t>แผนประมาณการรายได้และค่าใช้จ่าย ปีงบประมาณ 2563 (แหล่งที่มา จาก Planfin ปีงบประมาณ 2563)</t>
  </si>
  <si>
    <t>รพ.โป่งน้ำร้อน</t>
  </si>
  <si>
    <t>รวม CUP โป่งน้ำร้อน</t>
  </si>
  <si>
    <t xml:space="preserve"> - ด้านบุคลากร</t>
  </si>
  <si>
    <t xml:space="preserve"> พ.ค.63</t>
  </si>
  <si>
    <t>LR</t>
  </si>
  <si>
    <t>70 คน</t>
  </si>
  <si>
    <t>20 คน/4 ครั้ง</t>
  </si>
  <si>
    <t xml:space="preserve"> ต.ค.,ม.ค.,พ.ค.,ก.ย.63</t>
  </si>
  <si>
    <t xml:space="preserve"> - โครงการประชุมประเมินมาตรฐานงานอนามัยแม่และเด็กแก่เจ้าหน้าที่/อสม./กลุ่มแม่เด็ก (9,100)</t>
  </si>
  <si>
    <t xml:space="preserve"> - โครงการจัดประชุมงานอนามัยแม่และเด็ก</t>
  </si>
  <si>
    <t xml:space="preserve">   - ประชุมคณะกรรมการ NCD board ประจำเดือน</t>
  </si>
  <si>
    <t>20 คน/ 4 ครั้ง</t>
  </si>
  <si>
    <t xml:space="preserve"> ธ.ค.62, มี.ค.63, มิ.ย.63 ,ก.ย.63</t>
  </si>
  <si>
    <t xml:space="preserve">   - จัดตั้งชมรมเบาหวานความดันโลหิตสูง อ.โป่งน้ำร้อน</t>
  </si>
  <si>
    <t xml:space="preserve"> ต.ค.62</t>
  </si>
  <si>
    <t xml:space="preserve">   - โครงการใกล้บ้านใกล้ใจผู้ป่วย</t>
  </si>
  <si>
    <t>มากกว่าร้อยละ 50</t>
  </si>
  <si>
    <t xml:space="preserve"> - เบาหวาน/ความดันรับยา รพ.สต.ใกล้บ้าน</t>
  </si>
  <si>
    <t>500 คน</t>
  </si>
  <si>
    <t xml:space="preserve">   - นิเทศคลินิกเบาหวาน/ความดันใน รพ.สต. ทุกแห่ง</t>
  </si>
  <si>
    <t>9 แห่ง</t>
  </si>
  <si>
    <t xml:space="preserve"> - โครงการพัฒนาระบบบริหารจัดการโรคไม่ติดต่อให้มีประสิทธิภาพ</t>
  </si>
  <si>
    <t>ทุกวันพุธ</t>
  </si>
  <si>
    <t xml:space="preserve"> ส.ค.63</t>
  </si>
  <si>
    <t xml:space="preserve"> - ปฐมนิเทศกลุ่มผู้ป่วยความดันโลหิตสูงรายใหม่</t>
  </si>
  <si>
    <t xml:space="preserve"> - การทำ SMBP  ในผู้ป่วยความดัน</t>
  </si>
  <si>
    <t>400 คน</t>
  </si>
  <si>
    <t xml:space="preserve"> - คัดกรอง CVD risk ผู้ป่วยโรคความดันโลหิตสูง</t>
  </si>
  <si>
    <t>2,500 คน</t>
  </si>
  <si>
    <t xml:space="preserve"> - พัฒนาระบบการดูแลผู้ป่วยโรคเบาหวานให้สามารถควบคุมระดับน้ำตาลในเลือดได้ดี</t>
  </si>
  <si>
    <t xml:space="preserve">   - ให้บริการด้านการรักษาพยาบาลผู้ป่วยเบาหวาน</t>
  </si>
  <si>
    <t>3,485 ครั้ง</t>
  </si>
  <si>
    <t>ทุกวันพฤหัสบดี</t>
  </si>
  <si>
    <t xml:space="preserve">   - โครงการจัดบริการตรวจเท้าเบาหวานโดยนักกายภาพ</t>
  </si>
  <si>
    <t>1,500 คน</t>
  </si>
  <si>
    <t xml:space="preserve"> ม.ค.63-มี.ค.63</t>
  </si>
  <si>
    <t xml:space="preserve">   - Monofilament ประเมินภาวะแทรกซ้อนทางเท้า</t>
  </si>
  <si>
    <t xml:space="preserve">   - ปฐมนิเทศกลุ่มผู้ป่วยเบาหวานรายใหม่</t>
  </si>
  <si>
    <t xml:space="preserve">   - การปรับเปลี่ยนพฤติกรรมโดยใช้กิจกรรมกลุ่มในผู้ป่วยเบาหวานที่มีระดับน้ำตาลในเลือด &gt; 250 mg/dl x 2 visit</t>
  </si>
  <si>
    <t xml:space="preserve">   - การทำ SMBG ในผู้ป่วยเบาหวาน</t>
  </si>
  <si>
    <t xml:space="preserve">   - คัดกรอง CVD risk ผู้ป่วยโรคเบาหวาน</t>
  </si>
  <si>
    <t xml:space="preserve">   - คัดกรองสุขภาพช่องปากในผู้ป่วยเบาหวาน</t>
  </si>
  <si>
    <t xml:space="preserve">   - การติดตามประเมินการฉีด Insulin โดยเภสัชกร</t>
  </si>
  <si>
    <t>250 คน</t>
  </si>
  <si>
    <t xml:space="preserve"> - พัฒนาระบบการดูแลผู้ป่วยโรคหลอดเลือดสมอง</t>
  </si>
  <si>
    <t xml:space="preserve">   - การให้บริการด้านการรักษาพยาบาลผู้ป่วย Stroke</t>
  </si>
  <si>
    <t>3,360 ครั้ง</t>
  </si>
  <si>
    <t xml:space="preserve">   - โครงการปรับเปลี่ยนพฤติกรรมในผู้ป่วยเบาหวาน/ความดันที่มี CVD risk สูง</t>
  </si>
  <si>
    <t>ทุกวันพุธ-พฤหัสบดี</t>
  </si>
  <si>
    <t xml:space="preserve"> - พัฒนาระบบข้อมูบข่าวสารเพื่อให้ผู้ป่วยโรคเรื้อรังสามารถเข้าถึงได้อย่างมีประสิทธิภาพ</t>
  </si>
  <si>
    <t xml:space="preserve">   - ฉายความรู้ผ่าน projector เวลา 08.00-09.30 น.</t>
  </si>
  <si>
    <t>3,000 คน</t>
  </si>
  <si>
    <t xml:space="preserve"> - พัฒนาระบบการส่งเสริมให้ผู้ป่วยโรคเรื้อรังสามารถดูแลตนเองที่บ้านได้</t>
  </si>
  <si>
    <t xml:space="preserve">   - เยี่ยมบ้านโดยทีม HHC ในรายที่มีปัญหาซับซ้อน</t>
  </si>
  <si>
    <t>30 คน</t>
  </si>
  <si>
    <t>ผู้ป่วย COPD/Asthma จำนวน 500 คน</t>
  </si>
  <si>
    <t>นางภัทร สหแพทย์</t>
  </si>
  <si>
    <t xml:space="preserve"> - ตรวจสมรรถภาพปอด โดยเครื่อง spirometry เพื่อการวินิจฉัยโรค COPD รายใหม่และติดตามสมรรถภาพปอดใน COPD รายเก่า</t>
  </si>
  <si>
    <t>นางภัทร สหแพทย์, นายศิริมงคล ศรีวิรัญ</t>
  </si>
  <si>
    <t xml:space="preserve"> - สอน/ประเมินการใช้ยาพ่น</t>
  </si>
  <si>
    <t>ทุกวันอังคาร ก.ย.62-ต.ค.63</t>
  </si>
  <si>
    <t>นางภัทร  สหแพทย์, น.ส.สิรปภา มาตมูลตรี</t>
  </si>
  <si>
    <t xml:space="preserve"> - จัดกิจกรรมให้ผู้ป่วย COPD/Asthma ได้ฝึกการบริหารปอด และสามารถนำความรู้ที่ได้รับกลับไปที่บ้านได้ด้วยตนเอง</t>
  </si>
  <si>
    <t>นางภัทร สหแพทย์, นายศิริมงคล ศรีวิรัญ, น.ส.ทองยุ่น อุปัตวงค์</t>
  </si>
  <si>
    <t xml:space="preserve"> - จัดให้ผู้ป่วยได้รับวัคซีนป้องกันโรคไข้หวัดใหญ่</t>
  </si>
  <si>
    <t xml:space="preserve"> พ.ค.-ก.ค.63</t>
  </si>
  <si>
    <t>นางภัทร สหแพทย์, จนท. PCU</t>
  </si>
  <si>
    <t xml:space="preserve"> - ประชุมและทบทวนเวชระเบียน ทีมสหสาขาวิชาชีพดูแลผู้ป่วย COPD</t>
  </si>
  <si>
    <t>ทีมดูแลผู้ป่วย COPD จำนวน 8 คน 4 ครั้ง/ปี</t>
  </si>
  <si>
    <t xml:space="preserve"> พ.ย.62, ก.พ.63, พ.ค.63, ส.ค.63</t>
  </si>
  <si>
    <t>ทีมดูแลผู้ป่วย COPD</t>
  </si>
  <si>
    <t xml:space="preserve"> - ออกเยี่ยมบ้านผู้ป่วย COPD ที่มีปัญหาซับซ้อน</t>
  </si>
  <si>
    <t>เดือนละ 1 ครั้ง จำนวน 5 คน</t>
  </si>
  <si>
    <t>นางภัทร  สหแพทย์</t>
  </si>
  <si>
    <t xml:space="preserve"> - โครงการพัฒนาคลินิกพิเศษให้ได้ตามมาตรฐานคลินิก</t>
  </si>
  <si>
    <t xml:space="preserve"> - โครงการพัฒนางานคลินิกโรคหอบหืดและปอดอุดกั้นเพื่อให้ผู้ป่วยรับบริการตามเกณฑ์มาตรฐาน</t>
  </si>
  <si>
    <t xml:space="preserve"> - ประชุมวิชาการและอบรมเชิงปฏิบัติการด้านปอดอุดกั้นเรื้อรัง โครงการ "ถุงลมโป่งพอง" (9,320)</t>
  </si>
  <si>
    <t>ทีมดูแล COPD จำนวน 6 คน</t>
  </si>
  <si>
    <t xml:space="preserve"> - ส่งทีมอบรม การตรวจสมรรถภาพปอดโดยสไปโรเมตรี</t>
  </si>
  <si>
    <t>ทีมดูแล COPD/Asthma จำนวน 1 คน</t>
  </si>
  <si>
    <t xml:space="preserve"> พ.ย.62</t>
  </si>
  <si>
    <t>NCD</t>
  </si>
  <si>
    <t xml:space="preserve"> 1 คน</t>
  </si>
  <si>
    <t xml:space="preserve"> - พัฒนาสื่อ electronic สำหรับสอนผู้ป่วยเบาหวานที่มีภาวะ  Hypoglycemia/Hyperglycemia</t>
  </si>
  <si>
    <t xml:space="preserve"> 1 รายการ</t>
  </si>
  <si>
    <t xml:space="preserve"> ม.ค.-ก.ย.63</t>
  </si>
  <si>
    <t xml:space="preserve"> - สร้างแบบประเมินสาเหตุการเกิด Hypo/Hyperglycemia ในผู้ป่วยเบาหวาน เพื่อส่งต่อให้ทีมดูแลผู้ป่วยต่อเนื่อง</t>
  </si>
  <si>
    <t xml:space="preserve"> - อบรมแพทย์/พยาบาลในการดูแลผู้ป่วยวัณโรคที่มีโรคร่วมนอกสังกัด (11,600)</t>
  </si>
  <si>
    <t>2 คน/3วัน/1 ครั้ง</t>
  </si>
  <si>
    <t>อรัญญา</t>
  </si>
  <si>
    <t xml:space="preserve"> - คัดกรองวัณโรคในกลุ่มผู้ป่วยโรค DM COPD  AIDS ผู้สูงอายุและกลุ่มเสี่ยงผุ้สัมผัสร่วมบ้าน</t>
  </si>
  <si>
    <t>12 ครั้ง/ปี</t>
  </si>
  <si>
    <t xml:space="preserve"> - พัฒนาตามมาตรฐานตามตัวชี้วัดและทบทวนแนวทางการดำเนินงานในคลินิกวัณโรคคุณภาพ</t>
  </si>
  <si>
    <t>1 ครั้ง/ปี</t>
  </si>
  <si>
    <t xml:space="preserve"> - จัดกิจกรรมรณรงค์/ป้ายไวนิลในวันวัณโรคโลกประจำปี</t>
  </si>
  <si>
    <t>1ครั้ง/ปี</t>
  </si>
  <si>
    <t xml:space="preserve"> - ทบทวนแนวทางการตรวจวินิจฉัยทางห้องปฏิบัติการชันสูตรวัณโรค/รักษาผู้ป่วยวัณโรคตายทุกราย</t>
  </si>
  <si>
    <t>จำนวนผู้ป่วยTBตายในปี</t>
  </si>
  <si>
    <t xml:space="preserve"> - พัฒนารูปแบบการมีผู้จัดการผู้ป่วยรายบุคคลในคลินิกและในWard</t>
  </si>
  <si>
    <t xml:space="preserve"> - การวิจัยพัฒนาการป้องกันควบคุมโรคและดูแลรักษาผู้ป่วยวัณโรค</t>
  </si>
  <si>
    <t>1 เรื่อง/ปี</t>
  </si>
  <si>
    <t xml:space="preserve"> - การบันทึกและนำเข้าข้อมูลผู้สัมผัสกลุ่มเสี่ยงใน TB online/ค่าตอบแทนการบันทึกล่วงเวลา</t>
  </si>
  <si>
    <t>2คน/12 ครั้ง/ปี</t>
  </si>
  <si>
    <t xml:space="preserve"> - การดำเนินงานผสมผสานวัณโรคและโรคเอดส์ตรวจHIVในผู้ป่วยวัณโรคทุกราย</t>
  </si>
  <si>
    <t xml:space="preserve"> - จัดทำข้อมูลผู้สัมผัสผู้ป่วยวัณโรคที่ขึ้นทะเบียนในปอดเสมหะพบเชื้อรายใหม่และกลับเป็นซ้ำ</t>
  </si>
  <si>
    <t>จำนวนผู้ป่วยสัมผัสTBในปี</t>
  </si>
  <si>
    <t xml:space="preserve"> - คัดกรองจำนวนประชากรกลุ่มเสี่ยงเป้าหมายด้วยการถ่ายรังสีทรวงอก</t>
  </si>
  <si>
    <t xml:space="preserve"> - เน้นเจ้าหน้าที่และผู้กำกับการกินยา(DOT) ผู้ป่วยวัณโรคในปอดเสมหะพบเชื้อรายใหม่ทีมีปัญหาซับซ้อน</t>
  </si>
  <si>
    <t xml:space="preserve"> - อบรมบุคลากรให้คำปรึกษาแก่ผู้ป่วยวัณโรคแก่ผู้รับผิดชอบงานวัณโรคและเครือข่าย สสอ./รพสต./PCU (14,100)</t>
  </si>
  <si>
    <t>4  คน/2วัน/1ครั้ง</t>
  </si>
  <si>
    <t xml:space="preserve"> - อบรมการให้คำปรึกษาแก่ผู้ป่วยวัณโรคในกลุ่มเครือข่ายการดูแลโรควัณโรค(TB Counseling)</t>
  </si>
  <si>
    <t>15 คน /1 ครั้ง/ปี</t>
  </si>
  <si>
    <t xml:space="preserve"> - สนับสนุนและพัฒนาคุณภาพและศักยภาพบุคลากรทางห้องปฏิบัติการชันสูตรวัณโรค</t>
  </si>
  <si>
    <t>2 คน / 1ครั้ง</t>
  </si>
  <si>
    <t xml:space="preserve"> มี.ค.63</t>
  </si>
  <si>
    <t xml:space="preserve"> - ประสานความร่วมมือในระดับองค์กรปกครองส่วนท้องถิ่นและชุมชนในการป้องกันควบคุมวัณโรค</t>
  </si>
  <si>
    <t xml:space="preserve"> - พัฒนาระบบการคัดกรองโรควัณโรคในกลุ่มผู้ป่วยโรคเรื้อรัง</t>
  </si>
  <si>
    <t xml:space="preserve">   -  คัดกรองความเสี่ยงโรควัณโรคด้วยวาจาในกลุ่มผู้ป่วยโรคเรื้อรังทุกครั้งที่มารับบริการ</t>
  </si>
  <si>
    <t>4,000 คน</t>
  </si>
  <si>
    <t xml:space="preserve"> - บูรณาการกิจกรรมการดูแลผู้ป่วยวัณโรคไปกับทีมสุขภาพครอบครัว</t>
  </si>
  <si>
    <t xml:space="preserve"> - เฝ้าระวัง รวบรวมวิเคราะห์ปัญหาวัณโรคในในพื้นที่ที่รับผิดชอบ</t>
  </si>
  <si>
    <t xml:space="preserve"> - นิเทศและติดตามกำกับงานควบคุมวัณโรคในพื้นที่</t>
  </si>
  <si>
    <t xml:space="preserve"> - จัดประชุมทบทวนแนวทางการดูแลผู้ป่วยวัณโรค/Case TB dead </t>
  </si>
  <si>
    <t xml:space="preserve"> - ให้ข้อมูลเรื่องการรับ-ส่งต่อแก่เจ้าหน้าที่โรงพยาบาลและเครือข่าย</t>
  </si>
  <si>
    <t>Refer</t>
  </si>
  <si>
    <t xml:space="preserve">   - ช่องทางการสื่อสารเพื่อปรึกษาการรักษา</t>
  </si>
  <si>
    <t xml:space="preserve">   - ขั้นตอนปฏิบัติในการรับ-ส่งต่อการรักษา</t>
  </si>
  <si>
    <t xml:space="preserve">   - การดูแลประเมินอาการผู้ป่วยขณะส่งต่อและการใช้อุปกรณ์การแพทย์ในรถพยาบาล</t>
  </si>
  <si>
    <t xml:space="preserve">   - การลงข้อมูลโปรแกรมไทยรีเฟอร์</t>
  </si>
  <si>
    <t xml:space="preserve"> - ร่วมประชุมการรับ-ส่งต่อระดับจังหวัดอย่างต่อเนื่อง</t>
  </si>
  <si>
    <t xml:space="preserve"> 4 ครั้ง/ปี</t>
  </si>
  <si>
    <t xml:space="preserve"> - ดูแลให้มีการปฏิบัติตามแนวทางการรับ-ส่งต่อที่กำหนดไว้</t>
  </si>
  <si>
    <t xml:space="preserve"> - ดำเนินการ GPS tracking unit ติดตามการใช้รถพยาบาล</t>
  </si>
  <si>
    <t xml:space="preserve"> - กำกับการลงทะเบียนรับ-ส่งต่อผู้ป่วยอย่างครบถ้วนป้องกันข้อมูลสูญหาย และเก็บรวบรวมข้อมูลสถิติต่าง ๆ</t>
  </si>
  <si>
    <t xml:space="preserve"> - ดำเนินการติดตามผลการรักษาผู้ป่วยภายหลังการรับ-ส่งต่อและแจ้งข้อมูลผู้เกี่ยวข้อง</t>
  </si>
  <si>
    <t xml:space="preserve"> - ติดตามเฝ้าระวังความเสี่ยงและอุบัติการณ์ต่าง ๆ หาโอกาสพัฒนา</t>
  </si>
  <si>
    <t xml:space="preserve"> - ดำเนินการเรื่อง Hardware Software Peopleware และ Networking-Server ให้พร้อมปฏิบัติงานอย่างมีประสิทธิภาพ</t>
  </si>
  <si>
    <t xml:space="preserve"> - จัดซื้อโทรศัพท์มือถือสำหรับแจ้งการนัดหมายผู้ป่วยไปรับการรักษา</t>
  </si>
  <si>
    <t xml:space="preserve"> - ส่งเจ้าหน้าที่เข้ารับการอบรมการดูแลทารกที่มีความผิดปกติ, การช่วยฟื้นคืนชีพทารกแรกเกิด (14,680)</t>
  </si>
  <si>
    <t xml:space="preserve"> - จัดอบรมฟื้นฟูการฟื้นคืนชีพทารกแรกเกิดแก่เจ้าหน้าที่และเครือข่าย</t>
  </si>
  <si>
    <t xml:space="preserve">   - ส่งแพทย์อบรมหลักสูตร Advance course for doctor (5 วัน) ณ ศูนย์การุณรักษ์ (10,880)</t>
  </si>
  <si>
    <t>1 คน/5 วัน/5 คืน</t>
  </si>
  <si>
    <t>W1</t>
  </si>
  <si>
    <t xml:space="preserve">   - ส่งพยาบาลเข้าร่วมประชุมเชิงปฏิบัติ การเรื่องการพยาบาลแบบประคับ ประคองสำหรับพยาบาลประคับประคองประจำหอผู้ป่วย (หลักสูตร 10 วัน) (32,400)</t>
  </si>
  <si>
    <t xml:space="preserve"> 1 คน/10 วัน/10 คืน</t>
  </si>
  <si>
    <t xml:space="preserve">   - จัดโครงการประชุมเชิงปฏิบัติการเรื่อง Pain Palliative Care ให้แก่บุคลากรสาธารณสุขอำเภอโป่งน้ำร้อน (หลักสูตร 1 วัน) (27,500)</t>
  </si>
  <si>
    <t xml:space="preserve">   - จัดประชุมบุคลากรคณะทำงาน Palliative Care (2 ครั้ง/ปี) </t>
  </si>
  <si>
    <t xml:space="preserve">   - จัดทำ  Advance care plan ใน case palliative care </t>
  </si>
  <si>
    <t xml:space="preserve"> - พัฒนาระบบการดูแลผู้ป่วยแบบประคับประคอง</t>
  </si>
  <si>
    <t xml:space="preserve"> 80 คน</t>
  </si>
  <si>
    <t>W2</t>
  </si>
  <si>
    <t xml:space="preserve"> - พัฒนาศักยภาพบุคลากร</t>
  </si>
  <si>
    <t xml:space="preserve">   - ส่งบุคลากรเข้ารับการอบรมการดูแลผู้ป่วยโดยใช้สมาธิบำบัด</t>
  </si>
  <si>
    <t>5 คน</t>
  </si>
  <si>
    <t xml:space="preserve">   - โครงการอบรมเชิงปฏิบัติการเรื่องการดูแลผู้ป่วยโดยใช้สมาธิบำบัด</t>
  </si>
  <si>
    <t xml:space="preserve">   - ส่งบุคลากรเข้ารับการอบรม PCWN</t>
  </si>
  <si>
    <t>OPD, W2</t>
  </si>
  <si>
    <t xml:space="preserve"> - พัฒนาระบบการคัดกรองสุขภาพจิตในกลุ่มผู้ป่วยโรคเรื้อรัง</t>
  </si>
  <si>
    <t xml:space="preserve">   - ประเมิน 2Q ในกลุ่มผู้ป่วยโรคเรื้อรังทุกครั้งที่มารับบริการ</t>
  </si>
  <si>
    <t xml:space="preserve">   - ปรับปรุงห้องให้คำปรึกษาเพื่อให้บริการผู้ป่วยที่มีปัญหาสุขภาพจิตและจิตเวช</t>
  </si>
  <si>
    <t xml:space="preserve"> - อบรมฟื้นฟูความรู้การดูแลผู้ป่วยด้านสุขภาพจิตและจิตเวช (11,600)</t>
  </si>
  <si>
    <t>1 คน/3 วัน/1 ครั้ง/ปี</t>
  </si>
  <si>
    <t xml:space="preserve"> - ประชุมวิชาการ/เครือข่ายงานสุขภาพจิต </t>
  </si>
  <si>
    <t xml:space="preserve"> - จัดบริการผู้ป่วยสุขภาพจิตคลินิกจิตเวชแบบ One Stop Service ทุกวันศุกร์ ที่ 2 ของเดือน</t>
  </si>
  <si>
    <t xml:space="preserve"> - พัฒนางานสุขภาพจิตและจิตเวชส่งต่อรายที่มีปัญหาซับซ้อนให้ได้มาตรฐาน</t>
  </si>
  <si>
    <t xml:space="preserve"> - จัดทำสมุดประจำตัวผู้ป่วยสุขภาพจิตและจิตเวชรายใหม่และทดแทนสมุดที่ชำรุด</t>
  </si>
  <si>
    <t>150 คน/150 เล่ม</t>
  </si>
  <si>
    <t xml:space="preserve"> - จัดกิจกรรมรณรงค์/ป้ายไวนิลในสัปดาห์ส่งเสริมสุขภาพจิตประจำปี</t>
  </si>
  <si>
    <t xml:space="preserve"> - สนับสนุนงบประมาณค่าน้ำมันรถในการติดตามเยี่ยมบ้านผู้ป่วยจิตเวชที่มีปัญหาซับซ้อน</t>
  </si>
  <si>
    <t xml:space="preserve"> - พัฒนาคลินิกให้บริการคำปรึกษาสุขภาพจิตและจิตเวช</t>
  </si>
  <si>
    <t xml:space="preserve"> - พัฒนาคุณภาพมาตรฐานของระบบบริการสุขภาพจิตฉุกเฉิน (Acute care)</t>
  </si>
  <si>
    <t xml:space="preserve"> - จัดระบบการดูแลผู้ป่วยจิตเวชที่มีพฤติกรรมรุนแรงและจิตเวชฉุกเฉินในระบบการดูแลและส่งต่อ</t>
  </si>
  <si>
    <t xml:space="preserve"> - พัฒนาระบบ(CQI)/จัดทำ/ทบทวนระบบการดูแลและส่งต่อผู้มีภาวะวิกฤติสุขภาพจิต</t>
  </si>
  <si>
    <t xml:space="preserve"> - ทบทวนและจัดประชุม conference case การฆ่าตัวตายระดับจังหวัด</t>
  </si>
  <si>
    <t>2 ครั้ง/ปี</t>
  </si>
  <si>
    <t xml:space="preserve"> - อบรมฟื้นฟูความรู้การดูแลช่วยเหลือทางสังคมจิตใจในรายมีปัญหาสุขภาพจิตและจิตเวช</t>
  </si>
  <si>
    <t xml:space="preserve"> - ดำเนินการการคัดกรองสุขภาพจิตเบื้องต้น 2Q, 9Q, 8Q และเฝ้าระวังการฆ่าตัวตาย</t>
  </si>
  <si>
    <t xml:space="preserve"> - อบรมและพัฒนาศักยภาพเพื่อการขับเคลื่อนงานสุขภาพจิต/จิตบำบัดการให้คำปรึกษารูปแบบ CBT , Satir ,MI (11,600)</t>
  </si>
  <si>
    <t xml:space="preserve"> - เพิ่มความรู้ทีมช่วยเหลือเยียวยาจิตใจผู้ประสบภาวะวิกฤตและจิตเวชฉุกเฉิน</t>
  </si>
  <si>
    <t xml:space="preserve"> - จัดประชุมเครือข่ายการทำงานและพัฒนาองค์ความรู้แก่ภาคีเครือข่าย</t>
  </si>
  <si>
    <t>1 ครั้ง/ ปี</t>
  </si>
  <si>
    <t xml:space="preserve"> - จัดการแลกเปลี่ยนเรียนรู้การดูแลด้านสุขภาพจิต</t>
  </si>
  <si>
    <t xml:space="preserve"> - ประสาน คปสอ.นิเทศติดตามและจัดทำแผนการแก้ไขปัญหาการฆ่าตัวตายในชุมชน</t>
  </si>
  <si>
    <t xml:space="preserve"> - ส่งบุคลากรพยาบาลร่วมประชุมวิชาการด้านอายุรกรรมประจำปี 2563 ร่วมกับเครือข่าย รพ.พระปกเกล้า</t>
  </si>
  <si>
    <t xml:space="preserve"> - ส่งบุคลากรพยาบาลร่วมประชุมวิชาการด้านกุมารเวชกรรมประจำปี 2563 ร่วมกับเครือข่าย รพ.พระปกเกล้า</t>
  </si>
  <si>
    <t xml:space="preserve"> - การพัฒนาระบบบริการ สาขาอายุร กรรม</t>
  </si>
  <si>
    <t xml:space="preserve">   - การดูแลผู้ป่วยที่มีภาวะผิดปกติด้านอายุรกรรม</t>
  </si>
  <si>
    <t>1,210 คน</t>
  </si>
  <si>
    <t xml:space="preserve">   - ส่งบุคลากรเข้ารับการอบรมวิชาการทางอายุรกรรมของโรงพยาบาลพระปกเกล้า (ภาวะการติดเชื้อในกระแสเลือด)</t>
  </si>
  <si>
    <t xml:space="preserve">   - ส่งบุคลากรเข้ารับการอบเครือข่ายการดูแลผู้ป่วยโรคหลอดเลือดสมอง</t>
  </si>
  <si>
    <t xml:space="preserve">   - การดูแลผู้ป่วยที่มีภาวะผิดปกติด้านกุมารเวชกรรม</t>
  </si>
  <si>
    <t>195 คน</t>
  </si>
  <si>
    <t xml:space="preserve">   - ส่งบุคลากรอบรมเกี่ยวกับการพยาบาลผู้ป่วยเด็ก (CPR)</t>
  </si>
  <si>
    <t xml:space="preserve"> - สาขาศัลยกรรม และศัลยกรรมกระดูก</t>
  </si>
  <si>
    <t xml:space="preserve">   - การดูแลผู้ป่วยที่มีภาวะผิดปกติด้านศัลยกรรม</t>
  </si>
  <si>
    <t xml:space="preserve">   - การดูแลผู้ป่วยที่มีภาวะผิดปกติด้านศัลยกรรมกระดูก</t>
  </si>
  <si>
    <t>10 คน</t>
  </si>
  <si>
    <t xml:space="preserve">   - ส่งบุคลากรเข้ารับการอบรมเกี่ยวกับการพยาบาลผู้ป่วยศัลยกรรม</t>
  </si>
  <si>
    <t xml:space="preserve"> - ส่งเจ้าหน้าที่เข้ารับการอบรมทักษะการช่วยคลอดฉุกเฉินและมาตรฐานการคลอด (14,520)</t>
  </si>
  <si>
    <t xml:space="preserve"> สาขาอายุรกรรม</t>
  </si>
  <si>
    <t xml:space="preserve"> สาขากุมารเวชกรรม</t>
  </si>
  <si>
    <t xml:space="preserve"> สาขาศัลยกรรม</t>
  </si>
  <si>
    <t xml:space="preserve"> สาขาสูติกรรม</t>
  </si>
  <si>
    <t xml:space="preserve"> - กิจกรรมสอนเกี่ยวกับโรคและการดูแลตนเอง โรคหัวใจ</t>
  </si>
  <si>
    <t>ผู้ป่วยโรคหัวใจ จำนวน 150 คน</t>
  </si>
  <si>
    <t xml:space="preserve"> - Triage  ผู้ป่วย  Chest  pain ด้วย EKG  จาก รพ.สต. โดยประสาน สสอ. สนับสนุนซื้อเครื่อง EKG ให้ รพ.สต.</t>
  </si>
  <si>
    <t>รพ.สต. 3 แห่ง  หนองตาคง, คลองใหญ่, โป่งน้ำร้อน</t>
  </si>
  <si>
    <t xml:space="preserve"> ม.ค.-ส.ค.63</t>
  </si>
  <si>
    <t xml:space="preserve"> - พัฒนา CPG การดูแลผู้ป่วย Chest  pain ที่ รพ.สต. และให้ความรู้เจ้าหน้าที่</t>
  </si>
  <si>
    <t>พยาบาลวิชาชีพ, จพ.พนักงานสาธารณสุขชุมชน 30 คน</t>
  </si>
  <si>
    <t xml:space="preserve"> มี.ค.-เม.ย.63</t>
  </si>
  <si>
    <t xml:space="preserve"> - พัฒนาระบบโทรปรึกษาตรงจาก รพ.สต. ถึง ER รพ.โป่งน้ำร้อนตลอด 24 ชม.</t>
  </si>
  <si>
    <t xml:space="preserve"> - พัฒนาระบบ Tele  medicine  กับ รพ.สต.</t>
  </si>
  <si>
    <t>รพ.สต.หนองตาคง</t>
  </si>
  <si>
    <t xml:space="preserve"> - เยี่ยมให้คำปรึกษาทีม รพ.สต.</t>
  </si>
  <si>
    <t>ปีละ 1 ครั้ง 8 รพ.สต.</t>
  </si>
  <si>
    <t xml:space="preserve"> มี.ค.-ส.ค.63</t>
  </si>
  <si>
    <t xml:space="preserve"> - พัฒนาศักยภาพพยาบาล รพช. เรื่องการอ่าน EKG พื้นฐาน</t>
  </si>
  <si>
    <t>45 คน (ER, OPD, IPD)</t>
  </si>
  <si>
    <t xml:space="preserve"> - พัฒนาความพร้อมในการส่งต่อผู้ป่วย STEMI</t>
  </si>
  <si>
    <t xml:space="preserve"> - ส่งบุคลากรพยาบาลประชุมเชิงปฏิบัติการเรื่อง ACLS </t>
  </si>
  <si>
    <t xml:space="preserve"> - ส่งพนักงานช่วยเหลือคนไข้, คนงานและพยาบาลประชุมเชิงปฏิบัติการเรื่อง BLS และการเคลื่อนย้ายผู้ป่วย</t>
  </si>
  <si>
    <t xml:space="preserve"> - ส่งพยาบาลอบรม ACLS ที่ รพ.กรุงเทพจันทบุรี</t>
  </si>
  <si>
    <t xml:space="preserve"> - พัฒนาระบบการดูแลผู้ป่วยโรคหลอดเลือดหัวใจเพื่อให้การรักษาผู้ป่วยได้ตามมาตรฐาน</t>
  </si>
  <si>
    <t xml:space="preserve">   - การดูแลผู้ป่วยโรคหัวใจ</t>
  </si>
  <si>
    <t>120 คน</t>
  </si>
  <si>
    <t xml:space="preserve">   - ส่งบุคลากรเข้ารับการอบรมวิชาการโรคหัวใจ (ภาคตะวันออก)</t>
  </si>
  <si>
    <t xml:space="preserve"> - ส่งบุคลากรอบรมการช่วยฟื้นคืนชีพขั้นสูง</t>
  </si>
  <si>
    <t xml:space="preserve">   - โครงการสืบสานพระราชปณิธานสมเด็จย่าต้านภัยมะเร็งเต้านมมูลนิธิถันยรักษ์</t>
  </si>
  <si>
    <t>33  ราย</t>
  </si>
  <si>
    <t xml:space="preserve">   - ส่งเสริมให้สตรีตรวจเต้านมด้วยตนเองทุกเดือน</t>
  </si>
  <si>
    <t>สตรีอายุ 30-60 ปี/2,554 คน</t>
  </si>
  <si>
    <t xml:space="preserve">   - บันทึกผลการตรวจในโปรแกรม</t>
  </si>
  <si>
    <t xml:space="preserve">   - ส่งต่อผู้ที่มีภาวะเสี่ยงเข้ารับการตรวจเต้านมด้วยเครื่องเอกซเรย์เต้านมเคลื่อนที่</t>
  </si>
  <si>
    <t>4 ราย</t>
  </si>
  <si>
    <t xml:space="preserve"> - ผู้ป่วยที่แพทย์สงสัยเป็นโรคมะเร็งส่งรักษาต่อที่ รพ.พระปกเกล้า</t>
  </si>
  <si>
    <t>46 ราย</t>
  </si>
  <si>
    <t xml:space="preserve"> - ผู้ป่วยมะเร็ง 5 อันดับแรก ได้รับการรักษาภายในระยะเวลาที่กำหนด</t>
  </si>
  <si>
    <t>19 ราย</t>
  </si>
  <si>
    <t xml:space="preserve"> - ผู้ป่วยมะเร็งระยะสุดท้ายได้รับการรักษาแบบประคับประคอง</t>
  </si>
  <si>
    <t>16 ราย</t>
  </si>
  <si>
    <t xml:space="preserve"> - โครงการคัดกรองภาวะเสี่ยงต่อการเป็นโรคมะเร็งในระยะแรก</t>
  </si>
  <si>
    <t xml:space="preserve"> - พัฒนาระบบการดูแลผู้ป่วยโรคไตให้สามารถชะลอความเสื่อมของไต</t>
  </si>
  <si>
    <t xml:space="preserve">   - การให้บริการด้านการรักษาพยาบาลผู้ป่วยโรคไตระยะ 3b-5</t>
  </si>
  <si>
    <t>480 ครั้ง</t>
  </si>
  <si>
    <t>ทุกวันจันทร์สัปดาห์ที่ 4 ของเดือน</t>
  </si>
  <si>
    <t xml:space="preserve">   - คัดกรอง eGFR ในผู้ป่วยเบาหวานและความดันโลหิตสูง</t>
  </si>
  <si>
    <t xml:space="preserve">   - ประชุมทีม CKD Clinic</t>
  </si>
  <si>
    <t>ธ.ค.,มี.ค.,มิ.ย.,ก.ย.</t>
  </si>
  <si>
    <t xml:space="preserve">   - เยี่ยมบ้านโดยทีม  HHC ในรายที่มีปัญหาซับซ้อน</t>
  </si>
  <si>
    <t xml:space="preserve">   - การสอนและประเมินการรับ ประทานยาในผู้ป่วยโรคไตโดยเภสัชกร</t>
  </si>
  <si>
    <t xml:space="preserve">   - การสอนและประเมินการรับ ประทานอาหารรายบุคคลโดยโภชนาการ</t>
  </si>
  <si>
    <t xml:space="preserve">   - การสอนและประเมินการออกกำลังกายโดยนักกายภาพบำบัด</t>
  </si>
  <si>
    <t xml:space="preserve"> - พัฒนาระบบการดูแลผู้ป่วยโรคไต</t>
  </si>
  <si>
    <t xml:space="preserve">   - ประชุมวิชาการโรคไต (6,560)</t>
  </si>
  <si>
    <t>พยาบาล 2 คน</t>
  </si>
  <si>
    <t xml:space="preserve"> - โครงการพัฒนาระบบบริการสาขาโรคตา</t>
  </si>
  <si>
    <t>OPD/NCD/PCU</t>
  </si>
  <si>
    <t xml:space="preserve">    - พัฒนาศักยภาพ อสม. ในการคัดกรองตาต้อกระจก</t>
  </si>
  <si>
    <t>อสม. 138 คน</t>
  </si>
  <si>
    <t xml:space="preserve"> พ.ย.62-ธ.ค.62</t>
  </si>
  <si>
    <t xml:space="preserve">    - คัดกรองผู้สูงอายุและส่งต่อเข้ารับการรักษา</t>
  </si>
  <si>
    <t>1,567 คน</t>
  </si>
  <si>
    <t xml:space="preserve"> ต.ค.62- ธ.ค.62</t>
  </si>
  <si>
    <t xml:space="preserve"> -  คัดกรองผู้รับบริการ OPD/NCD ที่มีปัญหาทางด้านสายตา</t>
  </si>
  <si>
    <t>207 ราย</t>
  </si>
  <si>
    <t>OPD/NCD</t>
  </si>
  <si>
    <t xml:space="preserve"> -  ผู้ป่วยที่แพทย์วินิจฉัยว่าเป็นตาต้อกระจก ส่งต่อ รพ.พระปกเกล้าเพื่อรักษาต่อ/ผ่าตัด</t>
  </si>
  <si>
    <t>79 ราย</t>
  </si>
  <si>
    <t xml:space="preserve">    -  ผู้ป่วยตาบอดจากต้อกระจก (Blindina Cataraet) ได้รับการผ่าตัดภายใน 30 วัน</t>
  </si>
  <si>
    <t>11 ราย</t>
  </si>
  <si>
    <t xml:space="preserve">     - ประชุมวิชาการเกี่ยวกับงานโรคตา (Service Plan) (4,620)</t>
  </si>
  <si>
    <t xml:space="preserve"> -  คัดกรองสายตาในผู้ป่วยโรคเรื้อรังและ Refer พบจักษุแพทย์</t>
  </si>
  <si>
    <t>39 ราย</t>
  </si>
  <si>
    <t xml:space="preserve"> - พัฒนาระบบการดูแลป้องกันการเกิดภาวะแทรกซ้อนทางตาในผู้ป่วยเบาหวาน</t>
  </si>
  <si>
    <t xml:space="preserve">   - ให้บริการ Refer ผู้ป่วยเบาหวานที่มีปัญหาด้านสายตาพบจักษุแพทย์ รพศ.</t>
  </si>
  <si>
    <t xml:space="preserve"> - พัฒนาระบบการคัดกรองภาวะแทรก ซ้อนทางตาในกลุ่มผู้ป่วยเบาหวาน</t>
  </si>
  <si>
    <t xml:space="preserve">   - ตรวจคัดกรองสายตา (VA) ผู้ป่วยเบาหวานโดยพยาบาล </t>
  </si>
  <si>
    <t>1,700 คน</t>
  </si>
  <si>
    <t xml:space="preserve">   - ตรวจคัดกรองสายตาด้วยเครื่อง Fundus camera ผู้ป่วยเบาหวานโดยพยาบาล</t>
  </si>
  <si>
    <t xml:space="preserve">   - ตรวจคัดกรองสายตาผู้ป่วยเบาหวานโดยจักษุแพทย์</t>
  </si>
  <si>
    <t xml:space="preserve"> เม.ย.63</t>
  </si>
  <si>
    <t xml:space="preserve"> - บำบัดฟื้นฟูผู้ติดยาและสารเสพติด ในระบบบังคับบำบัด</t>
  </si>
  <si>
    <t>งานยาเสพติด</t>
  </si>
  <si>
    <t xml:space="preserve"> - บำบัดฟื้นฟูผู้ติดยาและสารเสพติด ในระบบสมัครใจ</t>
  </si>
  <si>
    <t>20 คน</t>
  </si>
  <si>
    <t xml:space="preserve"> - บำบัดผู้ติดบุหรี่</t>
  </si>
  <si>
    <t xml:space="preserve"> - รักษาผู้ติดสุรา</t>
  </si>
  <si>
    <t xml:space="preserve"> - จัดทำคู่มือติดตามผู้ผ่านการบำบัด</t>
  </si>
  <si>
    <t>100 เล่ม</t>
  </si>
  <si>
    <t xml:space="preserve"> - จัดทำเอกสารส่งให้สำนักงาน คุมประพฤติ</t>
  </si>
  <si>
    <t xml:space="preserve"> - จัดทำข้อมูลผู้บำบัด ลงในโปรแกรม บสต.ให้ครบถ้วน ถูกต้อง</t>
  </si>
  <si>
    <t>110 คน</t>
  </si>
  <si>
    <t xml:space="preserve"> - ประสานเพื่อให้เกิด การดำเนินงาน CBTx</t>
  </si>
  <si>
    <t>5 หมู่บ้าน</t>
  </si>
  <si>
    <t xml:space="preserve"> - ร่วมประชุมนำเสนอ ผลการดำเนิงาน ยาเสพติดในที่ประชุมหัวหน้าส่วนราชการ เดือนละ 1 ครั้ง</t>
  </si>
  <si>
    <t xml:space="preserve"> - จัดประชุมทีมงานยาเสพติด ของโรงพยาบาลทุก 6 เดือน</t>
  </si>
  <si>
    <t xml:space="preserve"> 3 คน</t>
  </si>
  <si>
    <t xml:space="preserve"> - เข้ารับการอบรม การดูแลผู้ป่วยฉุกเฉินด้านยาเสพติด (14,100)</t>
  </si>
  <si>
    <t xml:space="preserve"> - จัดประชุมทีมงานยาเสพติด คป.สอ.โป่งน้ำร้อน</t>
  </si>
  <si>
    <t>1 ครั้ง/5 คน</t>
  </si>
  <si>
    <t>1 ครั้ง/4 คน</t>
  </si>
  <si>
    <t xml:space="preserve"> - การดูแลผู้ป่วยกลุ่ม IMC ที่มีภาวะผิดปกติและต้องได้รับการดูแลต่อเนื่องที่บ้าน</t>
  </si>
  <si>
    <t>165 คน</t>
  </si>
  <si>
    <t xml:space="preserve">   - ส่งบุคลากรเข้าร่วมพัฒนาระบบบริการดูแลระยะกลาง</t>
  </si>
  <si>
    <t xml:space="preserve"> - ส่งพยาบาลร่วมประชุมวิชาการเรื่องการดูแลผู้ป่วยเพื่อการบริบาลฟื้นสภาพระยะกลาง</t>
  </si>
  <si>
    <t xml:space="preserve"> - ให้บริการฟื้นฟูผู้ป่วยกลุ่ม IMC ในชุมชน</t>
  </si>
  <si>
    <t>กายภาพบำบัด</t>
  </si>
  <si>
    <t xml:space="preserve"> - จัดทำ IMC Meeting ใน case ที่มีความซับซ้อนในการดูแลทุกราย</t>
  </si>
  <si>
    <t xml:space="preserve"> - จัดทำสื่อประชาสัมพันธ์เบอร์ 1669 ให้ผู้ป่วยในทุกราย</t>
  </si>
  <si>
    <t>5,000 ใบ</t>
  </si>
  <si>
    <t xml:space="preserve"> - จัดทำสื่อประชาสัมพันธ์เบอร์ 1669 แก่ผู้ป่วย Bedridden ทุกราย</t>
  </si>
  <si>
    <t xml:space="preserve"> - สื่อสารแผ่นประชาสัมพันธ์เบอร์ 1669 แก่ผู้นำชุมชน, ผู้นำกิจกรรมต่าง ๆ ในชุมชน, ผู้นำ จิตอาสาในชุมชน</t>
  </si>
  <si>
    <t xml:space="preserve"> - จัดทำใบรับแจ้งเหตุจากศูนย์รับแจ้งเหตุ/ประชาชน ให้มีข้อมูลควบคุมสถานที่เกิดเหตุออกรับผู้ป่วยสะดวก</t>
  </si>
  <si>
    <t>1 แบบฟอร์ม</t>
  </si>
  <si>
    <t xml:space="preserve"> - สนับสนุนกระตุ้นทีมกู้ชีพตำบลให้สามารถออกเหตุรับผู้ป่วยได้ตลอด 24 ชม. </t>
  </si>
  <si>
    <t>อปท. 6 แห่ง</t>
  </si>
  <si>
    <t xml:space="preserve"> - สนับสนุนงบประมาณค่าน้ำมันเชื้อเพลิงให้แก่ทีมอาสาสมัครกู้ภัย</t>
  </si>
  <si>
    <t>เดือนละ 1,000 บาท 12 เดือน</t>
  </si>
  <si>
    <t xml:space="preserve">150 คน </t>
  </si>
  <si>
    <t xml:space="preserve"> ก.พ.63</t>
  </si>
  <si>
    <t xml:space="preserve">     - จัดอบรมฟื้นฟูความรู้เรื่องการช่วยฟื้นคืนชีพขั้นสูง</t>
  </si>
  <si>
    <t xml:space="preserve"> - พยาบาลวิชาชีพ รพช.+รพ.สต. 83 คน</t>
  </si>
  <si>
    <t xml:space="preserve"> ต.ค.62-เม.ย.63</t>
  </si>
  <si>
    <t xml:space="preserve">     - จัดอบรมฟื้นฟูความรู้เรื่องการช่วยฟื้นคืนชีพขั้นต้น</t>
  </si>
  <si>
    <t>พยาบาลวิชาชีพ รพช.,   รพ.สต., บุลากรทุกระดับใน รพช. จำนวน 210 คน</t>
  </si>
  <si>
    <t xml:space="preserve">     - จัดอบรมฟื้นฟูวิชาการ การดูแลผู้ป่วยโรคสำคัญ ได้แก่ ACS, Stroke, Sepsis, CHF, DHF, Multiple trauma</t>
  </si>
  <si>
    <t>พยาบาลวิชาชีพ รพช.,   รพ.สต., จำนวน 83 คน</t>
  </si>
  <si>
    <t xml:space="preserve"> พ.ย.62-เม.ย.63</t>
  </si>
  <si>
    <t xml:space="preserve">     - อบรมฟื้นฟูความรู้พยาบาลเวชปฏิบัติ</t>
  </si>
  <si>
    <t>พยาบาล ER 3 คน</t>
  </si>
  <si>
    <t xml:space="preserve">     - อบรมการดูแลผู้ป่วยอุบัติเหตุ/ฉุกเฉิน</t>
  </si>
  <si>
    <t>พยาบาลวิชาชีพ 6 คน</t>
  </si>
  <si>
    <t xml:space="preserve">     - อบรมเวชศาสตร์ฉุกเฉิน</t>
  </si>
  <si>
    <t>พยาบาลวิชาชีพ 2 คน</t>
  </si>
  <si>
    <t xml:space="preserve">     - ประชุมวิชาการ EMS ระดับชาติ</t>
  </si>
  <si>
    <t xml:space="preserve">     - อบรม Advance CPR รพ.กรุงเทพ-จันทบุรี</t>
  </si>
  <si>
    <t>พยาบาลวิชาชีพ 4 คน</t>
  </si>
  <si>
    <t xml:space="preserve"> พ.ย.62-ก.ย.63</t>
  </si>
  <si>
    <t xml:space="preserve">     - อบรมพยาบาล pre-hos nurse รพ.พระปกเกล้า</t>
  </si>
  <si>
    <t>เจ้าหน้าที่ รพช. 180 คน</t>
  </si>
  <si>
    <t xml:space="preserve"> ธ.ค.62-เม.ย.63</t>
  </si>
  <si>
    <t>115 คน</t>
  </si>
  <si>
    <t xml:space="preserve"> - ประชุมฟื้นฟูวิชาการวิสัญญีพยาบาล(10,960)</t>
  </si>
  <si>
    <t xml:space="preserve"> - ประชุมวิชาการประจำปีวิสัญญีพยาบาล (7,840)</t>
  </si>
  <si>
    <t xml:space="preserve"> - ประชุมวิชาการประจำปีพยาบาลห้องผ่าตัด (8,140)</t>
  </si>
  <si>
    <t>NSO</t>
  </si>
  <si>
    <t xml:space="preserve"> - ส่งเจ้าหน้าที่เข้ารับการอบรมการเพิ่มศักยภาพการพยาบาล (7,840)</t>
  </si>
  <si>
    <t xml:space="preserve"> - ประชุมวิชาการสมาคมพยาบาลแห่งประเทศไทย (สาขาภาคตะวันออก)</t>
  </si>
  <si>
    <t>IC</t>
  </si>
  <si>
    <t>พยาบาล 2 คน/2 วัน</t>
  </si>
  <si>
    <t>พยาบาล 1 คน</t>
  </si>
  <si>
    <t>โภชนากร 1 คน</t>
  </si>
  <si>
    <t>ทีมเครื่องมือแพทย์</t>
  </si>
  <si>
    <t xml:space="preserve"> - โครงการจัดอบรมบุคลากรของโรงพยาบาลเรื่องการดูแลเครื่องมือแพทย์</t>
  </si>
  <si>
    <t xml:space="preserve"> - อบรมเพิ่มศักยภาพแก่เจ้าหน้าที่และนักกายภาพบำบัด</t>
  </si>
  <si>
    <t>บุคลากร 40 คน อบรม 5 ครั้ง</t>
  </si>
  <si>
    <t xml:space="preserve"> พ.ย.62-ส.ค.63</t>
  </si>
  <si>
    <t xml:space="preserve">   - อบรมความรู้เรื่องระบบบริหารความเสี่ยงตามมาตรฐานใหม่</t>
  </si>
  <si>
    <t>หัวหน้างานฝ่ายการ, พยาบาล 6 คน</t>
  </si>
  <si>
    <t xml:space="preserve">   - อบรมความรู้เรื่องคุณภาพและความปลอดภัยทางคลินิก</t>
  </si>
  <si>
    <t>หัวหน้างานและรองหัวหน้างานในฝ่ายการพยาบาล 9 คน</t>
  </si>
  <si>
    <t xml:space="preserve"> ธ.ค.62-ส.ค.63</t>
  </si>
  <si>
    <t xml:space="preserve">   - อบรมความรู้เรื่องการประเมินตนเองตามมาตรฐาน HA</t>
  </si>
  <si>
    <t>ทีมนำ, ทีมนำทางคลินิก, ทีมผู้ช่วยการเรียนรู้</t>
  </si>
  <si>
    <t xml:space="preserve"> พ.ค.-ส.ค.63</t>
  </si>
  <si>
    <t>บุคลากร รพ. 180 คน/1 วัน</t>
  </si>
  <si>
    <t xml:space="preserve"> - อบรมบุคลากรเรื่องการดูแลผู้ป่วย  วัณโรค  เพื่อพัฒนาเจ้าหน้าที่ให้บรรลุเป้าหมาย</t>
  </si>
  <si>
    <t>Supply</t>
  </si>
  <si>
    <t xml:space="preserve"> - โครงการพัฒนาห้องคลอดคุณภาพ โดยการจัดหาอุปกรณ์เครื่องมือเครื่องใช้โดยมีการจัดซื้อ</t>
  </si>
  <si>
    <t xml:space="preserve"> - จัดประชุมโครงการ Hand hygiene togother พร้อมกับจัดซื้ออุปกรณ์และจัดกิจกรรมรณรงค์ต่าง ๆ ดังนี้</t>
  </si>
  <si>
    <t>180 คน/3 ครั้ง</t>
  </si>
  <si>
    <t xml:space="preserve"> - จัดประชุมบุคลากรเรื่อง.เรื่องโรคอุบัติใหม่ อุบัติซ้ำ และการใช้อุปกรณ์ PPE</t>
  </si>
  <si>
    <t>100 คน/2 ครั้ง</t>
  </si>
  <si>
    <t xml:space="preserve"> - จัดระบบการนัดติดตาม</t>
  </si>
  <si>
    <t xml:space="preserve"> 6,481 ราย</t>
  </si>
  <si>
    <t xml:space="preserve"> - อาการแบบเหลือมเวลา</t>
  </si>
  <si>
    <t xml:space="preserve"> - จัดบริการช่องทางด่วนสำหรับผู้นัดตรวจ Investigation</t>
  </si>
  <si>
    <t xml:space="preserve"> - เปิดบริการห้องตรวจโรคเพิ่ม 1 ห้องตรวจ (OPD treatment)</t>
  </si>
  <si>
    <t>2 คลินิก</t>
  </si>
  <si>
    <t xml:space="preserve"> - โครงการพัฒนาระบบคิวOnlineผู้รับบริการขอใบรับรองแพทย์ ที่ OPD </t>
  </si>
  <si>
    <t xml:space="preserve"> - โครงการพัฒนาระบบคิวOnlineผู้รับบริการแพทย์แผนไทย </t>
  </si>
  <si>
    <t xml:space="preserve"> - โครงการพัฒนาระบบคิวOnlineผู้รับบริการล้างแผล ที่ ER </t>
  </si>
  <si>
    <t xml:space="preserve"> - จัดทำระบบแสดงคิวรับบริการห้องฉุกเฉิน</t>
  </si>
  <si>
    <t>เพิ่มระบบคิวอย่างน้อย 1 จุด</t>
  </si>
  <si>
    <t>คอมพิเตอร์</t>
  </si>
  <si>
    <t xml:space="preserve"> - จัดทำระบบเผยแพร่/ประกาศจัดซื้อจัดจ้าง</t>
  </si>
  <si>
    <t>มีระบบรับไฟล์ประกาศจัดซื้อจัดจ้างจากงานพัสดุขึ้นเผยแพร่โดยงานพัสดุด้วยตนเอง</t>
  </si>
  <si>
    <t xml:space="preserve"> - นำระบบบริหารจัดการบุคคลากรมาสนับสนุนการทำงาน</t>
  </si>
  <si>
    <t>มีระบบช่วยในการบริหารจัดการบุคคลากรสนับสนุนการทำงาน</t>
  </si>
  <si>
    <t xml:space="preserve"> - โครงการ Kids Station</t>
  </si>
  <si>
    <t xml:space="preserve"> - โครงการ Outdoor Playground</t>
  </si>
  <si>
    <t>4 แห่ง</t>
  </si>
  <si>
    <t>ENV/บริหาร</t>
  </si>
  <si>
    <t xml:space="preserve"> - ศึกษาความต้องการผู้มารับบริการในเวลาและนอกเวลาราชการ เพื่อนำผลการศึกษาไปปรับปรุงระบบงานให้ตอบสนองความต้องการ</t>
  </si>
  <si>
    <t>ผู้รับบริการ 30-50 คน/เดือน</t>
  </si>
  <si>
    <t xml:space="preserve"> - คัดกรองโรคความดันโลหิตสูงในกลุ่มญาติผู้ป่วยที่รอรับบริการ ถ้าพบกลุ่มเสี่ยง/กลุ่มป่วยจะวางแผนดูแลให้เข้าระบบการดูแลรักษาต่อไป</t>
  </si>
  <si>
    <t>ญาติผู้ป่วย 30-50 คน/เดือน</t>
  </si>
  <si>
    <t xml:space="preserve"> - ศึกษาความรู้ความเข้าใจเรื่องระบบ EMS และการเรียกใช้บริการของผู้มารับบริการ</t>
  </si>
  <si>
    <t xml:space="preserve"> 50 คน/เดือน</t>
  </si>
  <si>
    <t xml:space="preserve"> - ศึกษาผลสำเร็จของการรักษาผู้ป่วยได้รับอุบัติเหตุและได้รับการใส่เฝือกว่าสามารถใส่เฝือกได้ระยะเวลาตามแผนการรกัษาหรือไม่ มีภาวะแทรกซ้อนหรือไม่</t>
  </si>
  <si>
    <t>ผู้ได้รับการใส่เฝือก 60 ราย/ปี</t>
  </si>
  <si>
    <t xml:space="preserve"> - พัฒนาการช่วยฟื้นคืนชีพขั้นสูงให้มีประสิทธิภาพเรื่องจังหวะการกดหน้าอก เป็นไปตามมาตรฐาน 100-120 ครั้ง/นาที โดยใช้ Application ให้สัญญาณเสียงกำกับจังหวะการกดนวด</t>
  </si>
  <si>
    <t xml:space="preserve"> - ส่งเสริมให้ทีม/หน่วยงานต่าง ๆ ทำผลงานพัฒนาคุณภาพ (CQI) และนำผลงานไปประกวดในเวทีนำเสนอ</t>
  </si>
  <si>
    <t>ทีม/หน่วยงานละ 1 เรื่อง</t>
  </si>
  <si>
    <t xml:space="preserve"> - ส่งเสริมให้ทีม/หน่วยงานต่าง ๆ ทำผลงานนวตกรรม และนำผลงานเข้าประกวดในเวทีนำเสนอ</t>
  </si>
  <si>
    <t xml:space="preserve"> - ส่งบุคลากรเข้าอบรมหลักสูตรการวิเคราะห์สถิติโดยใช้โปรแกรม SPSS for window และ PH stat (2 วัน) (6,400)</t>
  </si>
  <si>
    <t xml:space="preserve"> - ส่งบุคลากรเข้าอบรมหลักสูตรสีการทางสถิติตัวแปรพหุนามและสถิตินอนพาราเมตริก (2 วัน) (6,400)</t>
  </si>
  <si>
    <t xml:space="preserve"> - โครงการส่งเสริมให้มีการทำวิจัยจากงานประจำ/นวัตกรรม/CQI</t>
  </si>
  <si>
    <t xml:space="preserve"> ต.ค.62-มิ.ย.63</t>
  </si>
  <si>
    <t>ทีมวิชาการ</t>
  </si>
  <si>
    <t xml:space="preserve"> - ส่งเสริมให้ทุกหน่วยงานบริการมีผลงานวิจัย/R2R  หน่วยงานละ 1 เรื่อง</t>
  </si>
  <si>
    <t>8 เรื่อง</t>
  </si>
  <si>
    <t xml:space="preserve"> - ส่งประกวดนวัตกรรมของโรงพยาบาล</t>
  </si>
  <si>
    <t xml:space="preserve"> - โครงการสำรวจและติดตามคุณภาพน้ำประปาชุมชน(แก้ไขปัญหาอุจจาระร่วง)</t>
  </si>
  <si>
    <t xml:space="preserve">   - ทำป้ายธงญี่ปุ่นประชาสัมพันธ์คัดกรองพัฒนาการเด็กในชุมชน</t>
  </si>
  <si>
    <t xml:space="preserve"> - ประชุมวิชาการประจำปีระบบยา</t>
  </si>
  <si>
    <t xml:space="preserve"> - เตียงให้บริการหญิงตั้งครรภ์</t>
  </si>
  <si>
    <t xml:space="preserve"> - นาฬิกาแขวนผนัง ราคา</t>
  </si>
  <si>
    <t xml:space="preserve"> - ซักผ้าม่านห้องตรวจ 2 ผืน </t>
  </si>
  <si>
    <t>รัตนาพร ไชยเชตุศูนย์</t>
  </si>
  <si>
    <t>เด็กพิการซ้ำซ้อน 15 คน</t>
  </si>
  <si>
    <t xml:space="preserve"> - จัดบริการคลินิค HT/DM ต.ทับไทร ทุกวันจันทร์ที่สองของทุกเดือน        </t>
  </si>
  <si>
    <t>A 30 โครงการพัฒนาการท่องเที่ยวเชิงสุขภาพและการแพทย์</t>
  </si>
  <si>
    <t>A29 โครงการพระราชดำริ โครงการเฉลิมพระเกียรติ และโครงการพื้นที่เฉพาะ</t>
  </si>
  <si>
    <t>A 28 โครงการพัฒนาระบบการแพทย์ฉุกเฉินครบวงจรและระบบการส่งต่อ</t>
  </si>
  <si>
    <t xml:space="preserve">  - โครงการป้องกันโรคไข้เลือดออกบูรณาการร่วมกับอปท.</t>
  </si>
  <si>
    <t xml:space="preserve"> - โครงการตรวจสอบคุณภาพ มาตรฐานของผลิตภัณฑ์สุขภาพและอาหารในท้องตลาด</t>
  </si>
  <si>
    <t xml:space="preserve"> - กิจกรรมตรวจร้านอาหาร/แผงลอย ทางด้านกายภาพและชีวภาพ) ทั้งในโรงเรียน ศพด.และหมู่ 1 - 9</t>
  </si>
  <si>
    <t>ผู้ป่วย COPD/Asthma 500 คน</t>
  </si>
  <si>
    <t>ผู้ป่วย COPD รายใหม่ และผู้ป่วยใน EACC  600 คน</t>
  </si>
  <si>
    <t xml:space="preserve"> - โครงการการบริบาลทางเภสัชกรรมในผู้ป่วยวัณโรค</t>
  </si>
  <si>
    <t xml:space="preserve"> ต.ทับไทรจำนวน 256 คน</t>
  </si>
  <si>
    <t xml:space="preserve"> -  ประชุมวิชาการเกี่ยวกับโรคมะเร็ง (Service Plan) (4,620)</t>
  </si>
  <si>
    <t>ผู้ป่วยที่มีคว่มเสี่ยง 100 ราย</t>
  </si>
  <si>
    <t>โรงเรียนมัธยม กลุ่มเสี่ยงม.3และม.6 ต.ทับไทร</t>
  </si>
  <si>
    <t xml:space="preserve"> - เข้ารับการอบรม การดูแลผู้ป่วยเลิกสุรา</t>
  </si>
  <si>
    <t xml:space="preserve"> - เข้าร่วมประชุมงานยาเสพติดระดับประเทศ </t>
  </si>
  <si>
    <t xml:space="preserve"> 4 วัน/สัปดาห์, 3 case/วัน </t>
  </si>
  <si>
    <t xml:space="preserve"> - ส่งบุคลากรรับการอบรมตามส่วนขาดของงาน</t>
  </si>
  <si>
    <t xml:space="preserve"> - การอบรมฟื้นฟูองค์ความรู้วิชาชีพการสาธารณสุขชุมชน</t>
  </si>
  <si>
    <t xml:space="preserve"> - ประชุมวิชาการโรคไต (6,560)</t>
  </si>
  <si>
    <t xml:space="preserve"> - เข้ารับการอบรม การดูแลผู้ป่วยเลิกสุรา </t>
  </si>
  <si>
    <t xml:space="preserve"> - เข้ารับการอบรม การดูแลผู้ป่วยฉุกเฉินด้านยาเสพติด </t>
  </si>
  <si>
    <t xml:space="preserve">   - ประชุมเชิงปฏิบัติการ พัฒนาศักยภาพการรักษาโรคหลอดเลือดสมอง</t>
  </si>
  <si>
    <t xml:space="preserve">   - ส่งอบรมวิชาการการตรวจเท้าเบาหวาน </t>
  </si>
  <si>
    <t xml:space="preserve">   - อบรมหลักสูตรพื้นฐานสำหรับผู้ให้ความรู้โรคเบาหวาน </t>
  </si>
  <si>
    <t xml:space="preserve">   - อบรมหลักสูตรโภชนบำบัดผู้เป็นเบาหวานที่โรคแทรกซ้อน </t>
  </si>
  <si>
    <t xml:space="preserve">   - อบรมพัฒนาศักยภาพผู้ให้บริการตรวจคัดกรองเบาหวานเข้าจอประสาทตา </t>
  </si>
  <si>
    <t xml:space="preserve"> - อบรมพัฒนาศักยภาพหัวหน้างาน </t>
  </si>
  <si>
    <t xml:space="preserve"> - อบรมฟื้นฟูวิชาการสำหรับพยาบาลเวชปฏิบัติ </t>
  </si>
  <si>
    <t xml:space="preserve">      - ประชุมวิชาการเกี่ยวกับงานผู้สูงอายุและผู้พิการ </t>
  </si>
  <si>
    <t xml:space="preserve"> - ประชุมวิชาการและอบรมเชิงปฏิบัติการด้านปอดอุดกั้นเรื้อรัง โครงการ "ถุงลมโป่งพอง"</t>
  </si>
  <si>
    <t xml:space="preserve"> - อบรมแพทย์/พยาบาลในการดูแลผู้ป่วยวัณโรคที่มีโรคร่วมนอกสังกัด </t>
  </si>
  <si>
    <t xml:space="preserve"> - อบรมบุคลากรให้คำปรึกษาแก่ผู้ป่วยวัณโรคแก่ผู้รับผิดชอบงานวัณโรคและเครือข่าย สสอ./รพสต./PCU </t>
  </si>
  <si>
    <t xml:space="preserve"> - ส่งเจ้าหน้าที่เข้ารับการอบรมการดูแลทารกที่มีความผิดปกติ, การช่วยฟื้นคืนชีพทารกแรกเกิด </t>
  </si>
  <si>
    <t xml:space="preserve">   - ส่งแพทย์อบรมหลักสูตร Advance course for doctor (5 วัน) ณ ศูนย์การุณรักษ์ </t>
  </si>
  <si>
    <t xml:space="preserve">   - ส่งพยาบาลเข้าร่วมประชุมเชิงปฏิบัติ การเรื่องการพยาบาลแบบประคับ ประคองสำหรับพยาบาลประคับประคองประจำหอผู้ป่วย (หลักสูตร 10 วัน) </t>
  </si>
  <si>
    <t xml:space="preserve"> - อบรมฟื้นฟูความรู้การดูแลผู้ป่วยด้านสุขภาพจิตและจิตเวช </t>
  </si>
  <si>
    <t xml:space="preserve"> - อบรมและพัฒนาศักยภาพเพื่อการขับเคลื่อนงานสุขภาพจิต/จิตบำบัดการให้คำปรึกษารูปแบบ CBT , Satir ,MI</t>
  </si>
  <si>
    <t xml:space="preserve"> - ส่งเจ้าหน้าที่เข้ารับการอบรมทักษะการช่วยคลอดฉุกเฉินและมาตรฐานการคลอด</t>
  </si>
  <si>
    <t xml:space="preserve"> -  ประชุมวิชาการเกี่ยวกับโรคมะเร็ง (Service Plan)</t>
  </si>
  <si>
    <t xml:space="preserve"> - ประชุมวิชาการเกี่ยวกับงานโรคตา (Service Plan)</t>
  </si>
  <si>
    <t xml:space="preserve">   - จัดอบรมพัฒนาเตรียมความพร้อมรับอุบัติเหตุหมู่</t>
  </si>
  <si>
    <t xml:space="preserve">  - จัดอบรมพัฒนาเตรียมความพร้อมรับ สาธารณภัย</t>
  </si>
  <si>
    <t xml:space="preserve">  - จัดประชุมวิชาการ การช่วยฟื้นคืนชีพขั้นต้นและการใช้เครื่อง AED แก่พยาบาลวิชาชีพ โรงพยาบาลโป่งน้ำร้อน บุคลากรสาธารณสุขของ รพ.สต. อ.โป่งน้ำร้อน</t>
  </si>
  <si>
    <t xml:space="preserve"> - ประชุมพัฒนาศักยภาพของหัวหน้าพยาบาลด้านบริหาร </t>
  </si>
  <si>
    <t xml:space="preserve"> - ส่งแพทย์เข้าร่วมอบรมงานสมาคมโรคติดเชื้อแห่งประเทศไทย เพื่อพัฒนางานป้องกันและควบคุมโรคติดเชื้อให้ได้ตามมาตรฐานการพัฒนาบุคลากร </t>
  </si>
  <si>
    <t xml:space="preserve"> - ส่งพยาบาลวิชาชีพเข้าร่วมอบรมงานป้องกันและควบคุมการติดเชื้อ IC Forum update เพื่อนำกลับมาพัฒนางานให้ได้มาตรฐานและปฏิบัติ งานให้เป็นไปตามเป้าหมาย  </t>
  </si>
  <si>
    <t xml:space="preserve"> - ส่งช่างเข้ารับการอบรมการซ่อมบำรุงเครื่องมือแพทย์</t>
  </si>
  <si>
    <t xml:space="preserve"> - ส่งผู้รับผิดชอบงานเครื่องมือแพทย์แต่ละหน่วยเข้าอบรมเรื่องการดูแลและบำรุงรักษา </t>
  </si>
  <si>
    <t xml:space="preserve">   - จัดอบรมความรู้มาตรฐาน HA ใหม่ ปี 2018 แก่บุคลากรทีมนำ ทีมนำทางระบบงานสำคัญ ทีมผู้ช่วยการเรียนรู้</t>
  </si>
  <si>
    <t xml:space="preserve">   - จัดอบรมพัฒนาพฤติกรรมบริการของบุคลากร</t>
  </si>
  <si>
    <t xml:space="preserve">   - จัดอบรมความรู้เรื่องระบบบริหารความเสี่ยงในโรงพยาบาล</t>
  </si>
  <si>
    <t xml:space="preserve">   - จัดอบรมพัฒนาความรู้บุคลากร ตามส่วสนขาดของงาน</t>
  </si>
  <si>
    <t xml:space="preserve"> - เข้ารับการอบรมเชิงปฏิบัติการ การบริการจัดการงานอาชีวอนามัยและความปลอดภัยและสิ่งแวดล้อมในโรงพยาบาล </t>
  </si>
  <si>
    <t xml:space="preserve"> - ส่งบุคคลากรอบรม CM (Care  Manager)</t>
  </si>
  <si>
    <t xml:space="preserve"> - จัดอบรมพัฒนาตามนโยบายและหนังสือสั่งการ </t>
  </si>
  <si>
    <t xml:space="preserve"> - จัดอบรมพัฒนาศักยภาพการป้องกันตัวเองเบื้องต้น</t>
  </si>
  <si>
    <t xml:space="preserve"> - จัดอบรมบุคลากรเรื่องการใช้ยาสมุนไพรอย่างปลอดภัย</t>
  </si>
  <si>
    <t xml:space="preserve"> - จัดประชุมวิชาการประจำปีระบบยา</t>
  </si>
  <si>
    <t>185 คน/16 ครั้ง</t>
  </si>
  <si>
    <t>1 กลุ่มงาน</t>
  </si>
  <si>
    <t xml:space="preserve"> - โครงการพัฒนางานชันสูตรให้ได้มาตรฐาน</t>
  </si>
  <si>
    <t xml:space="preserve"> - โครงการพัฒนางานประกันสุขภาพฯ เพื่อพัฒนาคุณภาพตามมาตรฐาน</t>
  </si>
  <si>
    <t xml:space="preserve"> - โครงการพัฒนาระบบการบริหารจัดการคุณภาพทั้งในระดับองค์กรและระดับหน่วยงาน</t>
  </si>
  <si>
    <t xml:space="preserve"> - โครงการพัฒนาระบบบริการ OPD</t>
  </si>
  <si>
    <t xml:space="preserve"> - โครงการพัฒนาระบบบริการ ER</t>
  </si>
  <si>
    <t xml:space="preserve"> - โครงการพัฒนางานการพยาบาลผู้ป่วยผ่าตัดและวิสัญญีพยาบาลให้ได้ตามมาตรฐาน</t>
  </si>
  <si>
    <t xml:space="preserve"> - โครงการพัฒนาระบบงานป้องกันและควบคุมการติดเชื้อในโรงพยาบาลให้เป็นไปตามเป้าหมาย</t>
  </si>
  <si>
    <t xml:space="preserve"> - โครงการสนับสนุนการให้บริการด้านการรักษาพยาบาล เรื่องเครื่องมือที่สะอาดปราศจากเชื้อ ให้มีความพอเพียงพร้อมใช้ ปลอดภัย และมีคุณภาพแก่ผู้รับบริการ </t>
  </si>
  <si>
    <t xml:space="preserve"> - โครงการพัฒนางานซักฟอก ให้มีผ้าสะอาดเพียงพอพร้อมใช้ </t>
  </si>
  <si>
    <t>ซักฟอก/Supply</t>
  </si>
  <si>
    <t xml:space="preserve"> - โครงการพัฒนาระบบบริการ W1</t>
  </si>
  <si>
    <t xml:space="preserve"> - โครงการพัฒนาระบบบริการ W2</t>
  </si>
  <si>
    <t xml:space="preserve"> - โครงการพัฒนาระบบบริการคลินิกกายภาพ งาน  IMC</t>
  </si>
  <si>
    <t xml:space="preserve"> - จัดบริเวณ Kid  Station</t>
  </si>
  <si>
    <t xml:space="preserve"> - ส่งเจ้าหน้าที่อบรมพัฒนาความรู้ ด้านการเงินการคลังจากการอบรม/เครือข่าย/ศึกษาผ่านคู่มือหรืออินเตอร์เน็ต</t>
  </si>
  <si>
    <t xml:space="preserve"> - ประชุม คณะกรรมการบริหารการเงิน ของ CUP
</t>
  </si>
  <si>
    <t>จ้างเหมา</t>
  </si>
  <si>
    <t xml:space="preserve"> -  โครงการอบรมเชิงปฏิบัติการ เรื่องการการเลี้ยงลูกด้วยนมแม่แก่เจ้าหน้าที่ในโรงพยาบาลและเครือข่าย</t>
  </si>
  <si>
    <t>โครงการพัฒนาเครือข่ายกำลังคนด้านสุขภาพและอสม.</t>
  </si>
  <si>
    <t>A9  โครงการพัฒนาเครือข่ายกำลังคนด้านสุขภาพและอสม.</t>
  </si>
  <si>
    <t>แผนภูมิ : การจัดเครือข่ายบริการสุขภาพอำเภอโป่งน้ำร้อน</t>
  </si>
  <si>
    <t>แผนยุทธศาสตร์ / กรอบทิศทางการพัฒนาเครือข่ายบริการสุขภาพอำเภอโป่งน้ำร้อน</t>
  </si>
  <si>
    <t>เป็นเครือข่ายบริการสุขภาพชายแดน ที่มีคุณภาพ ประชาชนสุขภาพดี ภาคีเครือข่ายเข้มแข็ง</t>
  </si>
  <si>
    <t>1. พัฒนามาตรฐานคุณภาพบริการ ให้ได้มาตรฐานตามเกณฑ์ทุกแห่ง</t>
  </si>
  <si>
    <t>2. ลดโรคที่เป็นปัญหาสำคัญในพื้นที่</t>
  </si>
  <si>
    <t>3. บริการสุขภาพแรงงานต่างด้าว</t>
  </si>
  <si>
    <t>7 ประการ</t>
  </si>
  <si>
    <t>1. ทำงานเป็นทีม</t>
  </si>
  <si>
    <t>2. ดูแลผู้รับบริการแบบองค์รวม และด้วยใจของความเป็นมนุษย์</t>
  </si>
  <si>
    <t>3. มุ่งความสำเร็จทุกเป้าหมาย</t>
  </si>
  <si>
    <t>4. มีความเชี่ยวชาญในหน้าที่การงาน</t>
  </si>
  <si>
    <t>5. ให้บริการด้วยใจ และผู้รับบริการปลอดภัย</t>
  </si>
  <si>
    <t>6. เสริมศักยภาพบุคลากร</t>
  </si>
  <si>
    <t>7. องค์กรโปร่งใส และเท่าเทียมกัน</t>
  </si>
  <si>
    <t xml:space="preserve">โครงการเร่งรัด </t>
  </si>
  <si>
    <t xml:space="preserve">โครงการพัฒนารูปแบบการจัดบริการสุขภาพในรพ.สต.พื้นที่ชายแดน เพื่อรองรับเมืองสุขภาพอาเซียน </t>
  </si>
  <si>
    <t>เครือข่ายบริการสุขภาพอำเภอโป่งน้ำร้อน จังหวัดจันทบุรี ปีงบประมาณ 2563</t>
  </si>
  <si>
    <t>ผลสัมฤทธิ์รวมของโครงการ  :  มีศูนย์บริการสขภาพและส่งต่อข้ามพรมแดน สำหรับให้บริการแก่ชาวต่างชาติ</t>
  </si>
  <si>
    <t>เกณฑ์ชี้วัดของโครงการ : จำนวนผู้รับบริการที่ศูนย์บริการสขภาพและส่งต่อข้ามพรมแดน ในช่วงเวลาที่เปิดให้บริการเพิ่มมากขึ้น</t>
  </si>
  <si>
    <t>1. เปิดให้บริการด้านสาธารณสุขครอบคลุมทั้ง 4 ด้าน</t>
  </si>
  <si>
    <t xml:space="preserve">1. เพื่อลดความแออัดของผู้รับบริการ แผนก อุบัติเหตุ-ฉุกเฉิน ของโรงพยาบาล </t>
  </si>
  <si>
    <t>2. เพื่ออำนวยความสะดวกให้แรงงานเข้าถึงบริการด้านสาธารณสุข</t>
  </si>
  <si>
    <t xml:space="preserve">3. เพื่อคัดกรองโรคติดต่อที่มาจากแรงงานต่างด้าว
</t>
  </si>
  <si>
    <t xml:space="preserve">1. เพื่อจัดระบบการ รับ-ส่ง ผู้ป่วย ข้ามแดน
</t>
  </si>
  <si>
    <t xml:space="preserve">2. เพื่อเป็นศูนย์การรับ ส่งต่อผู้ป่วยแรงงานชาวกัมพูชา ให้สถานบริการสาธารณสุขในจังหวัดจันทบุรี ที่รับบริการผู้ป่วยที่เป็นแรงงานชาวกัมพูชา และมีปัญหาเรื่องการส่งผู้ป่วยกลับ </t>
  </si>
  <si>
    <t>3. เพื่อเป็นศูนย์ส่งต่อให้ผู้ป่วยชาวกัมพูชาที่จะเข้ามารับบริการ</t>
  </si>
  <si>
    <t xml:space="preserve">2. จัดตั้งเป็นศูนย์บริการ รับ-ส่ง ผู้ป่วยชาวกัมพูชาที่เข้ามารับบริการ
</t>
  </si>
  <si>
    <t>150 คน</t>
  </si>
  <si>
    <t>ก.ค.- ก.ย.63</t>
  </si>
  <si>
    <t xml:space="preserve"> - โครงการจัดประชุมเชิงปฏิบัติการ การจัดทำแผนยุทธศาสตร์ 5 ปี โรงพยาบาลโป่งน้ำร้อน</t>
  </si>
  <si>
    <t xml:space="preserve"> - ส่งแพทย์เข้ารับการอบรมพัฒนาทักษะ</t>
  </si>
  <si>
    <r>
      <t xml:space="preserve">    </t>
    </r>
    <r>
      <rPr>
        <sz val="18"/>
        <rFont val="TH SarabunPSK"/>
        <family val="2"/>
      </rPr>
      <t>-เช่า PACS รายเดือน</t>
    </r>
  </si>
  <si>
    <t>งบรายจ่ายประจำขั้นพื้นฐาน ที่ผ่านการอนุมัติไปแล้ว</t>
  </si>
  <si>
    <t>เด็ก/ผู้ปกครอง 300 คน</t>
  </si>
  <si>
    <t xml:space="preserve"> - กิจกรรมโรงเรียนพ่อแม่</t>
  </si>
  <si>
    <t>สสอ.โป่งน้ำร้อน</t>
  </si>
  <si>
    <t xml:space="preserve"> -โครงการพัฒนางานแม่และเด็ก </t>
  </si>
  <si>
    <t>รพ.สต.8แห่ง</t>
  </si>
  <si>
    <t xml:space="preserve"> - โครงการสร้างแกนนำงานอนามัยแม่และเด็ก </t>
  </si>
  <si>
    <t xml:space="preserve"> -ให้บริการฝากครรภ์ครบ 5 ครั้งตามเกณฑ์</t>
  </si>
  <si>
    <t xml:space="preserve"> - -ติดตามเยี่ยมแม่และเด็กหลังคลอดครบตามเกณฑ์</t>
  </si>
  <si>
    <t xml:space="preserve"> -ส่งเสริมการฝากครรภ์ครั้งแรกก่อน 12 สัปดาห์</t>
  </si>
  <si>
    <t xml:space="preserve"> -โครงการให้ความรู้หญิงตั้งครรภ์หลังคลอด</t>
  </si>
  <si>
    <t xml:space="preserve"> -กิจกรรมแลกเปลี่ยนเรียนรู้และส่งเสริมการเลี้ยงลูกด้วยนมแม่</t>
  </si>
  <si>
    <t>480 คน</t>
  </si>
  <si>
    <t>262 คน</t>
  </si>
  <si>
    <t>226 คน</t>
  </si>
  <si>
    <t xml:space="preserve"> -ประเมินโภชนาการเด็ก 0-5 ปี</t>
  </si>
  <si>
    <t xml:space="preserve"> -จัดกิจกรรมสาธิตอาหารที่เหมาะสมตามช่วงวัย</t>
  </si>
  <si>
    <t xml:space="preserve"> -สร้างแกนนำติดตามเด็กที่มีปัญหาพัฒนาการล่าช้า</t>
  </si>
  <si>
    <t xml:space="preserve">  - มีระบบติดตามและส่งต่อเด็กที่มีพัฒนาการล่าช้าและมีภาวะทุพโภชนาการ</t>
  </si>
  <si>
    <t>2,181 คน</t>
  </si>
  <si>
    <t>1,417 คน</t>
  </si>
  <si>
    <t>170 คน</t>
  </si>
  <si>
    <t xml:space="preserve"> -ประเมินพัฒนาการเด็ก 0-5 ปี</t>
  </si>
  <si>
    <t xml:space="preserve"> -ประเมินภาวะโภชนาการเด็กวัยเรียน</t>
  </si>
  <si>
    <t xml:space="preserve"> - ติดตามผลการประเมินระดับสติปัญญา</t>
  </si>
  <si>
    <t xml:space="preserve"> -ติดตามเด็กปฐมวัยที่พบว่ามีระดับสติปัญญาต่ำกว่ามาตรฐานให้ได้รับการกระตุ้นพัฒนาการด้วยเครื่องมือมาตรฐาน</t>
  </si>
  <si>
    <t xml:space="preserve"> -ให้ความรู้เรื่องโภชนาการและการออกกำลังกายในสถานศึกษา</t>
  </si>
  <si>
    <t>18 โรงเรียน</t>
  </si>
  <si>
    <t>4,109 คน</t>
  </si>
  <si>
    <t xml:space="preserve"> -ส่งเสริมความรอบรู้ด้านสุขภาพเรื่องการรับประทานอาหารการออกกำลังกายในเด็ก อายุ 6-14 ปี ให้มีพัฒนาการที่สมวัยสูงดีสมส่วน</t>
  </si>
  <si>
    <t xml:space="preserve"> -เพิ่มช่องทางการเข้าถึงความรู้ด้านสุขภาพแก่เด็กวัยเรียน เช่น Facebook Qrcode</t>
  </si>
  <si>
    <t>3ช่องทาง</t>
  </si>
  <si>
    <t xml:space="preserve"> - โครงการ Stop Teen Mom</t>
  </si>
  <si>
    <t xml:space="preserve"> - จัดกิจกรรมส่งเสริมความรู้ในสถานศึกษาเรื่องทักษะชีวิตและการตั้งครรภ์ก่อนวัยอันควร</t>
  </si>
  <si>
    <t>430 คน</t>
  </si>
  <si>
    <t xml:space="preserve"> -คัดกรองโรคเรื้อรังในผู้สูงอายุ</t>
  </si>
  <si>
    <t xml:space="preserve"> -ปรับเปลี่ยนพฤติกรรมในกลุ่มเสี่ยง</t>
  </si>
  <si>
    <t>4,124 คน</t>
  </si>
  <si>
    <t>ตต.62-ก.ย.63</t>
  </si>
  <si>
    <t xml:space="preserve"> -สร้างระบบ การดูแลผู้สูงอายุระยะยาว</t>
  </si>
  <si>
    <t xml:space="preserve"> -ส่งเสริมให้อปท.เข้าร่วมโครงการ LTC</t>
  </si>
  <si>
    <t>5 แห่ง</t>
  </si>
  <si>
    <t xml:space="preserve"> -คัดกรองสุขภาพช่องปากในผู้สูงอายุ</t>
  </si>
  <si>
    <t xml:space="preserve"> -ส่งต่อผู้สูงอายุที่พบปัญหาผิดปกติในช่องปาก</t>
  </si>
  <si>
    <t xml:space="preserve"> -ประชุมคณะกรรมการจำนวน 21 คน</t>
  </si>
  <si>
    <t>21 คน/4ครั้ง</t>
  </si>
  <si>
    <t xml:space="preserve"> -พัฒนาศูนบ์ปฏิบัติการภาวะฉุกเฉิน</t>
  </si>
  <si>
    <t>คณะกรรมการ EOC 50 คน</t>
  </si>
  <si>
    <t>ธ.ค.62 - มิ.ย.63</t>
  </si>
  <si>
    <t xml:space="preserve"> -พัฒนาความเชี่ยวชาญทีม</t>
  </si>
  <si>
    <t>จนท.รพ.50 คน/จนท.สสอ/รพสต.20 คน  จนท.อปท 10 คน           หน่วยงานที่เกี่ยวข้อง/อสม.70 คน</t>
  </si>
  <si>
    <t xml:space="preserve"> -โครงการมหกรรมคัดกรองสุขภาพต่อโรค NCD</t>
  </si>
  <si>
    <t>8 รพ.สต.</t>
  </si>
  <si>
    <t xml:space="preserve"> -ติดตามกลุ่มสงสัยป่วยเพื่อเข้ารับการปรับเปลี่ยนพฤติกรรมเพื่อป้องกันการเกิดโรคNCD</t>
  </si>
  <si>
    <t>หนองคาคง</t>
  </si>
  <si>
    <t xml:space="preserve"> -โครงการประชาชนร่วมใจลดเสี่ยงลดโรคเบาหวานและโรคความดันโลหิตสูง</t>
  </si>
  <si>
    <t>วังกระทิง/หนองตาคง</t>
  </si>
  <si>
    <t xml:space="preserve"> -โครงการปรับเปลี่ยนพฤติกรรมในกลุ่มเสี่ยงโรค NCD</t>
  </si>
  <si>
    <t xml:space="preserve"> -โครงการปรับเปลี่ยนพฤติกรรมสุขภาพ เปลี่ยนชีวิต พิชิตโรคเบาหวานและความดันโลหิตสูง ประจำปีงบประมาณ 2563</t>
  </si>
  <si>
    <t>13,326 คน</t>
  </si>
  <si>
    <t xml:space="preserve"> -ให้ความรู้แก่ประชาชนเรื่องการใช้สารเคมีในเกษตกรอย่างปลอดภัยร่วมกับภาคีเครือข่าย</t>
  </si>
  <si>
    <t xml:space="preserve"> -โครงการคัดกรองสารเคมีตกค้างในกระแสเลือด</t>
  </si>
  <si>
    <t xml:space="preserve"> - สร้างความร่วมมือกับอปท.เพื่อพัฒนาการจัดบริการ หรือ พัฒนามาตรการในการให้ความรู้ ความเข้าใจ การให้บริการ คำปรึกษาเพื่อการลดความเสี่ยงแก่
 ประชาชนทั่วไป และกลุ่มเสี่ยง</t>
  </si>
  <si>
    <t xml:space="preserve"> - นำเทคโนโลยีสารสนเทศมาสนับสนุนด้านการบริการระบบสุขภาพให้เกิดประสิทธิภาพและจัดการปัญหาด้านสุขภาวะของโรคที่เกิดกับประชากรในพื้นที่</t>
  </si>
  <si>
    <t>วังกระทิง</t>
  </si>
  <si>
    <t xml:space="preserve"> -พัฒนาทีม SRRT ให้มีประสิทธิภาพ</t>
  </si>
  <si>
    <t>8 ทีม</t>
  </si>
  <si>
    <t xml:space="preserve"> - พัฒนากลไกการบริหารจัดการ ระบบการเฝ้าระวัง ควบคุม ป้องกันโรคติดต่อให้มีประสิทธิภาพ
</t>
  </si>
  <si>
    <t>360 คน</t>
  </si>
  <si>
    <t>โป่งน้ำร้อน/คลองใหญ่/บึงชนัง/เทพนิมิต</t>
  </si>
  <si>
    <t xml:space="preserve"> - โครงการประชาชนร่วมใจชุมชนสะอาดสิ่งแวดล้อมน่าอยู่บ้านปลอดลูกน้ำยุงลาย</t>
  </si>
  <si>
    <t xml:space="preserve"> -พัฒนาระบบโต้ตอบภาวะฉุกเฉินและภัยสุขภาพ</t>
  </si>
  <si>
    <t xml:space="preserve"> -สำรวจร้านค้า ร้านอาหารและแผงลอย</t>
  </si>
  <si>
    <t xml:space="preserve"> -จัดทำทะเบียนข้อมูลพื้นฐาน</t>
  </si>
  <si>
    <t>176 ร้าน</t>
  </si>
  <si>
    <t xml:space="preserve"> -ตรวจมาตรฐานร้านค้า ร้านอาหารและแผงลอย</t>
  </si>
  <si>
    <t xml:space="preserve"> -อบรมผู้ประกอบการ</t>
  </si>
  <si>
    <t>176 คน</t>
  </si>
  <si>
    <t xml:space="preserve"> -อบรมพัฒนาศักยภาพเจ้าหน้าที่/อสม.</t>
  </si>
  <si>
    <t xml:space="preserve">  -สร้างเครือข่ายให้ความรู้การเลือกซื้อผลิตภัณฑ์สุขภาพ/อาหารอย่างมีเหตุผล</t>
  </si>
  <si>
    <t>160 คน</t>
  </si>
  <si>
    <t xml:space="preserve"> -รพ.สต.ดำเนินงานตามมาตรฐานGREEN &amp; CLEAN</t>
  </si>
  <si>
    <t>8 แห่ง</t>
  </si>
  <si>
    <t xml:space="preserve"> -พัฒนาอนามัยสิ่งแวดล้อมตามเกณฑ์มาตรฐาน</t>
  </si>
  <si>
    <t xml:space="preserve"> -จัดตั้งทีมหมอครอบครัว</t>
  </si>
  <si>
    <t>หนองตาคง/โป่งน้ำร้อน/บึงชนัง/คลองใหญ่</t>
  </si>
  <si>
    <t xml:space="preserve"> - คัดเลือกและพัฒนาอาสาสมัครประจำหมู่บ้านตามหลักสูตร อสม.หมอประจำบ้าน</t>
  </si>
  <si>
    <t xml:space="preserve"> -อบรมให้ความรู้แก่ อสค.</t>
  </si>
  <si>
    <t>504 คน</t>
  </si>
  <si>
    <t xml:space="preserve"> -อบรมฟื้นฟูความรู้ให้แก่ อสม.</t>
  </si>
  <si>
    <t>678 คน</t>
  </si>
  <si>
    <t xml:space="preserve"> -ประชุมประจำเดือนอสม.เดือนละครั้ง</t>
  </si>
  <si>
    <t>96 ครั้ง</t>
  </si>
  <si>
    <t xml:space="preserve"> -ส่งเสริมการสร้างนวตกรรมในชุมชน</t>
  </si>
  <si>
    <t>8 อย่าง</t>
  </si>
  <si>
    <t xml:space="preserve"> -พัฒนาระบบคลีนิค NCD ตามมาตรฐาน</t>
  </si>
  <si>
    <t xml:space="preserve"> -ส่งบุคคลากรเข้ารับการอบรม CM </t>
  </si>
  <si>
    <t xml:space="preserve"> 8 คน (แห่งละ 1 คน)</t>
  </si>
  <si>
    <t xml:space="preserve"> -แนะนำการใช้ applicationให้กับประชาชน</t>
  </si>
  <si>
    <t>800 คน</t>
  </si>
  <si>
    <t xml:space="preserve"> -ติดตามเยี่ยมบ้านผู้ป่วยโรควัณโรค</t>
  </si>
  <si>
    <t xml:space="preserve"> -พัฒนาศักยภาพเจ้าหน้าที่/อสม./ท้องถิ่น</t>
  </si>
  <si>
    <t xml:space="preserve"> -สร้างทีม DOT กำกับการกินยา</t>
  </si>
  <si>
    <t xml:space="preserve"> -สร้างเครือข่ายค้นหาและเฝ้าระวังโรควัณโรคในชุมชน</t>
  </si>
  <si>
    <t xml:space="preserve"> -รพ.สต.มีการใช้ยาอย่างสมเหตุผล (RDU) </t>
  </si>
  <si>
    <t xml:space="preserve"> 8 แห่ง</t>
  </si>
  <si>
    <t xml:space="preserve"> -มีระบบรับ-ส่งผู้ป่วยเชื้อดื้อยา</t>
  </si>
  <si>
    <t>1 ช่องทาง</t>
  </si>
  <si>
    <t xml:space="preserve"> -จัดระบบบริการการแพทย์แผนไทยและการแพทย์ทางเลือกให้มีคุณภาพ</t>
  </si>
  <si>
    <t xml:space="preserve">8 แห่ง </t>
  </si>
  <si>
    <t xml:space="preserve"> 8 รพ.สต.</t>
  </si>
  <si>
    <t xml:space="preserve"> -ฟิ้นฟูความรู้ด้านการแพทย์แผนไทยแก่เจ้าหน้าที่</t>
  </si>
  <si>
    <t>8 คน</t>
  </si>
  <si>
    <t xml:space="preserve"> -สนับสนุนการปลูกสมุนไพรในครัวเรือน</t>
  </si>
  <si>
    <t>800 ครัวเรือน</t>
  </si>
  <si>
    <t xml:space="preserve"> -ให้ความรู้ประชาชนเรื่องการใช้สมุนไพร</t>
  </si>
  <si>
    <t xml:space="preserve"> -ส่งเสริมการผลิตนวตกรรมด้านสุขภาพ จากสมุนไพรในชุมชน</t>
  </si>
  <si>
    <t xml:space="preserve">  -ติดตามเยี่ยมให้กำลังใจผู้ป่วยที่มีปัญหาภาวะสุขภาพจิต</t>
  </si>
  <si>
    <t xml:space="preserve">  -คัดกรองค้นหาผู้ที่มีภาวะเสี่ยงทางสุขภาพจิตและจิตเวช</t>
  </si>
  <si>
    <t xml:space="preserve">  - อบรมแกนนำผู้ดูแลและเฝ้าระวังผู้ป่วยสุขภาพจิต</t>
  </si>
  <si>
    <t xml:space="preserve">  - เฝ้าระวังการฆ่าตัวตายซ้ำในกลุ่มเสี่ยง</t>
  </si>
  <si>
    <t>520 คน</t>
  </si>
  <si>
    <t xml:space="preserve"> -เพิ่มช่องทางให้คำปรึกษาที่เข้าถึงได้สะดวก และรวดเร็ว</t>
  </si>
  <si>
    <t>3 ช่องทาง</t>
  </si>
  <si>
    <t xml:space="preserve">  -ส่งพยาบาลวิชาชีพอบรมฟื้นฟูหลักสูตรจิตเวช</t>
  </si>
  <si>
    <t xml:space="preserve">  -อบรมเจ้าหน้าที่การให้คำปรึกษา</t>
  </si>
  <si>
    <t xml:space="preserve"> -คืนข้อมูลให้ท้องถิ่นรับทราบถึงสถานการณืปัญหาและวางแผนร่วมกันแก้ไข</t>
  </si>
  <si>
    <t>32 ครั้ง</t>
  </si>
  <si>
    <t xml:space="preserve">  - จัดกิจกรรม To Be Number  One อย่างต่อเนื่อง</t>
  </si>
  <si>
    <t>8 ชมรม</t>
  </si>
  <si>
    <t xml:space="preserve">  -ติดตามเยี่ยมบ้านผู้ป่วยยาเสพติด</t>
  </si>
  <si>
    <t>9 รพ.สต.</t>
  </si>
  <si>
    <t xml:space="preserve">  -เจ้าหน้าที่ร่วมเป็นวิทยกรการบำบัดรักษาผู้ป่วย/ผู้เสพ</t>
  </si>
  <si>
    <t>18 คน</t>
  </si>
  <si>
    <t xml:space="preserve">  - จัดงให้มีบริการให้คำปรึกษา</t>
  </si>
  <si>
    <t>2 ช่องทาง</t>
  </si>
  <si>
    <t xml:space="preserve"> - ส่งเจ้าหน้าที่เข้ารับการอบรมหลักสูตรการเป็นวิทยากรในค่ายปรับเปลี่ยนพฤติกรรม</t>
  </si>
  <si>
    <t>ม.ค.- มิ.ย.63</t>
  </si>
  <si>
    <t xml:space="preserve"> -สนับสนุนให้เจ้าหน้าที่และอสม.สมัครเป็นจิตอาสา</t>
  </si>
  <si>
    <t>96 ครั้ง/ปี</t>
  </si>
  <si>
    <t>1 ต.ค.62-30ก.ย.63</t>
  </si>
  <si>
    <t>สสอ.</t>
  </si>
  <si>
    <t xml:space="preserve"> - การประเมินตนเอง และปรับปรุง พัฒนากระบวนการปฏิบัติตามเกณฑ์</t>
  </si>
  <si>
    <t xml:space="preserve"> -อบรมเจ้าหน้าที่  รพ./รพ.สต./สสอ.</t>
  </si>
  <si>
    <t>พย.62 - สค.63</t>
  </si>
  <si>
    <t xml:space="preserve"> - จัดวางระบบการควบคุมภายใน  พัฒนาและประเมินผลการควบคุมภายในตามเกณฑ์ที่สตง.กำหนด 5 ระดับ</t>
  </si>
  <si>
    <t>คงสภาพ 8 แห่ง</t>
  </si>
  <si>
    <t xml:space="preserve">  - รพ.สต.ดำเนินงานตามการพัฒนาคุณภาพ รพ.สต. ติดดาว</t>
  </si>
  <si>
    <t xml:space="preserve"> -จัดอบรมให้ความรู้ด้าน IT แก่เจ้าหน้าที่ </t>
  </si>
  <si>
    <t>ม.ค. - มิ.ย.63</t>
  </si>
  <si>
    <t xml:space="preserve"> -สนับสนุนการจัดทำนวตกรรม</t>
  </si>
  <si>
    <t>คปสอ.โป่งน้ำร้อน</t>
  </si>
  <si>
    <t>รพ.ปร./ER</t>
  </si>
  <si>
    <t>รพ.ปร./HA</t>
  </si>
  <si>
    <t>รพ.ปร./W1</t>
  </si>
  <si>
    <t>รพ.ปร./W2</t>
  </si>
  <si>
    <t xml:space="preserve"> -สร้างทีมวิจัยระดับอำเภอ </t>
  </si>
  <si>
    <t xml:space="preserve"> 1 ทีม</t>
  </si>
  <si>
    <t xml:space="preserve">  -เผยแพร่งานวิจัย/นวัตกรรม</t>
  </si>
  <si>
    <t xml:space="preserve"> 8 เรื่อง</t>
  </si>
  <si>
    <t>ก.ค. - ก.ย.63</t>
  </si>
  <si>
    <t>ตค.62 - กย.63</t>
  </si>
  <si>
    <t>รพ.สต.บ้านวังกระทิง</t>
  </si>
  <si>
    <t>12 เดือน</t>
  </si>
  <si>
    <t>6 คย</t>
  </si>
  <si>
    <t>รพ.สต.บ้านโป่งน้ำร้อน</t>
  </si>
  <si>
    <t>7 คน</t>
  </si>
  <si>
    <t>รพ.สต.บ้านคลองใหญ่</t>
  </si>
  <si>
    <t>รพ.สต.บ้านซับตาเมา</t>
  </si>
  <si>
    <t>รพ.สต.บ้านบึงชนัง</t>
  </si>
  <si>
    <t>รพ.สต.บ้านเทพนิมิต</t>
  </si>
  <si>
    <t>รพ.สต.บ้านคลองบอน</t>
  </si>
  <si>
    <t xml:space="preserve"> 2. รายจ่ายประจำขั้นพื้นฐานเพิ่มเติม รพ.สต.บ้านวังกระทิง</t>
  </si>
  <si>
    <t xml:space="preserve">    - ค่าตอบแทน(ส่วนที่เพิ่ม0.1)</t>
  </si>
  <si>
    <t xml:space="preserve">    - ค่าครุภัณฑ์</t>
  </si>
  <si>
    <t xml:space="preserve">    - ค่าใช้สอย</t>
  </si>
  <si>
    <t xml:space="preserve"> 5. รายจ่ายประจำขั้นพื้นฐานเพิ่มเติม รพ.สต.บ้านคลองใหญ่</t>
  </si>
  <si>
    <t xml:space="preserve">   - ค่าตอบแทน(ส่วนที่เพิ่ม0.1)</t>
  </si>
  <si>
    <t xml:space="preserve"> 6. รายจ่ายประจำขั้นพื้นฐานเพิ่มเติม รพ.สต.ซับตาเมา</t>
  </si>
  <si>
    <t xml:space="preserve"> 7. รายจ่ายประจำขั้นพื้นฐานเพิ่มเติม รพ.สต.บ้านบึงชนัง</t>
  </si>
  <si>
    <t xml:space="preserve"> 8. รายจ่ายประจำขั้นพื้นฐานเพิ่มเติม รพ.สต.บ้านเทพนิมิต</t>
  </si>
  <si>
    <t xml:space="preserve"> 9. รายจ่ายประจำขั้นพื้นฐานเพิ่มเติม รพ.สต.บ้านคลองบอน</t>
  </si>
  <si>
    <t xml:space="preserve"> 4. รายจ่ายประจำขั้นพื้นฐานเพิ่มเติม รพ.สต.บ้านโป่งน้ำร้อน</t>
  </si>
  <si>
    <t xml:space="preserve"> 3. รายจ่ายประจำขั้นพื้นฐานเพิ่มเติม รพ.สต.หนองตาคง</t>
  </si>
  <si>
    <t xml:space="preserve"> 1. รายจ่ายประจำขั้นพื้นฐานเพิ่มเติม รพ.โป่งน้ำร้อน</t>
  </si>
  <si>
    <t xml:space="preserve">    - ค่าจ้างเหมาบริการ</t>
  </si>
  <si>
    <t xml:space="preserve"> - ครุภัณฑ์</t>
  </si>
  <si>
    <t>10.รายจ่ายพื้นฐาน รพ.สต.บ้านวังกระทิง</t>
  </si>
  <si>
    <t xml:space="preserve">   - ค่าสาธารณูปโภค</t>
  </si>
  <si>
    <t xml:space="preserve">   - ค่าวัสดุ</t>
  </si>
  <si>
    <t xml:space="preserve">   - ค่าตอบแทน จนท.(รวม ฉ.11  พตส.)</t>
  </si>
  <si>
    <t xml:space="preserve">   - ค่าจ้าง ลูกจ้าง(รวม พกส.)</t>
  </si>
  <si>
    <t xml:space="preserve">   - ค่าจ้างเหมา(ทำความสะอาด)</t>
  </si>
  <si>
    <t xml:space="preserve">   - ค่าประกันสังคม(ส่วนของนายจ้าง)</t>
  </si>
  <si>
    <t>11.รายจ่ายพื้นฐาน รพ.สต.หนองตาคง</t>
  </si>
  <si>
    <t>7  คน</t>
  </si>
  <si>
    <t xml:space="preserve">   - ค่าจ้างเหมา</t>
  </si>
  <si>
    <t>3  คน</t>
  </si>
  <si>
    <t xml:space="preserve">  - งบค่าเสื่อมสปสช.</t>
  </si>
  <si>
    <t>12.รายจ่ายพื้นฐาน รพ.สต.บ้านโป่งน้ำร้อน</t>
  </si>
  <si>
    <t>13.รายจ่ายพื้นฐาน รพ.สต.บ้านคลองใหญ่</t>
  </si>
  <si>
    <t>14.รายจ่ายพื้นฐาน รพ.สต.ซับตาเมา</t>
  </si>
  <si>
    <t xml:space="preserve">12 เดือน </t>
  </si>
  <si>
    <t>15.รายจ่ายพื้นฐาน รพ.สต.บ้านบึงชนัง</t>
  </si>
  <si>
    <t>16.รายจ่ายพื้นฐาน รพ.สต.บ้านเทพนิมิต</t>
  </si>
  <si>
    <t xml:space="preserve">   - ค่าจ้าง ลูกจ้าง (รวม พกส.)</t>
  </si>
  <si>
    <t>17.รายจ่ายพื้นฐาน รพ.สต.บ้านคลองบอน</t>
  </si>
  <si>
    <t>12  เดือน</t>
  </si>
  <si>
    <t xml:space="preserve">   - ค่าจ้างเหมา(ทำความสะอาด)+ ธุรการ</t>
  </si>
  <si>
    <t>2  คน</t>
  </si>
  <si>
    <t>รพ.สต.</t>
  </si>
  <si>
    <t xml:space="preserve">รวม </t>
  </si>
  <si>
    <t xml:space="preserve">ประชาชนอายุ 35 ปีขึ้นไป </t>
  </si>
  <si>
    <t>เด็ก 0-72 เดือน</t>
  </si>
  <si>
    <t>10.เยี่ยมแม่และเด็ก/หญิงตั้งครรภ์</t>
  </si>
  <si>
    <t>11. เยี่ยมผู้สูงอายุ</t>
  </si>
  <si>
    <t>12. เยี่ยมผู้พิการ</t>
  </si>
  <si>
    <t xml:space="preserve">13. ควบคุมไข้เลือดออก </t>
  </si>
  <si>
    <t>15. ติดตามเยี่ยมร้านอาหาร/แผงลอย</t>
  </si>
  <si>
    <t>14. สำรวจสารปนเปื้อนในอาหาร</t>
  </si>
  <si>
    <t>ร้าน</t>
  </si>
  <si>
    <t>1.1 การดูแลเด็ก 0-5  ปี</t>
  </si>
  <si>
    <t>ปัญหาการได้รับวัคซีนไม่ครบถ้วนเนื่องจากไม่มาตามนัด</t>
  </si>
  <si>
    <t>ปัญหาพัฒนาการล่าช้าตามช่วงวัย เช่นการสือสาร</t>
  </si>
  <si>
    <t xml:space="preserve"> 1.2 การเข้าถึงบริการของหญิงตั้งครรภ์</t>
  </si>
  <si>
    <t>พบสตรีฝากครรภ์หลัง 12 สัปดาห์</t>
  </si>
  <si>
    <t xml:space="preserve">  - หญิงตั้งครรภ์ได้รับการดูแลก่อนคลอด 5 ครั้งตามเกณฑ์ ร้อยละ 78</t>
  </si>
  <si>
    <t xml:space="preserve"> (เป้าหมายร้อยละ 100)</t>
  </si>
  <si>
    <t>2.1 ภาวะโภชนาการ</t>
  </si>
  <si>
    <t>พบเด็กวัยเรียนมีส่วนสูงระดับดีและรูปร่างสมส่วนยังไม่ผ่าน</t>
  </si>
  <si>
    <t>เกณฑ์ร้อยละ 70 พบเพียงร้อยละ 64.66</t>
  </si>
  <si>
    <t>2.2 ปัญหาสุขอนามัย</t>
  </si>
  <si>
    <t>ตรวจพบปัญหาสุขอนามัยไม่ถูกต้อง เช่น ผิวหนัง โรคเหา</t>
  </si>
  <si>
    <t>พบอุบัติเหตุในโรงเรียนเพิ่มมากขึ้น เช่น มีดบาด หกล้ม</t>
  </si>
  <si>
    <t>2.3 พบปัญหาการตั้งครรภ์ไม่พร้อมในวัยรุ่น</t>
  </si>
  <si>
    <t>พบปัญหาการตั้งครรภ์อายุ &lt; 20 ปี คิดเป็นร้อยละ8.67</t>
  </si>
  <si>
    <t>3.1 วัยทำงานมีพฤติกรรมสุขภาพ</t>
  </si>
  <si>
    <t>อัตราป่วยด้วยโรคไม่ติดต่อ(Ht,DM)เพิ่มขึ้น</t>
  </si>
  <si>
    <t>ที่ไม่พึงประสงค์</t>
  </si>
  <si>
    <t>พบสารเคมีตกค้างอยุ่ในระดับเสี่ยงและไม่ปลอดภัย ร้อยละ 29.50</t>
  </si>
  <si>
    <t>พบอัตราการคัดกรองมะเร็งปากมดลูกเพียงร้อยละ 26.46</t>
  </si>
  <si>
    <t>3.2อัตราการฆ่าตัวตายสำเร็จ</t>
  </si>
  <si>
    <t>พบอัตราการเกิดภาวะสุขภาพจิตและฆ่าตัวตายสูงขึ้น อันเนื่องมาจาก</t>
  </si>
  <si>
    <t>ปัญหาเศรฐกิจ  สังคม</t>
  </si>
  <si>
    <t>4.1 การดูแลสุขภาพผู้สูงอายุ</t>
  </si>
  <si>
    <t>ปัญหาขาดผู้ดูแล</t>
  </si>
  <si>
    <t>ปัญหาแทรกซ้อนจากโรคประจำตัว</t>
  </si>
  <si>
    <t>โรคไข้เลือดออก</t>
  </si>
  <si>
    <t>พบการระบาดของโรคไข้เลือดออกในพื้นที่</t>
  </si>
  <si>
    <t>พบอัตราป่วยไข้เลือดออก คิดเป็นอัตราป่วย 434.90  ต่อแสนปชก.เกินเกณฑ์ที่กระทรวงกำหนดคือเกิน 50 ต่อแสนปชก.</t>
  </si>
  <si>
    <t>โรคมือเท้าปาก</t>
  </si>
  <si>
    <t>พบการระบาดของโรคไข้เลือดออกในศูนย์เด็กเล็ก</t>
  </si>
  <si>
    <t>พบอัตราป่วยโรคมือเท้าปาก คิดเป็น อัตราป่วย 223.20  ต่อแสนปชก.ซึ่งอัตราป่วยเพิ่มขึ้นร้อยละ 60 ของค่ามัธยฐาน</t>
  </si>
  <si>
    <t>โรคติดต่อทางเพศสัมพันธ์</t>
  </si>
  <si>
    <t>พบการระบาดของโรคติดต่อทางเพศสัมพันธ์ในพื้นที่</t>
  </si>
  <si>
    <t>พบอัตราป่วยโรคทางเพศสัมพันธ์  คิดเป็นอัตราป่วย  96.65  ต่อแสนปชก.</t>
  </si>
  <si>
    <t>โรคอุจจาระร่วง</t>
  </si>
  <si>
    <t xml:space="preserve">ยังพบผู้ป่วยโรคอุจจาระร่วงต่อเนื่องเป็นประจำตลอดทั้งปี </t>
  </si>
  <si>
    <t xml:space="preserve">ปีงบประมาณ 2562  พบผู้ป่วยโรค  อุจาจระร่วง คิดเป็นอัตราป่วย   1944.41  ต่อประชากรแสนคน </t>
  </si>
  <si>
    <t>วัณโรค</t>
  </si>
  <si>
    <t>ยังพบผู้ป่วยด้วยโรค  วัณโรค</t>
  </si>
  <si>
    <t>พบผู้ป่วยวัณโรครายใหม่  คิดเป็น 64.43  ต่อแสนปชก.</t>
  </si>
  <si>
    <t>ความดันโลหิตสูง</t>
  </si>
  <si>
    <t>ยังพบป่วยรายใหม่จากปี2562</t>
  </si>
  <si>
    <t>พลผู้ป่วยรายใหม่จำนวน 559  ราย คิดเป็นอัตราป่วย 1256.88   ต่อแสนปชก.</t>
  </si>
  <si>
    <t>เบาหวาน</t>
  </si>
  <si>
    <t>พลผู้ป่วยรายใหม่จำนวน 236  ราย คิดเป็นอัตราป่วย 534.43   ต่อแสนปชก.</t>
  </si>
  <si>
    <t>หัวใจและหลอดเลือด และโรคหลอดเลือดสมอง</t>
  </si>
  <si>
    <t>พบผู้ป่วยรายใหม่โรคหัวใจและหลอดเลือด โรคหลอดเลือดสมอง ปี2562</t>
  </si>
  <si>
    <t>พลผู้ป่วยรายใหม่จำนวน 34  ราย คิดเป็นอัตราป่วย 76.93   ต่อแสนปชก.</t>
  </si>
  <si>
    <t>โรคไตเรื้อรัง</t>
  </si>
  <si>
    <t>จำนวจผู้ป่วยโรคไตเรื้อรังมีแนวโน้มเพิ่มมากขึ้น</t>
  </si>
  <si>
    <t>พลผู้ป่วยรายใหม่จำนวน 864  ราย คิดเป็นอัตราป่วย 1954.97   ต่อแสนปชก.</t>
  </si>
  <si>
    <t>โรคจิตเภท</t>
  </si>
  <si>
    <t>มีประชาชนในพื้นที่เกิดปัญหาด้านสุขภาพจิต เครียดจากรายได้ ปัญหาการถูกทอดทิ้ง และยังไม่ได้คัดกรอง</t>
  </si>
  <si>
    <t>พลผู้ป่วยรายใหม่จำนวน 236  ราย คิดเป็นอัตราป่วย 83.72   ต่อแสนปชก.</t>
  </si>
  <si>
    <t xml:space="preserve"> - สถานที่ดำเนินารที่ รพ.สต.หนองตาคง                      - ประชากรกลุ่มเป้าหมาย ทั้งชาวไทย และแรงงานต่างด้าว</t>
  </si>
  <si>
    <t>สสอ.โป่งน้ำร้อน/โรงพยาบาลโป่งน้ำร้อน</t>
  </si>
  <si>
    <t xml:space="preserve"> -งบประมาณด้านอาคารสถานที่ ดำเนิน การไปแล้วในปี 2562           - ค่าปฏิบัติงาน นอกเวลา       - ค่าวัสดุ ค่ายาและเวภัณฑ์</t>
  </si>
  <si>
    <t xml:space="preserve">3. คัดกรองมะเร็งปากมดลูก </t>
  </si>
  <si>
    <t xml:space="preserve"> -ประชุมชุมคณะกรรมการา เพื่อแต่งตั้ง คณะอณุกรรมการดำเนินงาน</t>
  </si>
  <si>
    <t xml:space="preserve"> -ประชุมคณะกรรมการ และคณะอณุกรรมการ เพื่อติดตามผลการดำเนินงาน ปัญหาอุปสรรค 2 ครัง</t>
  </si>
  <si>
    <t xml:space="preserve"> -ประชุมคณะกรรมการ และคณะอณุกรรมการ เพื่อสรุปผลการดำเนินงานและประเมินผลการดำเนินงาน</t>
  </si>
  <si>
    <t>21 คน</t>
  </si>
  <si>
    <t>41 คน</t>
  </si>
  <si>
    <t>จำนวน</t>
  </si>
  <si>
    <t>ราคาต่อหน่วย</t>
  </si>
  <si>
    <t>ราคา</t>
  </si>
  <si>
    <t>1.รถ Emergency</t>
  </si>
  <si>
    <t>2.ชุดเก้าอี้รอตรวจสแตนเลส</t>
  </si>
  <si>
    <t>3.คัพวัดความดัน</t>
  </si>
  <si>
    <t>รวมยอดที่จะซื้อ</t>
  </si>
  <si>
    <t>2.เครื่องวัดความดันดิจิทัล</t>
  </si>
  <si>
    <t>3.เก้าอี้สำนักงาน</t>
  </si>
  <si>
    <t>1.เตียงฟาวเลอร์</t>
  </si>
  <si>
    <t>2.ตู้เย็น</t>
  </si>
  <si>
    <t>3.ครุภัณฑ์คอมพิวเตอร์</t>
  </si>
  <si>
    <t>4.ครุภัณฑ์สำนักงาน</t>
  </si>
  <si>
    <t>โต๊ะชุดสำนักงาน</t>
  </si>
  <si>
    <t>2.เครื่องซักผ้า</t>
  </si>
  <si>
    <t>4.ที่ล้างจานอลูมิเนียม</t>
  </si>
  <si>
    <t>5.เครื่องตัดหญ้า</t>
  </si>
  <si>
    <t xml:space="preserve">1.ตู้เก็บเอกสาร </t>
  </si>
  <si>
    <t>2.เก้าอีสำนักงาน</t>
  </si>
  <si>
    <t>3.เก้าอีพลาสติก</t>
  </si>
  <si>
    <t>เครื่องซักผ้าแบบฝาหน้า</t>
  </si>
  <si>
    <t>ชุดตู้ติดผนัง</t>
  </si>
  <si>
    <t>โต๊ะชุดรับแขก</t>
  </si>
  <si>
    <t>เครื่องตัดหญ้า</t>
  </si>
  <si>
    <t xml:space="preserve"> - รายจ่ายประจำขั้นพื้นฐาน ที่ผ่านการอนุมัติไปแล้ว</t>
  </si>
  <si>
    <t>ค่าใช้สอยรพ.โป่งน้ำร้อน</t>
  </si>
  <si>
    <t>ค่าใช้สอยรพ.สต.</t>
  </si>
  <si>
    <t>ค่าตอบแทน รพ.สต.</t>
  </si>
  <si>
    <t>ค่าครุภัณฑ์ รพ.สต.</t>
  </si>
  <si>
    <t>ค่าใช้จ่ายรพ.สต.</t>
  </si>
  <si>
    <t>ที่ จบ 0032.301/8230</t>
  </si>
  <si>
    <r>
      <t>วันที่</t>
    </r>
    <r>
      <rPr>
        <sz val="16"/>
        <rFont val="TH SarabunIT๙"/>
        <family val="2"/>
      </rPr>
      <t xml:space="preserve">  14  พฤศจิกายน  2562 </t>
    </r>
    <r>
      <rPr>
        <b/>
        <sz val="16"/>
        <rFont val="TH SarabunIT๙"/>
        <family val="2"/>
      </rPr>
      <t xml:space="preserve"> </t>
    </r>
  </si>
  <si>
    <t>รวมค่าใช้จ่ายตามแผนฯ ปี 2563</t>
  </si>
  <si>
    <t>รวมค่าใช้จ่ายตามแผนฯ ปี 2563 ของเครือข่ายบริการ ทั้งหมด</t>
  </si>
  <si>
    <t>1. รายได้ UC</t>
  </si>
  <si>
    <t>2. รายได้จาก  EMS</t>
  </si>
  <si>
    <t>3. รายได้ค่ารักษาเบิกต้นสังกัด</t>
  </si>
  <si>
    <t>4. รายได้ค่ารักษา อปท.</t>
  </si>
  <si>
    <t>5. รายได้ค่ารักษาเบิกจ่ายตรงกรมบัญชีกลาง</t>
  </si>
  <si>
    <t>6. รายได้ประกันสังคม</t>
  </si>
  <si>
    <t>7. รายได้แรงงานต่างด้าว</t>
  </si>
  <si>
    <t>8. รายได้ค่ารักษาและบริการอื่น ๆ</t>
  </si>
  <si>
    <t>9. รายได้อื่น</t>
  </si>
  <si>
    <t>10. รายได้งบลงทุน จากสปสช./กระทรวง</t>
  </si>
  <si>
    <t>11. เงินบำรุงคงเหลือ ณ 30 ก.ย.62</t>
  </si>
  <si>
    <t>12. เงินตามโครงการเสนอขอจากท้องถิ่น</t>
  </si>
  <si>
    <t>1. ค่าใช้จ่ายตามโครงการ A1 -A41</t>
  </si>
  <si>
    <t>2. ค่าใช้สอย A42</t>
  </si>
  <si>
    <t>3. ค่าใช้จ่ายด้านบุคลากร (ค่าตอบแทน) A42</t>
  </si>
  <si>
    <t>4. ครุภัณฑ์(เงินบำรุง) A42</t>
  </si>
  <si>
    <t>5. ค่าใช้จ่ายเงินตามโครงการเสนอขอจากท้องถิ่น</t>
  </si>
  <si>
    <t>6. งบสำรองเพื่อบริหารจัดการ</t>
  </si>
  <si>
    <t>ยุทธศาสตร์</t>
  </si>
  <si>
    <t>ตัวชี้วัด</t>
  </si>
  <si>
    <t>ค่าเป้าหมาย</t>
  </si>
  <si>
    <t>ก่อนทำแผน</t>
  </si>
  <si>
    <t>ผลงาน</t>
  </si>
  <si>
    <t>ปี 2558</t>
  </si>
  <si>
    <t>ปี 2559</t>
  </si>
  <si>
    <t>ปี 2560</t>
  </si>
  <si>
    <t>ปี 2561</t>
  </si>
  <si>
    <t>ปี 2562</t>
  </si>
  <si>
    <t>ปี 2563</t>
  </si>
  <si>
    <t>1. พัฒนาระบบสุขภาพแบบการมีส่วนร่วม</t>
  </si>
  <si>
    <t>1. ร้อยละของแผนงาน/โครงการด้านการส่งเสริมสุขภาพที่ได้รับงบประมาณ/มีส่วนร่วมจากหน่วยงาน/องค์กรภาคีเครือข่าย</t>
  </si>
  <si>
    <t>ร้อยละ 80</t>
  </si>
  <si>
    <t>งานเวชฯ</t>
  </si>
  <si>
    <t>2. อัตราความสำเร็จจากการดำเนินงานของภาคีเครือข่าย</t>
  </si>
  <si>
    <t>NA</t>
  </si>
  <si>
    <t>ทบทวนเพิ่มปี 62</t>
  </si>
  <si>
    <t>3. ร้อยละของ รพ.สต.ในพื้นที่มีการใช้ยาอย่างสมเหตุผล</t>
  </si>
  <si>
    <t>เภสัชฯ</t>
  </si>
  <si>
    <t xml:space="preserve">4. ร้อยละของ รพ.สต.ในพื้นที่ผ่านเกณฑ์การประเมิน </t>
  </si>
  <si>
    <t>รพ.สต.ติดดาว ระดับ 5 ดาว</t>
  </si>
  <si>
    <t>ร้อยละ 60</t>
  </si>
  <si>
    <t xml:space="preserve">ทีมประเมิน </t>
  </si>
  <si>
    <t>รพ.สต.ฯ</t>
  </si>
  <si>
    <t xml:space="preserve">5. ร้อยละของตำบลที่มีระบบการส่งเสริมสุขภาพดูแลผู้สูงอายุระยะยาว (Long term care) ในชุมชนผ่านเกณฑ์ </t>
  </si>
  <si>
    <t>2. พัฒนาระบบสาธารณสุขชายแดนต้นแบบ</t>
  </si>
  <si>
    <t>6. อัตราแรงงานต่างด้าวในพื้นที่ได้รับการตรวจ สุขภาพเพื่อขึ้นทะเบียนการทำงาน</t>
  </si>
  <si>
    <t>7. โรงพยาบาลผ่านเกณฑ์การประเมินโรงพยาบาลที่ให้บริการแบบเป็นมิตร (Friendly hospital) แก่ผู้รับบริการชาวต่างชาติ</t>
  </si>
  <si>
    <t>ผ่านเกณฑ์</t>
  </si>
  <si>
    <t>ยังไม่ได้ดำเนินการ</t>
  </si>
  <si>
    <t>ผ่าน 4 ข้อ</t>
  </si>
  <si>
    <t>ผ่าน 6 ข้อ</t>
  </si>
  <si>
    <t>คกก.อาเซียน</t>
  </si>
  <si>
    <t>8. อัตราป่วยด้วยโรคติดต่อชายแดน (โรคอุบัติใหม่,อุบัติซ้ำ) 4 โรคสำคัญ คือ พิษสุนัขบ้า,ซิก้า,คอตีบ และโปลิโอ</t>
  </si>
  <si>
    <t>0:แสนปชก.</t>
  </si>
  <si>
    <t>3. ส่งเสริมการบริหารงานโดยยึดหลักธรรมาภิบาล</t>
  </si>
  <si>
    <t xml:space="preserve">9. ผลการประเมินคุณธรรมและความโปร่งใสในการดำเนินงานของหน่วยงานภาครัฐ (ITA) ตามแบบสำรวจหลักฐานเชิงประจักษ์ (Evidence Base) </t>
  </si>
  <si>
    <t>ร้อยละ 90</t>
  </si>
  <si>
    <t>10. ร้อยละของตัวชี้วัดผ่านเกณฑ์ตามแผนยุทธศาสตร์</t>
  </si>
  <si>
    <t>ร้อยละ80</t>
  </si>
  <si>
    <t>ประกันฯ</t>
  </si>
  <si>
    <t>4. พัฒนาคุณภาพการบริหารการเงินการคลัง</t>
  </si>
  <si>
    <t>11. อัตราความสำเร็จของการบริหารการเงินการคลัง</t>
  </si>
  <si>
    <t>&gt;ร้อยละ80</t>
  </si>
  <si>
    <r>
      <t xml:space="preserve">12. Financial risk score </t>
    </r>
    <r>
      <rPr>
        <sz val="16"/>
        <color rgb="FFFF0000"/>
        <rFont val="TH SarabunPSK"/>
        <family val="2"/>
      </rPr>
      <t xml:space="preserve">  0</t>
    </r>
  </si>
  <si>
    <t>5. พัฒนาระบบการสร้างเสริมสุขภาพ การป้องกันโรค การดูแลผู้ป่วยโรคสำคัญ และการคุ้มครองผู้บริโภค</t>
  </si>
  <si>
    <t xml:space="preserve">13. อัตราหญิงตั้งครรภ์ได้รับการฝากครรภ์ครั้งแรกก่อน 12 สัปดาห์ </t>
  </si>
  <si>
    <t>&gt;ร้อยละ60</t>
  </si>
  <si>
    <t>14. อัตราความครอบคลุมของเด็กอายุ 0-5 ปี ได้รับวัคซีนครบชุด</t>
  </si>
  <si>
    <t>15. อัตราผู้ป่วยโรคเบาหวานรายใหม่ลดลง</t>
  </si>
  <si>
    <t>ร้อยละ 5</t>
  </si>
  <si>
    <t>เพิ่มขึ้น</t>
  </si>
  <si>
    <t>ลดลง</t>
  </si>
  <si>
    <t>ลดลง 36.71</t>
  </si>
  <si>
    <t>เพิ่มขึ้น 60.00</t>
  </si>
  <si>
    <t>เพิ่มขึ้น 4.38</t>
  </si>
  <si>
    <t>คลินิก</t>
  </si>
  <si>
    <t>16. อัตราผู้ป่วยโรคความดันโลหิตสูงรายใหม่ลดลง</t>
  </si>
  <si>
    <t>ร้อยละ 2.5</t>
  </si>
  <si>
    <t>ลดลง 45.79</t>
  </si>
  <si>
    <t>เพิ่มขึ้น 50.16</t>
  </si>
  <si>
    <t>ลดลง 43.53</t>
  </si>
  <si>
    <t>17. อัตราผู้ป่วยโรคอุจจาระร่วงลดลง</t>
  </si>
  <si>
    <t>หมายเหตุ ปรับค่าเป้าหมายปี 2562</t>
  </si>
  <si>
    <t>ร้อยละ 20 ของอัตรา : แสนปชก.</t>
  </si>
  <si>
    <t>ลดลง 8.07</t>
  </si>
  <si>
    <t>ลดลง 2.97</t>
  </si>
  <si>
    <t>18. อัตราผู้ป่วยโรคหลอดเลือดสมองรายใหม่ลดลง</t>
  </si>
  <si>
    <t>ร้อยละ4</t>
  </si>
  <si>
    <t>ลดลง 0.79</t>
  </si>
  <si>
    <t>เพิ่มขึ้น 6.35</t>
  </si>
  <si>
    <t>ลดลง 2.24</t>
  </si>
  <si>
    <t>19. อัตราผู้ป่วยโรคไข้เลือดออกลดลง</t>
  </si>
  <si>
    <t>ลดลงร้อยละ20ของ MD 5 ปีย้อนหลัง</t>
  </si>
  <si>
    <t>ลดลง 73.05</t>
  </si>
  <si>
    <t>ลดลง 80.84</t>
  </si>
  <si>
    <t>เพิ่มขึ้น 171.33</t>
  </si>
  <si>
    <t>20. อัตราผู้ป่วยโรคเบาหวาน ที่มีค่า HbA1C &lt; 7%</t>
  </si>
  <si>
    <t>&gt;ร้อยละ40</t>
  </si>
  <si>
    <t xml:space="preserve">21. อัตราผู้ป่วย CKD Stage 3-4 ที่มีอัตราการลดลงของ eGFR &lt; 4 ml/min/1.73/m2/ปี  </t>
  </si>
  <si>
    <t>(ทบทวนเปลี่ยน DM เป็น CKD ปี62)</t>
  </si>
  <si>
    <t>≥ร้อยละ66</t>
  </si>
  <si>
    <t xml:space="preserve">22. อัตราผู้ป่วยโรคความดันโลหิตสูงที่สามารถคุม BP&lt;140/90 mmHg. </t>
  </si>
  <si>
    <t>&gt;ร้อยละ50</t>
  </si>
  <si>
    <t>23. อัตราผู้บาดเจ็บ Trauma fast track เข้าถึงโรงพยาบาลภายใน 40 นาที</t>
  </si>
  <si>
    <t>&gt;ร้อยละ70</t>
  </si>
  <si>
    <t>24. อัตราผู้ป่วย Sepsis ได้รับยา Antibiotic ที่ ER ภายในเวลา 1 ชั่วโมง</t>
  </si>
  <si>
    <t>25. อัตราความสำเร็จการรักษาผู้ป่วยวัณโรคปอดรายใหม่</t>
  </si>
  <si>
    <t xml:space="preserve">&gt;ร้อยละ85  </t>
  </si>
  <si>
    <t>26. อัตราการเสียชีวิตด้วยโรค STEMI</t>
  </si>
  <si>
    <t>&lt;ร้อยละ1</t>
  </si>
  <si>
    <t xml:space="preserve">27. อัตราการเสียชีวิตด้วยโรคหลอดเลือดสมอง </t>
  </si>
  <si>
    <t>&lt;ร้อยละ7</t>
  </si>
  <si>
    <t>28. อัตราผู้ป่วย Stroke  fast track ได้รับการส่งต่อภายใน 30 นาที</t>
  </si>
  <si>
    <t>29. อัตราเสียชีวิตด้วยสาเหตุจากอุบัติเหตุทางจราจร</t>
  </si>
  <si>
    <t>&lt;18:แสนปชก.</t>
  </si>
  <si>
    <t>30. อัตราการเสียชีวิตด้วยโรควัณโรคปอด</t>
  </si>
  <si>
    <t>≤ร้อยละ 5</t>
  </si>
  <si>
    <t>31. ร้อยละของครัวเรือนในชุมชนเป้าหมายปลอดจากการใช้ยาสเตียรอยด์</t>
  </si>
  <si>
    <t>อยู่ระหว่างดำเนินการ</t>
  </si>
  <si>
    <t>32. ร้อยละของครัวเรือนในชุมชนเป้าหมายมีการใช้ยาปฏิชีวนะอย่างสมเหตุผล</t>
  </si>
  <si>
    <t xml:space="preserve">33. ร้อยละของผู้ป่วยโรคหลอดเลือดสมอง ได้รับการเยี่ยมบ้านต่อเนื่องโดยแพทย์แผนไทย (เดือนละ 1 ครั้ง) </t>
  </si>
  <si>
    <t>แผนไทยฯ</t>
  </si>
  <si>
    <t>34. ร้อยละของโรงเรียนที่เข้าร่วมโครงการส่งเสริมการปลูกและใช้สมุนไพร</t>
  </si>
  <si>
    <t>ร้อยละ 50</t>
  </si>
  <si>
    <t xml:space="preserve">35. อัตราผู้ใช้/ผู้เสพยาเสพติด ที่บำบัดครบตามเกณฑ์ที่กำหนดของแต่ละระบบ หยุดเสพต่อเนื่องหลังจำหน่ายจากการบำบัด 3 เดือน (3 Month Remission Rate) </t>
  </si>
  <si>
    <t>ร้อยละ 40</t>
  </si>
  <si>
    <t>6. ส่งเสริมการดำเนินงาน  GREEN and CLEAN Hospital</t>
  </si>
  <si>
    <t>36. ผลการประเมิน GREEN and CLEAN Hospital</t>
  </si>
  <si>
    <t>ระดับดีมาก</t>
  </si>
  <si>
    <t>ดี</t>
  </si>
  <si>
    <t>ดีมาก</t>
  </si>
  <si>
    <t>ENV</t>
  </si>
  <si>
    <t>7. พัฒนาระบบการบริหารทรัพยากรบุคคล</t>
  </si>
  <si>
    <t>37. อัตรา Retention rate</t>
  </si>
  <si>
    <r>
      <t>≥</t>
    </r>
    <r>
      <rPr>
        <sz val="16"/>
        <rFont val="TH SarabunPSK"/>
        <family val="2"/>
      </rPr>
      <t>ร้อยละ5</t>
    </r>
  </si>
  <si>
    <t>38. ร้อยละของบุคลากรได้รับการพัฒนาศักยภาพตามแผน</t>
  </si>
  <si>
    <t>ร้อยละ90</t>
  </si>
  <si>
    <t>39. ร้อยละของสภาวะสุขภาพทางกายบุคลากร</t>
  </si>
  <si>
    <t>HRD</t>
  </si>
  <si>
    <t>8. ส่งเสริมการดำเนินงาน Digital Hospital</t>
  </si>
  <si>
    <t xml:space="preserve">40. การดำเนินการ Smart Hospital ผ่าน </t>
  </si>
  <si>
    <t>เกณฑ์</t>
  </si>
  <si>
    <t>ระดับ 3</t>
  </si>
  <si>
    <t>รอรอบติดตาม(พ.ย.)</t>
  </si>
  <si>
    <t>ผ่านเกณฑ์4 ใน 6 ข้อ</t>
  </si>
  <si>
    <t xml:space="preserve"> เสี่ยง &lt; ร้อยละ20 C50</t>
  </si>
  <si>
    <t xml:space="preserve"> ดี  &gt;ร้อยละ70</t>
  </si>
  <si>
    <t>ป่วย  &lt; ร้อยละ 10</t>
  </si>
  <si>
    <t>Performance/ยุทธศาสตร์เครือข่ายบริการสุขภาพ อำเภอโป่งน้ำร้อน</t>
  </si>
  <si>
    <t>E-mail : ceopongnamron@gmail.com</t>
  </si>
  <si>
    <t>เครือข่ายบริการสุขภาพอำเภอโป่งน้ำร้อน จังหวัดจันทบุรี</t>
  </si>
  <si>
    <t>การจัดลำดับความสำคัญของปัญหาสาธารณสุข  เครือข่ายบริการสุขภาพอำเภอโป่งน้ำร้อน จังหวัดจันทบุรี ปีงบประมาณ 2563</t>
  </si>
  <si>
    <t>การจัดลำดับความสำคัญของปัญหาสาธารณสุข เครือข่ายบริการสุขภาพอำเภอโป่งน้ำร้อน จังหวัดจันทบุรี ปีงบประมาณ 2563</t>
  </si>
  <si>
    <t>รวมงบประมาณทั้งหมด</t>
  </si>
  <si>
    <t>รวมงบประมาณตามแผนปฏิบัติการ</t>
  </si>
  <si>
    <r>
      <t xml:space="preserve">  - โครงการสร้างเสริมสุขภาพและ</t>
    </r>
    <r>
      <rPr>
        <b/>
        <sz val="14"/>
        <rFont val="TH SarabunPSK"/>
        <family val="2"/>
      </rPr>
      <t>ป้</t>
    </r>
    <r>
      <rPr>
        <sz val="14"/>
        <rFont val="TH SarabunPSK"/>
        <family val="2"/>
      </rPr>
      <t>องกันโรคในกลุ่มสิทธิประกันสังคมและข้าราชการบูรณาการร่วมกันแผนจังหวัด</t>
    </r>
  </si>
  <si>
    <r>
      <t>พัฒนากลไกการบริหารจัดการ ระบบการเฝ้าระวัง ควบคุม ป้องกัน</t>
    </r>
    <r>
      <rPr>
        <b/>
        <sz val="16"/>
        <rFont val="TH SarabunPSK"/>
        <family val="2"/>
      </rPr>
      <t>โรคติดต่อ</t>
    </r>
    <r>
      <rPr>
        <sz val="16"/>
        <rFont val="TH SarabunPSK"/>
        <family val="2"/>
      </rPr>
      <t xml:space="preserve">ให้มีประสิทธิภาพ
</t>
    </r>
  </si>
  <si>
    <r>
      <t xml:space="preserve"> - โครงการป้องกันโรคอุบัติใหม่-อุบัติซ้ำ</t>
    </r>
    <r>
      <rPr>
        <b/>
        <sz val="14"/>
        <rFont val="TH SarabunPSK"/>
        <family val="2"/>
      </rPr>
      <t>บูรณาการ</t>
    </r>
    <r>
      <rPr>
        <sz val="14"/>
        <rFont val="TH SarabunPSK"/>
        <family val="2"/>
      </rPr>
      <t>ร่วมแผนจังหวัด</t>
    </r>
  </si>
  <si>
    <r>
      <t xml:space="preserve"> - โครงการให้ความรู้ด้านอาหารปลอดภัยแก่ชุมชน</t>
    </r>
    <r>
      <rPr>
        <b/>
        <sz val="14"/>
        <rFont val="TH SarabunPSK"/>
        <family val="2"/>
      </rPr>
      <t>บูรณาการ</t>
    </r>
    <r>
      <rPr>
        <sz val="14"/>
        <rFont val="TH SarabunPSK"/>
        <family val="2"/>
      </rPr>
      <t>ร่วมแผนจังหวัด</t>
    </r>
  </si>
  <si>
    <t xml:space="preserve"> -จัดประชุมเชิงปฎิบัติการร่วมกับภาคีเครือข่ายเพื่อสะท้อนปัญหาอนามัยสิ่งแวดล้อมในชุมชน และให้ภาคีเครือข่ายมีส่วนร่วมในการวางแผนแก้ไข</t>
  </si>
  <si>
    <r>
      <t xml:space="preserve">   - การจัดการรายบุคคลโดยโภชนาการในกลุ่มผู้ป่วยเบาหวานที่มีระดับน้ำตาลในเลือด </t>
    </r>
    <r>
      <rPr>
        <u/>
        <sz val="14"/>
        <rFont val="TH SarabunPSK"/>
        <family val="2"/>
      </rPr>
      <t>&gt;</t>
    </r>
    <r>
      <rPr>
        <sz val="14"/>
        <rFont val="TH SarabunPSK"/>
        <family val="2"/>
      </rPr>
      <t xml:space="preserve"> 180 mg/dl x visit</t>
    </r>
  </si>
  <si>
    <r>
      <t xml:space="preserve">   - การปรับเปลี่ยนพฤติกรรมโดยใช้กิจกรรมกลุ่มในผู้ป่วยเบาหวานที่มีระดับน้ำตาลสะสมในเลือด </t>
    </r>
    <r>
      <rPr>
        <u/>
        <sz val="14"/>
        <rFont val="TH SarabunPSK"/>
        <family val="2"/>
      </rPr>
      <t>&gt;</t>
    </r>
    <r>
      <rPr>
        <sz val="14"/>
        <rFont val="TH SarabunPSK"/>
        <family val="2"/>
      </rPr>
      <t xml:space="preserve"> 9%</t>
    </r>
  </si>
  <si>
    <r>
      <t xml:space="preserve"> - อบรมฟื้นฟูความรู้การดูแลผู้ป่วยฉุกเฉิน/อุบัติเหตุ แก่ทีมกู้ชีพตำบลและอาสาสมัคร</t>
    </r>
    <r>
      <rPr>
        <sz val="12"/>
        <rFont val="TH SarabunPSK"/>
        <family val="2"/>
      </rPr>
      <t>กู้ภัย</t>
    </r>
  </si>
  <si>
    <t>แผนรายจ่ายประจำขั้นพื้นฐาน ของโรงพยาบาลโป่งน้ำร้อน จังหวัดจันทบุรี ปีงบประมาณ 2563</t>
  </si>
  <si>
    <t>แผนรายจ่ายประจำขั้นพื้นฐาน ของ รพ.สต.ในเขตอำเภอโป่งน้ำร้อน จังหวัดจันทบุรี ปีงบประมาณ 2563</t>
  </si>
  <si>
    <t>แผนบูรณาการกิจกรรมเชิงรุกในชุมชนของเครือข่ายบริการสุขภาพอำเภอโป่งน้ำร้อน จังหวัดจันทบุรี  ปีงบประมาณ   2563</t>
  </si>
  <si>
    <t>รายละเอียดครุภัณฑ์ประกอบแผน ปีงบประมาณ 2563 ของรพ.สต.ในเขตอำเภอโป่งน้ำร้อน</t>
  </si>
  <si>
    <r>
      <rPr>
        <b/>
        <sz val="16"/>
        <rFont val="TH SarabunIT๙"/>
        <family val="2"/>
      </rPr>
      <t>ส่วนราชการ</t>
    </r>
    <r>
      <rPr>
        <sz val="16"/>
        <rFont val="TH SarabunIT๙"/>
        <family val="2"/>
      </rPr>
      <t xml:space="preserve"> โรงพยาบาลโป่งน้ำร้อน อำเภอโป่งน้ำร้อน จังหวัดจันทบุรี</t>
    </r>
  </si>
  <si>
    <r>
      <t>เรื่อง</t>
    </r>
    <r>
      <rPr>
        <sz val="16"/>
        <rFont val="TH SarabunIT๙"/>
        <family val="2"/>
      </rPr>
      <t xml:space="preserve"> ขออนุมัติแผนปฏิบัติการพัฒนาสุขภาพ ของเครือข่ายบริการสุขภาพอำเภอโป่งน้ำร้อน จังหวัดจันทบุรี ปีงบประมาณ 2563</t>
    </r>
  </si>
  <si>
    <t xml:space="preserve">ด้วย เครือข่ายบริการสุขภาพอำเภอโป่งน้ำร้อน ประกอบด้วยโรงพยาบาลโรงพยาบาลโป่งน้ำร้อน สำนักงานสาธารณสุขอำเภอโป่งน้ำร้อน และโรงพยาบาลส่งเสริมสุขภาพตำบลในเครือข่าย จำนวน 8  แห่ง </t>
  </si>
  <si>
    <t>ได้ร่วมกันจัดทำแผนปฏิบัติการพัฒนาสุขภาพเครือข่ายบริการสุขภาพอำเภอโป่งน้ำร้อน ปีงบประมาณ 2563  เสร็จเรียบร้อยแล้ว รายละเอียดตามเอกสารที่แนบมาพร้อมนี้</t>
  </si>
  <si>
    <t>จึงเรียนมาเพื่อโปรดพิจารณา หากเห็นชอบโปรดลงนามอนุมัติแผนปฏิบัติการพัฒนสุขภาพของเครือข่ายบริการสุขภาพอำเภอโป่งน้ำร้อน ปีงบประมาณ 2563  เพื่อดำเนินการต่อไป</t>
  </si>
  <si>
    <t>สาธารณสุขอำเภอโป่งน้ำร้อน</t>
  </si>
  <si>
    <t>ผู้อำนวยการโรงพยาบาลโป่งน้ำร้อน</t>
  </si>
  <si>
    <t>ประธานเครือข่ายบริการสุขภาพอำเภอโป่งน้ำร้อน</t>
  </si>
  <si>
    <t xml:space="preserve">     (นายสายัณห์  ตรีผล)</t>
  </si>
  <si>
    <t>(นายนันทวัช  เมตตากุลพิทักษ์)</t>
  </si>
  <si>
    <t>รวม(บาท)</t>
  </si>
  <si>
    <t>A 27 โครงการกัญชาทางการแพทย์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</si>
</sst>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3" formatCode="_-* #,##0.00_-;\-* #,##0.00_-;_-* &quot;-&quot;??_-;_-@_-"/>
    <numFmt numFmtId="187" formatCode="_-&quot;฿&quot;* #,##0.00_-;\-&quot;฿&quot;* #,##0.00_-;_-&quot;฿&quot;* &quot;-&quot;??_-;_-@_-"/>
    <numFmt numFmtId="188" formatCode="_-* #,##0_-;\-* #,##0_-;_-* &quot;-&quot;??_-;_-@_-"/>
    <numFmt numFmtId="190" formatCode="#,##0_ ;\-#,##0&quot; &quot;"/>
    <numFmt numFmtId="191" formatCode="#,##0.00_ ;\-#,##0.00&quot; &quot;"/>
  </numFmts>
  <fonts count="88" x14ac:knownFonts="1">
    <font>
      <sz val="10"/>
      <name val="Arial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sz val="16"/>
      <name val="TH SarabunPSK"/>
      <family val="2"/>
    </font>
    <font>
      <b/>
      <sz val="18"/>
      <name val="TH SarabunPSK"/>
      <family val="2"/>
    </font>
    <font>
      <b/>
      <sz val="16"/>
      <name val="TH SarabunPSK"/>
      <family val="2"/>
    </font>
    <font>
      <sz val="10"/>
      <name val="Arial"/>
      <family val="2"/>
    </font>
    <font>
      <sz val="16"/>
      <name val="TH SarabunIT๙"/>
      <family val="2"/>
    </font>
    <font>
      <sz val="10"/>
      <name val="JasmineUPC"/>
      <family val="1"/>
      <charset val="222"/>
    </font>
    <font>
      <b/>
      <sz val="24"/>
      <name val="JasmineUPC"/>
      <family val="1"/>
      <charset val="222"/>
    </font>
    <font>
      <b/>
      <sz val="24"/>
      <name val="TH SarabunIT๙"/>
      <family val="2"/>
    </font>
    <font>
      <b/>
      <sz val="16"/>
      <name val="TH SarabunIT๙"/>
      <family val="2"/>
    </font>
    <font>
      <sz val="10"/>
      <name val="TH SarabunPSK"/>
      <family val="2"/>
    </font>
    <font>
      <sz val="16"/>
      <color rgb="FF000000"/>
      <name val="TH SarabunPSK"/>
      <family val="2"/>
    </font>
    <font>
      <sz val="16"/>
      <color theme="1"/>
      <name val="TH SarabunPSK"/>
      <family val="2"/>
    </font>
    <font>
      <b/>
      <sz val="16"/>
      <color rgb="FF000000"/>
      <name val="TH SarabunPSK"/>
      <family val="2"/>
    </font>
    <font>
      <sz val="10"/>
      <name val="Arial"/>
      <family val="2"/>
    </font>
    <font>
      <b/>
      <sz val="29"/>
      <name val="TH SarabunIT๙"/>
      <family val="2"/>
    </font>
    <font>
      <b/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3"/>
      <name val="TH SarabunPSK"/>
      <family val="2"/>
    </font>
    <font>
      <sz val="14"/>
      <name val="TH SarabunPSK"/>
      <family val="2"/>
    </font>
    <font>
      <b/>
      <sz val="14"/>
      <name val="TH SarabunPSK"/>
      <family val="2"/>
    </font>
    <font>
      <sz val="14"/>
      <name val="Arial"/>
      <family val="2"/>
    </font>
    <font>
      <b/>
      <sz val="20"/>
      <name val="TH SarabunPSK"/>
      <family val="2"/>
    </font>
    <font>
      <b/>
      <sz val="22"/>
      <name val="TH SarabunPSK"/>
      <family val="2"/>
    </font>
    <font>
      <sz val="18"/>
      <name val="TH SarabunPSK"/>
      <family val="2"/>
    </font>
    <font>
      <b/>
      <sz val="18"/>
      <color indexed="8"/>
      <name val="TH SarabunPSK"/>
      <family val="2"/>
    </font>
    <font>
      <sz val="16"/>
      <name val="Arial"/>
      <family val="2"/>
    </font>
    <font>
      <sz val="17"/>
      <name val="TH SarabunPSK"/>
      <family val="2"/>
    </font>
    <font>
      <b/>
      <sz val="17"/>
      <name val="TH SarabunPSK"/>
      <family val="2"/>
    </font>
    <font>
      <b/>
      <sz val="24"/>
      <name val="TH SarabunPSK"/>
      <family val="2"/>
    </font>
    <font>
      <b/>
      <sz val="12"/>
      <name val="TH SarabunPSK"/>
      <family val="2"/>
    </font>
    <font>
      <b/>
      <sz val="28"/>
      <name val="TH SarabunPSK"/>
      <family val="2"/>
    </font>
    <font>
      <b/>
      <sz val="48"/>
      <name val="TH SarabunPSK"/>
      <family val="2"/>
    </font>
    <font>
      <b/>
      <sz val="40"/>
      <name val="TH SarabunPSK"/>
      <family val="2"/>
    </font>
    <font>
      <b/>
      <sz val="18"/>
      <color theme="1"/>
      <name val="TH SarabunPSK"/>
      <family val="2"/>
    </font>
    <font>
      <b/>
      <sz val="14"/>
      <color theme="1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1"/>
      <color theme="1"/>
      <name val="TH SarabunPSK"/>
      <family val="2"/>
    </font>
    <font>
      <sz val="18"/>
      <color theme="1"/>
      <name val="TH SarabunPSK"/>
      <family val="2"/>
    </font>
    <font>
      <b/>
      <sz val="26"/>
      <name val="TH SarabunPSK"/>
      <family val="2"/>
    </font>
    <font>
      <b/>
      <sz val="10"/>
      <name val="Arial"/>
      <family val="2"/>
    </font>
    <font>
      <sz val="12"/>
      <name val="TH SarabunPSK"/>
      <family val="2"/>
    </font>
    <font>
      <sz val="16"/>
      <color rgb="FF00B050"/>
      <name val="TH SarabunPSK"/>
      <family val="2"/>
    </font>
    <font>
      <b/>
      <sz val="18"/>
      <color rgb="FFFF0000"/>
      <name val="TH SarabunPSK"/>
      <family val="2"/>
    </font>
    <font>
      <sz val="11"/>
      <name val="TH SarabunPSK"/>
      <family val="2"/>
    </font>
    <font>
      <sz val="16"/>
      <color rgb="FF0000FF"/>
      <name val="TH SarabunPSK"/>
      <family val="2"/>
    </font>
    <font>
      <b/>
      <i/>
      <sz val="16"/>
      <name val="TH SarabunPSK"/>
      <family val="2"/>
    </font>
    <font>
      <sz val="14"/>
      <color rgb="FF0000FF"/>
      <name val="TH SarabunPSK"/>
      <family val="2"/>
    </font>
    <font>
      <sz val="16"/>
      <color rgb="FF0070C0"/>
      <name val="TH SarabunPSK"/>
      <family val="2"/>
    </font>
    <font>
      <b/>
      <sz val="16"/>
      <color rgb="FF0070C0"/>
      <name val="TH SarabunPSK"/>
      <family val="2"/>
    </font>
    <font>
      <sz val="11"/>
      <color theme="1"/>
      <name val="Tahoma"/>
      <family val="2"/>
      <scheme val="minor"/>
    </font>
    <font>
      <sz val="14"/>
      <color rgb="FF0070C0"/>
      <name val="TH SarabunPSK"/>
      <family val="2"/>
    </font>
    <font>
      <u/>
      <sz val="10"/>
      <color theme="10"/>
      <name val="Arial"/>
      <family val="2"/>
    </font>
    <font>
      <sz val="14"/>
      <color rgb="FFFF0000"/>
      <name val="TH SarabunPSK"/>
      <family val="2"/>
    </font>
    <font>
      <b/>
      <sz val="14"/>
      <color indexed="8"/>
      <name val="TH SarabunPSK"/>
      <family val="2"/>
    </font>
    <font>
      <sz val="11"/>
      <color indexed="8"/>
      <name val="Tahoma"/>
      <family val="2"/>
      <charset val="222"/>
    </font>
    <font>
      <sz val="14"/>
      <color indexed="8"/>
      <name val="TH SarabunPSK"/>
      <family val="2"/>
    </font>
    <font>
      <b/>
      <u/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b/>
      <sz val="9"/>
      <color indexed="81"/>
      <name val="Tahoma"/>
      <family val="2"/>
    </font>
    <font>
      <sz val="12"/>
      <color rgb="FF0070C0"/>
      <name val="TH SarabunPSK"/>
      <family val="2"/>
    </font>
    <font>
      <sz val="14"/>
      <name val="Cordia New"/>
      <family val="2"/>
    </font>
    <font>
      <sz val="14"/>
      <color rgb="FF00B0F0"/>
      <name val="TH SarabunPSK"/>
      <family val="2"/>
    </font>
    <font>
      <sz val="12"/>
      <color rgb="FF00B0F0"/>
      <name val="TH SarabunPSK"/>
      <family val="2"/>
    </font>
    <font>
      <sz val="14"/>
      <color rgb="FF000000"/>
      <name val="TH SarabunPSK"/>
      <family val="2"/>
    </font>
    <font>
      <b/>
      <sz val="48"/>
      <color rgb="FFBED3F9"/>
      <name val="AngsanaUPC"/>
      <family val="1"/>
    </font>
    <font>
      <sz val="20"/>
      <name val="TH SarabunPSK"/>
      <family val="2"/>
    </font>
    <font>
      <sz val="14"/>
      <name val="TH SarabunIT๙"/>
      <family val="2"/>
    </font>
    <font>
      <sz val="13"/>
      <name val="TH SarabunPSK"/>
      <family val="2"/>
    </font>
    <font>
      <sz val="14"/>
      <name val="Tahoma"/>
      <family val="2"/>
      <charset val="222"/>
      <scheme val="minor"/>
    </font>
    <font>
      <sz val="11"/>
      <name val="Tahoma"/>
      <family val="2"/>
      <charset val="222"/>
      <scheme val="minor"/>
    </font>
    <font>
      <b/>
      <sz val="30"/>
      <name val="JasmineUPC"/>
      <family val="1"/>
      <charset val="222"/>
    </font>
    <font>
      <b/>
      <sz val="11"/>
      <name val="TH SarabunPSK"/>
      <family val="2"/>
    </font>
    <font>
      <b/>
      <sz val="10"/>
      <name val="TH SarabunPSK"/>
      <family val="2"/>
    </font>
    <font>
      <sz val="9"/>
      <name val="TH SarabunPSK"/>
      <family val="2"/>
    </font>
    <font>
      <b/>
      <i/>
      <sz val="14"/>
      <name val="TH SarabunPSK"/>
      <family val="2"/>
    </font>
    <font>
      <u/>
      <sz val="14"/>
      <name val="TH SarabunPSK"/>
      <family val="2"/>
    </font>
    <font>
      <b/>
      <sz val="9"/>
      <name val="TH SarabunPSK"/>
      <family val="2"/>
    </font>
    <font>
      <b/>
      <sz val="8"/>
      <name val="TH SarabunPSK"/>
      <family val="2"/>
    </font>
    <font>
      <b/>
      <i/>
      <sz val="11"/>
      <name val="TH SarabunPSK"/>
      <family val="2"/>
    </font>
    <font>
      <sz val="9"/>
      <color indexed="81"/>
      <name val="Tahoma"/>
      <charset val="222"/>
    </font>
    <font>
      <b/>
      <sz val="9"/>
      <color indexed="81"/>
      <name val="Tahoma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dotted">
        <color indexed="64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rgb="FF000000"/>
      </right>
      <top style="dotted">
        <color indexed="64"/>
      </top>
      <bottom style="dotted">
        <color indexed="64"/>
      </bottom>
      <diagonal/>
    </border>
    <border>
      <left style="medium">
        <color rgb="FF000000"/>
      </left>
      <right style="medium">
        <color rgb="FF000000"/>
      </right>
      <top style="dotted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 style="dotted">
        <color indexed="64"/>
      </bottom>
      <diagonal/>
    </border>
    <border>
      <left style="medium">
        <color rgb="FF000000"/>
      </left>
      <right/>
      <top style="dotted">
        <color indexed="64"/>
      </top>
      <bottom/>
      <diagonal/>
    </border>
    <border>
      <left/>
      <right style="medium">
        <color rgb="FF000000"/>
      </right>
      <top style="dotted">
        <color indexed="64"/>
      </top>
      <bottom/>
      <diagonal/>
    </border>
    <border>
      <left style="medium">
        <color rgb="FF000000"/>
      </left>
      <right/>
      <top/>
      <bottom style="dotted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 style="dotted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 style="dotted">
        <color indexed="64"/>
      </bottom>
      <diagonal/>
    </border>
    <border>
      <left style="medium">
        <color rgb="FF000000"/>
      </left>
      <right style="medium">
        <color indexed="64"/>
      </right>
      <top style="dotted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 style="dotted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medium">
        <color rgb="FF000000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dotted">
        <color indexed="64"/>
      </top>
      <bottom style="medium">
        <color indexed="64"/>
      </bottom>
      <diagonal/>
    </border>
    <border>
      <left/>
      <right style="medium">
        <color rgb="FF000000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dotted">
        <color indexed="64"/>
      </top>
      <bottom style="medium">
        <color indexed="64"/>
      </bottom>
      <diagonal/>
    </border>
  </borders>
  <cellStyleXfs count="31">
    <xf numFmtId="0" fontId="0" fillId="0" borderId="0"/>
    <xf numFmtId="0" fontId="8" fillId="0" borderId="0"/>
    <xf numFmtId="43" fontId="4" fillId="0" borderId="0" applyFont="0" applyFill="0" applyBorder="0" applyAlignment="0" applyProtection="0"/>
    <xf numFmtId="0" fontId="8" fillId="0" borderId="0"/>
    <xf numFmtId="0" fontId="4" fillId="0" borderId="0"/>
    <xf numFmtId="0" fontId="4" fillId="0" borderId="0"/>
    <xf numFmtId="187" fontId="18" fillId="0" borderId="0" applyFont="0" applyFill="0" applyBorder="0" applyAlignment="0" applyProtection="0"/>
    <xf numFmtId="0" fontId="4" fillId="0" borderId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55" fillId="0" borderId="0"/>
    <xf numFmtId="0" fontId="4" fillId="0" borderId="0"/>
    <xf numFmtId="0" fontId="4" fillId="0" borderId="0"/>
    <xf numFmtId="0" fontId="57" fillId="0" borderId="0" applyNumberFormat="0" applyFill="0" applyBorder="0" applyAlignment="0" applyProtection="0"/>
    <xf numFmtId="0" fontId="4" fillId="0" borderId="0"/>
    <xf numFmtId="43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7" fillId="0" borderId="0"/>
    <xf numFmtId="0" fontId="67" fillId="0" borderId="0"/>
    <xf numFmtId="43" fontId="1" fillId="0" borderId="0" applyFont="0" applyFill="0" applyBorder="0" applyAlignment="0" applyProtection="0"/>
    <xf numFmtId="0" fontId="4" fillId="0" borderId="0"/>
  </cellStyleXfs>
  <cellXfs count="1202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5" fillId="0" borderId="3" xfId="0" applyFont="1" applyBorder="1"/>
    <xf numFmtId="0" fontId="7" fillId="0" borderId="0" xfId="0" applyFont="1"/>
    <xf numFmtId="0" fontId="7" fillId="0" borderId="4" xfId="0" applyFont="1" applyBorder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left"/>
    </xf>
    <xf numFmtId="0" fontId="11" fillId="0" borderId="0" xfId="0" applyFont="1"/>
    <xf numFmtId="0" fontId="15" fillId="0" borderId="3" xfId="0" applyFont="1" applyFill="1" applyBorder="1" applyAlignment="1">
      <alignment horizontal="left" vertical="top" wrapText="1" readingOrder="1"/>
    </xf>
    <xf numFmtId="0" fontId="5" fillId="0" borderId="0" xfId="0" applyFont="1" applyAlignment="1">
      <alignment vertical="top"/>
    </xf>
    <xf numFmtId="0" fontId="14" fillId="0" borderId="0" xfId="0" applyFont="1"/>
    <xf numFmtId="0" fontId="5" fillId="0" borderId="7" xfId="0" applyFont="1" applyBorder="1"/>
    <xf numFmtId="3" fontId="5" fillId="0" borderId="3" xfId="0" applyNumberFormat="1" applyFont="1" applyBorder="1"/>
    <xf numFmtId="0" fontId="5" fillId="0" borderId="3" xfId="0" applyFont="1" applyBorder="1" applyAlignment="1">
      <alignment wrapText="1"/>
    </xf>
    <xf numFmtId="0" fontId="9" fillId="0" borderId="0" xfId="5" applyFont="1"/>
    <xf numFmtId="0" fontId="9" fillId="0" borderId="0" xfId="5" applyFont="1" applyAlignment="1">
      <alignment horizontal="center"/>
    </xf>
    <xf numFmtId="3" fontId="9" fillId="0" borderId="0" xfId="5" applyNumberFormat="1" applyFont="1"/>
    <xf numFmtId="0" fontId="9" fillId="0" borderId="0" xfId="5" applyFont="1" applyBorder="1"/>
    <xf numFmtId="0" fontId="13" fillId="0" borderId="0" xfId="5" applyFont="1" applyFill="1" applyBorder="1"/>
    <xf numFmtId="0" fontId="13" fillId="0" borderId="0" xfId="5" applyFont="1"/>
    <xf numFmtId="0" fontId="16" fillId="0" borderId="0" xfId="0" applyFont="1" applyAlignment="1">
      <alignment vertical="top" wrapText="1"/>
    </xf>
    <xf numFmtId="0" fontId="16" fillId="0" borderId="0" xfId="0" applyFont="1"/>
    <xf numFmtId="0" fontId="16" fillId="0" borderId="0" xfId="0" applyFont="1" applyAlignment="1">
      <alignment horizontal="center"/>
    </xf>
    <xf numFmtId="0" fontId="20" fillId="0" borderId="0" xfId="0" applyFont="1"/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top" wrapText="1"/>
    </xf>
    <xf numFmtId="0" fontId="20" fillId="0" borderId="5" xfId="0" applyFont="1" applyBorder="1" applyAlignment="1">
      <alignment horizontal="center" vertical="top" wrapText="1"/>
    </xf>
    <xf numFmtId="0" fontId="5" fillId="0" borderId="0" xfId="0" applyFont="1" applyBorder="1"/>
    <xf numFmtId="0" fontId="5" fillId="0" borderId="5" xfId="0" applyFont="1" applyBorder="1"/>
    <xf numFmtId="0" fontId="7" fillId="0" borderId="3" xfId="5" applyFont="1" applyFill="1" applyBorder="1" applyAlignment="1">
      <alignment horizontal="center" vertical="top" wrapText="1"/>
    </xf>
    <xf numFmtId="0" fontId="7" fillId="0" borderId="20" xfId="5" applyFont="1" applyFill="1" applyBorder="1" applyAlignment="1">
      <alignment horizontal="center" vertical="top" wrapText="1"/>
    </xf>
    <xf numFmtId="0" fontId="20" fillId="0" borderId="20" xfId="0" applyFont="1" applyFill="1" applyBorder="1" applyAlignment="1">
      <alignment vertical="top"/>
    </xf>
    <xf numFmtId="0" fontId="7" fillId="0" borderId="0" xfId="5" applyFont="1" applyFill="1" applyBorder="1" applyAlignment="1">
      <alignment horizontal="right" vertical="top" wrapText="1"/>
    </xf>
    <xf numFmtId="0" fontId="22" fillId="0" borderId="5" xfId="0" applyFont="1" applyBorder="1" applyAlignment="1">
      <alignment horizontal="center" vertical="top" wrapText="1"/>
    </xf>
    <xf numFmtId="0" fontId="6" fillId="0" borderId="0" xfId="0" applyFont="1"/>
    <xf numFmtId="0" fontId="26" fillId="0" borderId="0" xfId="0" applyFont="1"/>
    <xf numFmtId="0" fontId="7" fillId="0" borderId="0" xfId="0" applyFont="1" applyBorder="1"/>
    <xf numFmtId="0" fontId="6" fillId="0" borderId="12" xfId="0" applyFont="1" applyBorder="1" applyAlignment="1">
      <alignment horizontal="center" vertical="top"/>
    </xf>
    <xf numFmtId="0" fontId="31" fillId="0" borderId="2" xfId="0" applyFont="1" applyBorder="1" applyAlignment="1">
      <alignment horizontal="center" vertical="top"/>
    </xf>
    <xf numFmtId="0" fontId="31" fillId="0" borderId="3" xfId="0" applyFont="1" applyBorder="1" applyAlignment="1">
      <alignment horizontal="center" vertical="top"/>
    </xf>
    <xf numFmtId="0" fontId="31" fillId="0" borderId="3" xfId="0" applyFont="1" applyFill="1" applyBorder="1" applyAlignment="1">
      <alignment horizontal="center" vertical="top"/>
    </xf>
    <xf numFmtId="0" fontId="32" fillId="0" borderId="3" xfId="0" applyFont="1" applyBorder="1" applyAlignment="1">
      <alignment horizontal="center" vertical="top"/>
    </xf>
    <xf numFmtId="0" fontId="31" fillId="0" borderId="3" xfId="0" applyFont="1" applyFill="1" applyBorder="1" applyAlignment="1">
      <alignment horizontal="center" vertical="top" wrapText="1"/>
    </xf>
    <xf numFmtId="0" fontId="31" fillId="0" borderId="3" xfId="0" applyFont="1" applyBorder="1" applyAlignment="1">
      <alignment horizontal="center" vertical="top" wrapText="1"/>
    </xf>
    <xf numFmtId="0" fontId="33" fillId="0" borderId="0" xfId="0" applyFont="1"/>
    <xf numFmtId="0" fontId="6" fillId="0" borderId="0" xfId="5" applyFont="1" applyFill="1" applyBorder="1" applyAlignment="1">
      <alignment vertical="top" wrapText="1"/>
    </xf>
    <xf numFmtId="0" fontId="7" fillId="0" borderId="0" xfId="0" applyFont="1" applyBorder="1" applyAlignment="1">
      <alignment horizontal="left"/>
    </xf>
    <xf numFmtId="0" fontId="34" fillId="0" borderId="0" xfId="0" applyFont="1" applyBorder="1"/>
    <xf numFmtId="0" fontId="34" fillId="0" borderId="0" xfId="0" applyFont="1" applyBorder="1" applyAlignment="1">
      <alignment horizontal="left"/>
    </xf>
    <xf numFmtId="0" fontId="35" fillId="0" borderId="0" xfId="0" applyFont="1"/>
    <xf numFmtId="0" fontId="36" fillId="0" borderId="0" xfId="0" applyFont="1"/>
    <xf numFmtId="0" fontId="37" fillId="0" borderId="0" xfId="0" applyFont="1"/>
    <xf numFmtId="0" fontId="5" fillId="0" borderId="2" xfId="0" applyFont="1" applyBorder="1"/>
    <xf numFmtId="0" fontId="5" fillId="0" borderId="21" xfId="0" applyFont="1" applyBorder="1"/>
    <xf numFmtId="0" fontId="20" fillId="0" borderId="1" xfId="0" applyFont="1" applyBorder="1" applyAlignment="1">
      <alignment horizontal="center" vertical="top" wrapText="1"/>
    </xf>
    <xf numFmtId="0" fontId="16" fillId="0" borderId="0" xfId="0" applyFont="1" applyAlignment="1">
      <alignment horizontal="left"/>
    </xf>
    <xf numFmtId="0" fontId="20" fillId="0" borderId="17" xfId="0" applyFont="1" applyBorder="1" applyAlignment="1">
      <alignment horizontal="left" vertical="top"/>
    </xf>
    <xf numFmtId="0" fontId="20" fillId="0" borderId="0" xfId="0" applyFont="1" applyBorder="1" applyAlignment="1">
      <alignment horizontal="left" vertical="top"/>
    </xf>
    <xf numFmtId="0" fontId="16" fillId="0" borderId="4" xfId="0" applyFont="1" applyFill="1" applyBorder="1" applyAlignment="1">
      <alignment horizontal="center" vertical="top" wrapText="1"/>
    </xf>
    <xf numFmtId="0" fontId="21" fillId="0" borderId="4" xfId="0" applyFont="1" applyFill="1" applyBorder="1" applyAlignment="1">
      <alignment vertical="top" wrapText="1"/>
    </xf>
    <xf numFmtId="0" fontId="16" fillId="0" borderId="5" xfId="0" applyFont="1" applyFill="1" applyBorder="1" applyAlignment="1">
      <alignment horizontal="center" vertical="top" wrapText="1"/>
    </xf>
    <xf numFmtId="0" fontId="21" fillId="0" borderId="5" xfId="0" applyFont="1" applyFill="1" applyBorder="1" applyAlignment="1">
      <alignment vertical="top" wrapText="1"/>
    </xf>
    <xf numFmtId="0" fontId="20" fillId="0" borderId="5" xfId="0" applyFont="1" applyFill="1" applyBorder="1" applyAlignment="1">
      <alignment horizontal="center" vertical="top" wrapText="1"/>
    </xf>
    <xf numFmtId="0" fontId="21" fillId="0" borderId="5" xfId="0" applyFont="1" applyFill="1" applyBorder="1" applyAlignment="1">
      <alignment horizontal="left" vertical="top" wrapText="1"/>
    </xf>
    <xf numFmtId="0" fontId="40" fillId="0" borderId="0" xfId="0" applyFont="1" applyAlignment="1">
      <alignment horizontal="left" vertical="top" wrapText="1"/>
    </xf>
    <xf numFmtId="0" fontId="16" fillId="0" borderId="0" xfId="0" applyFont="1" applyBorder="1" applyAlignment="1">
      <alignment horizontal="center" vertical="top" wrapText="1"/>
    </xf>
    <xf numFmtId="0" fontId="16" fillId="0" borderId="0" xfId="0" applyFont="1" applyBorder="1" applyAlignment="1">
      <alignment vertical="top" wrapText="1"/>
    </xf>
    <xf numFmtId="0" fontId="20" fillId="0" borderId="0" xfId="0" applyFont="1" applyBorder="1" applyAlignment="1">
      <alignment horizontal="center" vertical="top" wrapText="1"/>
    </xf>
    <xf numFmtId="0" fontId="41" fillId="0" borderId="0" xfId="0" applyFont="1" applyBorder="1" applyAlignment="1">
      <alignment vertical="top" wrapText="1"/>
    </xf>
    <xf numFmtId="0" fontId="42" fillId="0" borderId="0" xfId="0" applyFont="1"/>
    <xf numFmtId="0" fontId="43" fillId="0" borderId="0" xfId="0" applyFont="1" applyAlignment="1">
      <alignment horizontal="left"/>
    </xf>
    <xf numFmtId="0" fontId="39" fillId="0" borderId="4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top" wrapText="1"/>
    </xf>
    <xf numFmtId="0" fontId="44" fillId="0" borderId="0" xfId="0" applyFont="1"/>
    <xf numFmtId="0" fontId="27" fillId="0" borderId="0" xfId="0" applyFont="1"/>
    <xf numFmtId="3" fontId="5" fillId="0" borderId="2" xfId="0" applyNumberFormat="1" applyFont="1" applyBorder="1" applyAlignment="1">
      <alignment horizontal="center" vertical="top"/>
    </xf>
    <xf numFmtId="0" fontId="7" fillId="0" borderId="3" xfId="5" applyFont="1" applyFill="1" applyBorder="1" applyAlignment="1">
      <alignment vertical="top" wrapText="1"/>
    </xf>
    <xf numFmtId="3" fontId="5" fillId="0" borderId="3" xfId="0" applyNumberFormat="1" applyFont="1" applyBorder="1" applyAlignment="1">
      <alignment horizontal="center" vertical="top"/>
    </xf>
    <xf numFmtId="0" fontId="5" fillId="0" borderId="13" xfId="0" applyFont="1" applyFill="1" applyBorder="1" applyAlignment="1">
      <alignment horizontal="left" vertical="top" wrapText="1" readingOrder="1"/>
    </xf>
    <xf numFmtId="0" fontId="5" fillId="0" borderId="3" xfId="0" applyFont="1" applyBorder="1" applyAlignment="1">
      <alignment horizontal="center" vertical="top"/>
    </xf>
    <xf numFmtId="0" fontId="5" fillId="0" borderId="13" xfId="0" applyFont="1" applyFill="1" applyBorder="1" applyAlignment="1">
      <alignment vertical="top" wrapText="1"/>
    </xf>
    <xf numFmtId="0" fontId="7" fillId="0" borderId="21" xfId="5" applyFont="1" applyFill="1" applyBorder="1" applyAlignment="1">
      <alignment horizontal="center" vertical="top" wrapText="1"/>
    </xf>
    <xf numFmtId="3" fontId="5" fillId="0" borderId="3" xfId="0" applyNumberFormat="1" applyFont="1" applyFill="1" applyBorder="1" applyAlignment="1">
      <alignment horizontal="center" vertical="top"/>
    </xf>
    <xf numFmtId="1" fontId="5" fillId="0" borderId="3" xfId="0" applyNumberFormat="1" applyFont="1" applyFill="1" applyBorder="1" applyAlignment="1">
      <alignment horizontal="center" vertical="top"/>
    </xf>
    <xf numFmtId="0" fontId="5" fillId="0" borderId="22" xfId="0" applyFont="1" applyFill="1" applyBorder="1" applyAlignment="1">
      <alignment horizontal="left" vertical="top" wrapText="1" readingOrder="1"/>
    </xf>
    <xf numFmtId="0" fontId="5" fillId="0" borderId="3" xfId="0" applyFont="1" applyBorder="1" applyAlignment="1">
      <alignment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13" xfId="0" applyFont="1" applyFill="1" applyBorder="1" applyAlignment="1">
      <alignment horizontal="left" vertical="top" wrapText="1"/>
    </xf>
    <xf numFmtId="0" fontId="5" fillId="0" borderId="3" xfId="0" applyFont="1" applyFill="1" applyBorder="1" applyAlignment="1">
      <alignment horizontal="center" vertical="top"/>
    </xf>
    <xf numFmtId="0" fontId="5" fillId="0" borderId="3" xfId="0" applyFont="1" applyFill="1" applyBorder="1" applyAlignment="1">
      <alignment vertical="top" wrapText="1"/>
    </xf>
    <xf numFmtId="0" fontId="5" fillId="0" borderId="3" xfId="0" applyFont="1" applyFill="1" applyBorder="1" applyAlignment="1">
      <alignment horizontal="left" vertical="top" wrapText="1"/>
    </xf>
    <xf numFmtId="0" fontId="5" fillId="0" borderId="3" xfId="0" applyFont="1" applyFill="1" applyBorder="1" applyAlignment="1">
      <alignment vertical="top"/>
    </xf>
    <xf numFmtId="0" fontId="5" fillId="0" borderId="23" xfId="0" applyFont="1" applyFill="1" applyBorder="1" applyAlignment="1">
      <alignment vertical="top" wrapText="1"/>
    </xf>
    <xf numFmtId="1" fontId="5" fillId="0" borderId="3" xfId="0" applyNumberFormat="1" applyFont="1" applyBorder="1" applyAlignment="1">
      <alignment horizontal="center" vertical="top"/>
    </xf>
    <xf numFmtId="49" fontId="5" fillId="0" borderId="13" xfId="0" applyNumberFormat="1" applyFont="1" applyFill="1" applyBorder="1" applyAlignment="1">
      <alignment vertical="top" wrapText="1"/>
    </xf>
    <xf numFmtId="0" fontId="5" fillId="0" borderId="3" xfId="5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left" vertical="top" wrapText="1" readingOrder="1"/>
    </xf>
    <xf numFmtId="0" fontId="16" fillId="2" borderId="3" xfId="0" applyFont="1" applyFill="1" applyBorder="1" applyAlignment="1">
      <alignment vertical="top" wrapText="1"/>
    </xf>
    <xf numFmtId="1" fontId="5" fillId="0" borderId="7" xfId="0" applyNumberFormat="1" applyFont="1" applyFill="1" applyBorder="1" applyAlignment="1">
      <alignment horizontal="center" vertical="top"/>
    </xf>
    <xf numFmtId="3" fontId="5" fillId="0" borderId="7" xfId="0" applyNumberFormat="1" applyFont="1" applyFill="1" applyBorder="1" applyAlignment="1">
      <alignment horizontal="center" vertical="top"/>
    </xf>
    <xf numFmtId="0" fontId="5" fillId="0" borderId="26" xfId="0" applyFont="1" applyBorder="1" applyAlignment="1">
      <alignment vertical="top" wrapText="1"/>
    </xf>
    <xf numFmtId="0" fontId="5" fillId="0" borderId="23" xfId="0" applyFont="1" applyFill="1" applyBorder="1" applyAlignment="1">
      <alignment horizontal="left" vertical="top" wrapText="1"/>
    </xf>
    <xf numFmtId="0" fontId="5" fillId="0" borderId="23" xfId="0" applyFont="1" applyFill="1" applyBorder="1" applyAlignment="1">
      <alignment horizontal="center" vertical="top" wrapText="1"/>
    </xf>
    <xf numFmtId="3" fontId="5" fillId="0" borderId="7" xfId="0" applyNumberFormat="1" applyFont="1" applyBorder="1" applyAlignment="1">
      <alignment horizontal="center" vertical="top"/>
    </xf>
    <xf numFmtId="0" fontId="5" fillId="0" borderId="7" xfId="0" applyFont="1" applyFill="1" applyBorder="1" applyAlignment="1">
      <alignment horizontal="center" vertical="top"/>
    </xf>
    <xf numFmtId="0" fontId="7" fillId="0" borderId="0" xfId="0" applyFont="1" applyAlignment="1"/>
    <xf numFmtId="0" fontId="7" fillId="0" borderId="0" xfId="0" applyFont="1" applyAlignment="1">
      <alignment vertical="top"/>
    </xf>
    <xf numFmtId="0" fontId="0" fillId="0" borderId="0" xfId="0" applyAlignment="1">
      <alignment vertical="top"/>
    </xf>
    <xf numFmtId="0" fontId="5" fillId="0" borderId="0" xfId="0" applyFont="1" applyAlignment="1">
      <alignment horizontal="left" vertical="top" indent="1"/>
    </xf>
    <xf numFmtId="0" fontId="7" fillId="0" borderId="5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45" fillId="0" borderId="0" xfId="0" applyFont="1" applyAlignment="1">
      <alignment vertical="top"/>
    </xf>
    <xf numFmtId="0" fontId="5" fillId="0" borderId="5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left" vertical="top" wrapText="1"/>
    </xf>
    <xf numFmtId="0" fontId="5" fillId="0" borderId="5" xfId="0" applyFont="1" applyFill="1" applyBorder="1" applyAlignment="1">
      <alignment vertical="top"/>
    </xf>
    <xf numFmtId="0" fontId="5" fillId="0" borderId="5" xfId="0" applyFont="1" applyFill="1" applyBorder="1" applyAlignment="1">
      <alignment horizontal="left" vertical="top" wrapText="1" readingOrder="1"/>
    </xf>
    <xf numFmtId="0" fontId="16" fillId="2" borderId="2" xfId="0" applyFont="1" applyFill="1" applyBorder="1" applyAlignment="1">
      <alignment vertical="top" wrapText="1"/>
    </xf>
    <xf numFmtId="0" fontId="16" fillId="0" borderId="3" xfId="0" applyFont="1" applyFill="1" applyBorder="1" applyAlignment="1">
      <alignment vertical="top" wrapText="1"/>
    </xf>
    <xf numFmtId="0" fontId="16" fillId="0" borderId="3" xfId="0" applyFont="1" applyFill="1" applyBorder="1" applyAlignment="1">
      <alignment horizontal="left" vertical="top" wrapText="1"/>
    </xf>
    <xf numFmtId="0" fontId="16" fillId="0" borderId="3" xfId="0" applyFont="1" applyBorder="1" applyAlignment="1">
      <alignment vertical="top" wrapText="1"/>
    </xf>
    <xf numFmtId="0" fontId="47" fillId="0" borderId="0" xfId="0" applyFont="1"/>
    <xf numFmtId="0" fontId="5" fillId="0" borderId="3" xfId="0" applyFont="1" applyBorder="1" applyAlignment="1">
      <alignment horizontal="center"/>
    </xf>
    <xf numFmtId="0" fontId="5" fillId="0" borderId="3" xfId="5" applyFont="1" applyFill="1" applyBorder="1" applyAlignment="1">
      <alignment vertical="top" wrapText="1"/>
    </xf>
    <xf numFmtId="0" fontId="7" fillId="0" borderId="3" xfId="0" applyFont="1" applyBorder="1" applyAlignment="1">
      <alignment horizontal="center" vertical="top"/>
    </xf>
    <xf numFmtId="0" fontId="7" fillId="0" borderId="1" xfId="5" applyFont="1" applyFill="1" applyBorder="1" applyAlignment="1">
      <alignment horizontal="center" vertical="top" wrapText="1"/>
    </xf>
    <xf numFmtId="1" fontId="7" fillId="0" borderId="7" xfId="0" applyNumberFormat="1" applyFont="1" applyFill="1" applyBorder="1" applyAlignment="1">
      <alignment horizontal="center" vertical="top" wrapText="1"/>
    </xf>
    <xf numFmtId="0" fontId="47" fillId="0" borderId="0" xfId="0" applyFont="1" applyAlignment="1">
      <alignment horizontal="center"/>
    </xf>
    <xf numFmtId="0" fontId="47" fillId="0" borderId="0" xfId="0" applyFont="1" applyBorder="1"/>
    <xf numFmtId="0" fontId="5" fillId="0" borderId="22" xfId="0" applyFont="1" applyFill="1" applyBorder="1" applyAlignment="1">
      <alignment vertical="top" wrapText="1"/>
    </xf>
    <xf numFmtId="0" fontId="5" fillId="0" borderId="13" xfId="0" applyFont="1" applyFill="1" applyBorder="1" applyAlignment="1">
      <alignment vertical="top" wrapText="1" readingOrder="1"/>
    </xf>
    <xf numFmtId="0" fontId="5" fillId="0" borderId="3" xfId="0" applyFont="1" applyBorder="1" applyAlignment="1">
      <alignment horizontal="left" vertical="top" wrapText="1"/>
    </xf>
    <xf numFmtId="0" fontId="5" fillId="0" borderId="24" xfId="0" applyFont="1" applyFill="1" applyBorder="1" applyAlignment="1">
      <alignment vertical="top" wrapText="1"/>
    </xf>
    <xf numFmtId="3" fontId="50" fillId="0" borderId="3" xfId="5" applyNumberFormat="1" applyFont="1" applyFill="1" applyBorder="1" applyAlignment="1">
      <alignment horizontal="center" vertical="top" wrapText="1"/>
    </xf>
    <xf numFmtId="0" fontId="5" fillId="0" borderId="5" xfId="0" applyFont="1" applyBorder="1" applyAlignment="1">
      <alignment horizontal="center"/>
    </xf>
    <xf numFmtId="3" fontId="5" fillId="0" borderId="5" xfId="0" applyNumberFormat="1" applyFont="1" applyBorder="1" applyAlignment="1">
      <alignment horizontal="center"/>
    </xf>
    <xf numFmtId="3" fontId="5" fillId="0" borderId="18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right" vertical="center"/>
    </xf>
    <xf numFmtId="0" fontId="5" fillId="0" borderId="5" xfId="0" applyFont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1" fillId="0" borderId="0" xfId="0" applyFont="1"/>
    <xf numFmtId="0" fontId="5" fillId="0" borderId="0" xfId="0" applyFont="1" applyFill="1"/>
    <xf numFmtId="0" fontId="6" fillId="0" borderId="0" xfId="0" applyFont="1" applyFill="1" applyAlignment="1">
      <alignment horizontal="center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/>
    <xf numFmtId="0" fontId="7" fillId="0" borderId="0" xfId="0" applyFont="1" applyFill="1" applyBorder="1" applyAlignment="1">
      <alignment horizontal="left"/>
    </xf>
    <xf numFmtId="0" fontId="7" fillId="0" borderId="0" xfId="0" applyFont="1" applyFill="1" applyAlignment="1">
      <alignment horizontal="center"/>
    </xf>
    <xf numFmtId="0" fontId="5" fillId="0" borderId="0" xfId="0" applyFont="1" applyFill="1" applyBorder="1"/>
    <xf numFmtId="0" fontId="5" fillId="0" borderId="0" xfId="0" applyFont="1" applyFill="1" applyAlignment="1">
      <alignment horizontal="center"/>
    </xf>
    <xf numFmtId="0" fontId="34" fillId="0" borderId="0" xfId="0" applyFont="1" applyFill="1" applyBorder="1"/>
    <xf numFmtId="0" fontId="34" fillId="0" borderId="0" xfId="0" applyFont="1" applyFill="1" applyBorder="1" applyAlignment="1">
      <alignment horizontal="left"/>
    </xf>
    <xf numFmtId="0" fontId="6" fillId="0" borderId="0" xfId="0" applyFont="1" applyFill="1"/>
    <xf numFmtId="0" fontId="51" fillId="0" borderId="0" xfId="0" applyFont="1" applyFill="1"/>
    <xf numFmtId="0" fontId="7" fillId="0" borderId="4" xfId="0" applyFont="1" applyFill="1" applyBorder="1" applyAlignment="1">
      <alignment horizontal="center"/>
    </xf>
    <xf numFmtId="0" fontId="22" fillId="0" borderId="4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vertical="top"/>
    </xf>
    <xf numFmtId="0" fontId="5" fillId="0" borderId="3" xfId="0" applyFont="1" applyFill="1" applyBorder="1"/>
    <xf numFmtId="0" fontId="5" fillId="0" borderId="3" xfId="0" applyFont="1" applyFill="1" applyBorder="1" applyAlignment="1">
      <alignment wrapText="1"/>
    </xf>
    <xf numFmtId="3" fontId="5" fillId="0" borderId="3" xfId="0" applyNumberFormat="1" applyFont="1" applyFill="1" applyBorder="1"/>
    <xf numFmtId="0" fontId="5" fillId="0" borderId="5" xfId="0" applyFont="1" applyFill="1" applyBorder="1"/>
    <xf numFmtId="3" fontId="5" fillId="0" borderId="5" xfId="0" applyNumberFormat="1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3" fontId="5" fillId="0" borderId="18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5" fillId="0" borderId="0" xfId="0" applyFont="1" applyFill="1" applyAlignment="1">
      <alignment vertical="top" wrapText="1"/>
    </xf>
    <xf numFmtId="0" fontId="9" fillId="0" borderId="0" xfId="0" applyFont="1" applyFill="1" applyAlignment="1">
      <alignment vertical="top" wrapText="1"/>
    </xf>
    <xf numFmtId="0" fontId="5" fillId="0" borderId="13" xfId="0" applyFont="1" applyFill="1" applyBorder="1" applyAlignment="1">
      <alignment vertical="top"/>
    </xf>
    <xf numFmtId="0" fontId="50" fillId="0" borderId="13" xfId="0" applyFont="1" applyFill="1" applyBorder="1" applyAlignment="1">
      <alignment vertical="top" wrapText="1"/>
    </xf>
    <xf numFmtId="0" fontId="41" fillId="0" borderId="3" xfId="0" applyFont="1" applyFill="1" applyBorder="1" applyAlignment="1">
      <alignment horizontal="left" vertical="top" wrapText="1" readingOrder="1"/>
    </xf>
    <xf numFmtId="0" fontId="5" fillId="0" borderId="27" xfId="0" applyFont="1" applyFill="1" applyBorder="1" applyAlignment="1">
      <alignment vertical="top" wrapText="1"/>
    </xf>
    <xf numFmtId="0" fontId="7" fillId="0" borderId="20" xfId="5" applyFont="1" applyFill="1" applyBorder="1" applyAlignment="1">
      <alignment vertical="top" wrapText="1"/>
    </xf>
    <xf numFmtId="0" fontId="14" fillId="0" borderId="0" xfId="0" applyFont="1" applyAlignment="1">
      <alignment vertical="top"/>
    </xf>
    <xf numFmtId="0" fontId="6" fillId="0" borderId="0" xfId="0" applyFont="1" applyBorder="1" applyAlignment="1">
      <alignment horizontal="center" vertical="top"/>
    </xf>
    <xf numFmtId="0" fontId="5" fillId="0" borderId="9" xfId="0" applyFont="1" applyBorder="1" applyAlignment="1">
      <alignment vertical="top"/>
    </xf>
    <xf numFmtId="0" fontId="6" fillId="0" borderId="11" xfId="0" applyFont="1" applyBorder="1" applyAlignment="1">
      <alignment horizontal="center" vertical="top"/>
    </xf>
    <xf numFmtId="0" fontId="5" fillId="0" borderId="10" xfId="0" applyFont="1" applyBorder="1" applyAlignment="1">
      <alignment vertical="top"/>
    </xf>
    <xf numFmtId="0" fontId="28" fillId="0" borderId="12" xfId="0" applyFont="1" applyBorder="1" applyAlignment="1">
      <alignment vertical="top"/>
    </xf>
    <xf numFmtId="0" fontId="6" fillId="0" borderId="4" xfId="0" applyFont="1" applyBorder="1" applyAlignment="1">
      <alignment horizontal="center" vertical="top" wrapText="1"/>
    </xf>
    <xf numFmtId="3" fontId="29" fillId="0" borderId="4" xfId="2" applyNumberFormat="1" applyFont="1" applyBorder="1" applyAlignment="1">
      <alignment horizontal="center" vertical="top" wrapText="1"/>
    </xf>
    <xf numFmtId="0" fontId="14" fillId="0" borderId="0" xfId="11" applyFont="1" applyAlignment="1">
      <alignment vertical="top"/>
    </xf>
    <xf numFmtId="4" fontId="46" fillId="0" borderId="0" xfId="11" applyNumberFormat="1" applyFont="1" applyAlignment="1">
      <alignment vertical="top"/>
    </xf>
    <xf numFmtId="3" fontId="5" fillId="0" borderId="5" xfId="0" applyNumberFormat="1" applyFont="1" applyBorder="1" applyAlignment="1">
      <alignment horizontal="center" vertical="top"/>
    </xf>
    <xf numFmtId="0" fontId="30" fillId="0" borderId="0" xfId="0" applyFont="1" applyAlignment="1">
      <alignment vertical="top"/>
    </xf>
    <xf numFmtId="0" fontId="7" fillId="0" borderId="0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 wrapText="1"/>
    </xf>
    <xf numFmtId="3" fontId="29" fillId="0" borderId="5" xfId="2" applyNumberFormat="1" applyFont="1" applyBorder="1" applyAlignment="1">
      <alignment horizontal="center" vertical="top" wrapText="1"/>
    </xf>
    <xf numFmtId="0" fontId="49" fillId="0" borderId="5" xfId="0" applyFont="1" applyBorder="1" applyAlignment="1">
      <alignment horizontal="center" vertical="top" wrapText="1"/>
    </xf>
    <xf numFmtId="3" fontId="31" fillId="0" borderId="2" xfId="0" applyNumberFormat="1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/>
    </xf>
    <xf numFmtId="0" fontId="30" fillId="0" borderId="5" xfId="0" applyFont="1" applyBorder="1" applyAlignment="1">
      <alignment horizontal="center" vertical="top"/>
    </xf>
    <xf numFmtId="3" fontId="31" fillId="0" borderId="3" xfId="0" applyNumberFormat="1" applyFont="1" applyBorder="1" applyAlignment="1">
      <alignment horizontal="center" vertical="top"/>
    </xf>
    <xf numFmtId="3" fontId="32" fillId="0" borderId="21" xfId="0" applyNumberFormat="1" applyFont="1" applyBorder="1" applyAlignment="1">
      <alignment horizontal="center" vertical="top"/>
    </xf>
    <xf numFmtId="3" fontId="6" fillId="0" borderId="0" xfId="0" applyNumberFormat="1" applyFont="1" applyAlignment="1">
      <alignment horizontal="center" vertical="top"/>
    </xf>
    <xf numFmtId="0" fontId="6" fillId="0" borderId="0" xfId="0" applyFont="1" applyAlignment="1">
      <alignment vertical="top"/>
    </xf>
    <xf numFmtId="0" fontId="53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7" fillId="0" borderId="0" xfId="0" applyFont="1" applyBorder="1" applyAlignment="1">
      <alignment vertical="top"/>
    </xf>
    <xf numFmtId="0" fontId="7" fillId="0" borderId="0" xfId="0" applyFont="1" applyBorder="1" applyAlignment="1">
      <alignment horizontal="left" vertical="top"/>
    </xf>
    <xf numFmtId="0" fontId="7" fillId="0" borderId="0" xfId="0" applyFont="1" applyAlignment="1">
      <alignment horizontal="center" vertical="top"/>
    </xf>
    <xf numFmtId="0" fontId="5" fillId="0" borderId="0" xfId="0" applyFont="1" applyBorder="1" applyAlignment="1">
      <alignment vertical="top"/>
    </xf>
    <xf numFmtId="0" fontId="5" fillId="0" borderId="0" xfId="0" applyFont="1" applyAlignment="1">
      <alignment horizontal="center" vertical="top"/>
    </xf>
    <xf numFmtId="0" fontId="34" fillId="0" borderId="0" xfId="0" applyFont="1" applyBorder="1" applyAlignment="1">
      <alignment vertical="top"/>
    </xf>
    <xf numFmtId="0" fontId="34" fillId="0" borderId="0" xfId="0" applyFont="1" applyBorder="1" applyAlignment="1">
      <alignment horizontal="left" vertical="top"/>
    </xf>
    <xf numFmtId="0" fontId="51" fillId="0" borderId="0" xfId="0" applyFont="1" applyAlignment="1">
      <alignment vertical="top"/>
    </xf>
    <xf numFmtId="0" fontId="48" fillId="0" borderId="0" xfId="0" applyFont="1" applyAlignment="1">
      <alignment vertical="top"/>
    </xf>
    <xf numFmtId="0" fontId="5" fillId="0" borderId="3" xfId="0" applyFont="1" applyBorder="1" applyAlignment="1">
      <alignment vertical="top"/>
    </xf>
    <xf numFmtId="3" fontId="5" fillId="0" borderId="3" xfId="0" applyNumberFormat="1" applyFont="1" applyBorder="1" applyAlignment="1">
      <alignment vertical="top"/>
    </xf>
    <xf numFmtId="3" fontId="5" fillId="0" borderId="18" xfId="0" applyNumberFormat="1" applyFont="1" applyBorder="1" applyAlignment="1">
      <alignment horizontal="center" vertical="top"/>
    </xf>
    <xf numFmtId="0" fontId="5" fillId="0" borderId="0" xfId="0" applyFont="1" applyAlignment="1">
      <alignment vertical="center"/>
    </xf>
    <xf numFmtId="0" fontId="28" fillId="0" borderId="6" xfId="0" applyFont="1" applyBorder="1" applyAlignment="1">
      <alignment horizontal="center" vertical="top"/>
    </xf>
    <xf numFmtId="0" fontId="28" fillId="0" borderId="16" xfId="0" applyFont="1" applyFill="1" applyBorder="1" applyAlignment="1">
      <alignment vertical="top"/>
    </xf>
    <xf numFmtId="0" fontId="53" fillId="0" borderId="0" xfId="0" applyFont="1"/>
    <xf numFmtId="0" fontId="56" fillId="0" borderId="3" xfId="0" applyFont="1" applyBorder="1" applyAlignment="1">
      <alignment horizontal="center" vertical="top" wrapText="1"/>
    </xf>
    <xf numFmtId="3" fontId="7" fillId="0" borderId="3" xfId="5" applyNumberFormat="1" applyFont="1" applyFill="1" applyBorder="1" applyAlignment="1">
      <alignment horizontal="center" vertical="top" wrapText="1"/>
    </xf>
    <xf numFmtId="3" fontId="5" fillId="0" borderId="3" xfId="5" applyNumberFormat="1" applyFont="1" applyFill="1" applyBorder="1" applyAlignment="1">
      <alignment horizontal="center" vertical="top" wrapText="1"/>
    </xf>
    <xf numFmtId="3" fontId="5" fillId="0" borderId="21" xfId="5" applyNumberFormat="1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center" vertical="top"/>
    </xf>
    <xf numFmtId="0" fontId="6" fillId="0" borderId="0" xfId="0" applyFont="1" applyFill="1" applyAlignment="1">
      <alignment horizontal="center" vertical="top"/>
    </xf>
    <xf numFmtId="0" fontId="7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horizontal="center" vertical="top"/>
    </xf>
    <xf numFmtId="0" fontId="7" fillId="0" borderId="0" xfId="0" applyFont="1" applyFill="1" applyAlignment="1">
      <alignment vertical="top"/>
    </xf>
    <xf numFmtId="0" fontId="7" fillId="0" borderId="0" xfId="0" applyFont="1" applyFill="1" applyBorder="1" applyAlignment="1">
      <alignment horizontal="left" vertical="top"/>
    </xf>
    <xf numFmtId="0" fontId="7" fillId="0" borderId="0" xfId="0" applyFont="1" applyFill="1" applyAlignment="1">
      <alignment horizontal="center" vertical="top"/>
    </xf>
    <xf numFmtId="0" fontId="5" fillId="0" borderId="0" xfId="0" applyFont="1" applyFill="1" applyBorder="1" applyAlignment="1">
      <alignment vertical="top"/>
    </xf>
    <xf numFmtId="0" fontId="34" fillId="0" borderId="0" xfId="0" applyFont="1" applyFill="1" applyBorder="1" applyAlignment="1">
      <alignment vertical="top"/>
    </xf>
    <xf numFmtId="0" fontId="34" fillId="0" borderId="0" xfId="0" applyFont="1" applyFill="1" applyBorder="1" applyAlignment="1">
      <alignment horizontal="left" vertical="top"/>
    </xf>
    <xf numFmtId="0" fontId="34" fillId="0" borderId="0" xfId="0" applyFont="1" applyFill="1" applyBorder="1" applyAlignment="1">
      <alignment horizontal="center" vertical="top"/>
    </xf>
    <xf numFmtId="0" fontId="6" fillId="0" borderId="0" xfId="0" applyFont="1" applyFill="1" applyAlignment="1">
      <alignment vertical="top"/>
    </xf>
    <xf numFmtId="0" fontId="5" fillId="0" borderId="0" xfId="0" applyFont="1" applyFill="1" applyBorder="1" applyAlignment="1">
      <alignment horizontal="center" vertical="top"/>
    </xf>
    <xf numFmtId="0" fontId="51" fillId="0" borderId="0" xfId="0" applyFont="1" applyFill="1" applyAlignment="1">
      <alignment vertical="top"/>
    </xf>
    <xf numFmtId="3" fontId="5" fillId="0" borderId="3" xfId="0" applyNumberFormat="1" applyFont="1" applyFill="1" applyBorder="1" applyAlignment="1">
      <alignment vertical="top"/>
    </xf>
    <xf numFmtId="0" fontId="5" fillId="0" borderId="5" xfId="0" applyFont="1" applyFill="1" applyBorder="1" applyAlignment="1">
      <alignment horizontal="center" vertical="top"/>
    </xf>
    <xf numFmtId="3" fontId="5" fillId="0" borderId="5" xfId="0" applyNumberFormat="1" applyFont="1" applyFill="1" applyBorder="1" applyAlignment="1">
      <alignment horizontal="center" vertical="top"/>
    </xf>
    <xf numFmtId="3" fontId="5" fillId="0" borderId="18" xfId="0" applyNumberFormat="1" applyFont="1" applyFill="1" applyBorder="1" applyAlignment="1">
      <alignment horizontal="center" vertical="top"/>
    </xf>
    <xf numFmtId="0" fontId="16" fillId="0" borderId="0" xfId="0" applyFont="1" applyAlignment="1">
      <alignment vertical="top"/>
    </xf>
    <xf numFmtId="3" fontId="5" fillId="0" borderId="3" xfId="0" applyNumberFormat="1" applyFont="1" applyBorder="1" applyAlignment="1">
      <alignment horizontal="center"/>
    </xf>
    <xf numFmtId="3" fontId="7" fillId="0" borderId="20" xfId="5" applyNumberFormat="1" applyFont="1" applyFill="1" applyBorder="1" applyAlignment="1">
      <alignment horizontal="center" vertical="top" wrapText="1"/>
    </xf>
    <xf numFmtId="3" fontId="7" fillId="0" borderId="3" xfId="5" applyNumberFormat="1" applyFont="1" applyFill="1" applyBorder="1" applyAlignment="1">
      <alignment vertical="top" wrapText="1"/>
    </xf>
    <xf numFmtId="0" fontId="6" fillId="0" borderId="0" xfId="0" applyFont="1" applyBorder="1" applyAlignment="1"/>
    <xf numFmtId="0" fontId="5" fillId="0" borderId="5" xfId="0" applyFont="1" applyFill="1" applyBorder="1" applyAlignment="1">
      <alignment horizontal="center" vertical="top" wrapText="1" readingOrder="1"/>
    </xf>
    <xf numFmtId="3" fontId="23" fillId="0" borderId="5" xfId="0" applyNumberFormat="1" applyFont="1" applyBorder="1" applyAlignment="1">
      <alignment horizontal="center" vertical="top"/>
    </xf>
    <xf numFmtId="0" fontId="5" fillId="0" borderId="5" xfId="0" applyFont="1" applyBorder="1" applyAlignment="1">
      <alignment horizontal="left" vertical="top"/>
    </xf>
    <xf numFmtId="190" fontId="5" fillId="0" borderId="5" xfId="0" applyNumberFormat="1" applyFont="1" applyBorder="1" applyAlignment="1">
      <alignment horizontal="center" vertical="top"/>
    </xf>
    <xf numFmtId="0" fontId="5" fillId="0" borderId="5" xfId="0" applyFont="1" applyFill="1" applyBorder="1" applyAlignment="1">
      <alignment horizontal="center" vertical="top" wrapText="1"/>
    </xf>
    <xf numFmtId="0" fontId="5" fillId="0" borderId="21" xfId="0" applyFont="1" applyFill="1" applyBorder="1" applyAlignment="1">
      <alignment vertical="top"/>
    </xf>
    <xf numFmtId="0" fontId="5" fillId="0" borderId="21" xfId="0" applyFont="1" applyFill="1" applyBorder="1" applyAlignment="1">
      <alignment horizontal="center" vertical="top"/>
    </xf>
    <xf numFmtId="0" fontId="56" fillId="0" borderId="3" xfId="0" applyFont="1" applyFill="1" applyBorder="1" applyAlignment="1">
      <alignment horizontal="center" vertical="top" wrapText="1" readingOrder="1"/>
    </xf>
    <xf numFmtId="0" fontId="59" fillId="0" borderId="5" xfId="19" applyFont="1" applyBorder="1" applyAlignment="1">
      <alignment horizontal="center" vertical="center"/>
    </xf>
    <xf numFmtId="43" fontId="24" fillId="0" borderId="5" xfId="25" applyFont="1" applyFill="1" applyBorder="1" applyAlignment="1">
      <alignment horizontal="center" vertical="center" wrapText="1"/>
    </xf>
    <xf numFmtId="43" fontId="59" fillId="0" borderId="5" xfId="25" applyFont="1" applyFill="1" applyBorder="1" applyAlignment="1">
      <alignment horizontal="center" vertical="center" wrapText="1"/>
    </xf>
    <xf numFmtId="0" fontId="61" fillId="0" borderId="0" xfId="19" applyFont="1"/>
    <xf numFmtId="0" fontId="62" fillId="0" borderId="2" xfId="19" applyFont="1" applyBorder="1" applyAlignment="1">
      <alignment horizontal="left" vertical="center"/>
    </xf>
    <xf numFmtId="0" fontId="64" fillId="0" borderId="0" xfId="19" applyFont="1"/>
    <xf numFmtId="0" fontId="64" fillId="0" borderId="3" xfId="19" applyFont="1" applyBorder="1"/>
    <xf numFmtId="4" fontId="64" fillId="0" borderId="3" xfId="25" applyNumberFormat="1" applyFont="1" applyFill="1" applyBorder="1" applyAlignment="1">
      <alignment horizontal="center"/>
    </xf>
    <xf numFmtId="0" fontId="16" fillId="0" borderId="3" xfId="0" applyFont="1" applyFill="1" applyBorder="1"/>
    <xf numFmtId="0" fontId="64" fillId="0" borderId="21" xfId="19" applyFont="1" applyBorder="1"/>
    <xf numFmtId="0" fontId="63" fillId="10" borderId="5" xfId="19" applyFont="1" applyFill="1" applyBorder="1"/>
    <xf numFmtId="0" fontId="63" fillId="0" borderId="0" xfId="19" applyFont="1"/>
    <xf numFmtId="191" fontId="63" fillId="12" borderId="5" xfId="19" applyNumberFormat="1" applyFont="1" applyFill="1" applyBorder="1" applyAlignment="1">
      <alignment horizontal="center" vertical="center"/>
    </xf>
    <xf numFmtId="43" fontId="61" fillId="0" borderId="0" xfId="25" applyFont="1" applyFill="1"/>
    <xf numFmtId="0" fontId="5" fillId="0" borderId="0" xfId="0" applyFont="1" applyBorder="1" applyAlignment="1">
      <alignment vertical="center"/>
    </xf>
    <xf numFmtId="43" fontId="24" fillId="0" borderId="4" xfId="25" applyFont="1" applyFill="1" applyBorder="1" applyAlignment="1">
      <alignment horizontal="center" vertical="center" wrapText="1"/>
    </xf>
    <xf numFmtId="43" fontId="59" fillId="0" borderId="4" xfId="25" applyFont="1" applyFill="1" applyBorder="1" applyAlignment="1">
      <alignment horizontal="center" vertical="center" wrapText="1"/>
    </xf>
    <xf numFmtId="0" fontId="61" fillId="0" borderId="0" xfId="19" applyFont="1" applyAlignment="1">
      <alignment vertical="center"/>
    </xf>
    <xf numFmtId="43" fontId="7" fillId="0" borderId="5" xfId="25" applyFont="1" applyFill="1" applyBorder="1" applyAlignment="1">
      <alignment horizontal="center" vertical="center" wrapText="1"/>
    </xf>
    <xf numFmtId="4" fontId="63" fillId="0" borderId="5" xfId="25" applyNumberFormat="1" applyFont="1" applyFill="1" applyBorder="1" applyAlignment="1">
      <alignment horizontal="center" vertical="center" wrapText="1"/>
    </xf>
    <xf numFmtId="0" fontId="64" fillId="0" borderId="5" xfId="19" applyFont="1" applyBorder="1" applyAlignment="1">
      <alignment vertical="center"/>
    </xf>
    <xf numFmtId="0" fontId="64" fillId="0" borderId="0" xfId="19" applyFont="1" applyAlignment="1">
      <alignment vertical="center"/>
    </xf>
    <xf numFmtId="3" fontId="64" fillId="0" borderId="5" xfId="25" applyNumberFormat="1" applyFont="1" applyFill="1" applyBorder="1" applyAlignment="1">
      <alignment horizontal="center" vertical="center"/>
    </xf>
    <xf numFmtId="3" fontId="64" fillId="0" borderId="5" xfId="19" applyNumberFormat="1" applyFont="1" applyBorder="1" applyAlignment="1">
      <alignment horizontal="center" vertical="center"/>
    </xf>
    <xf numFmtId="0" fontId="63" fillId="6" borderId="5" xfId="19" applyFont="1" applyFill="1" applyBorder="1" applyAlignment="1">
      <alignment vertical="center"/>
    </xf>
    <xf numFmtId="3" fontId="20" fillId="6" borderId="5" xfId="2" applyNumberFormat="1" applyFont="1" applyFill="1" applyBorder="1" applyAlignment="1">
      <alignment horizontal="center" vertical="center"/>
    </xf>
    <xf numFmtId="0" fontId="63" fillId="0" borderId="0" xfId="19" applyFont="1" applyAlignment="1">
      <alignment vertical="center"/>
    </xf>
    <xf numFmtId="3" fontId="7" fillId="0" borderId="5" xfId="25" applyNumberFormat="1" applyFont="1" applyFill="1" applyBorder="1" applyAlignment="1">
      <alignment horizontal="center" vertical="center" wrapText="1"/>
    </xf>
    <xf numFmtId="3" fontId="63" fillId="0" borderId="5" xfId="25" applyNumberFormat="1" applyFont="1" applyFill="1" applyBorder="1" applyAlignment="1">
      <alignment horizontal="center" vertical="center" wrapText="1"/>
    </xf>
    <xf numFmtId="3" fontId="64" fillId="0" borderId="5" xfId="19" applyNumberFormat="1" applyFont="1" applyBorder="1" applyAlignment="1">
      <alignment vertical="center"/>
    </xf>
    <xf numFmtId="3" fontId="5" fillId="0" borderId="5" xfId="25" applyNumberFormat="1" applyFont="1" applyFill="1" applyBorder="1" applyAlignment="1">
      <alignment horizontal="center" vertical="center" wrapText="1"/>
    </xf>
    <xf numFmtId="3" fontId="64" fillId="0" borderId="5" xfId="25" applyNumberFormat="1" applyFont="1" applyFill="1" applyBorder="1" applyAlignment="1">
      <alignment horizontal="center" vertical="center" wrapText="1"/>
    </xf>
    <xf numFmtId="3" fontId="64" fillId="0" borderId="5" xfId="2" applyNumberFormat="1" applyFont="1" applyBorder="1" applyAlignment="1">
      <alignment horizontal="center" vertical="center"/>
    </xf>
    <xf numFmtId="3" fontId="63" fillId="0" borderId="5" xfId="2" applyNumberFormat="1" applyFont="1" applyBorder="1" applyAlignment="1">
      <alignment horizontal="center" vertical="center"/>
    </xf>
    <xf numFmtId="3" fontId="63" fillId="0" borderId="5" xfId="19" applyNumberFormat="1" applyFont="1" applyBorder="1" applyAlignment="1">
      <alignment horizontal="center" vertical="center"/>
    </xf>
    <xf numFmtId="0" fontId="5" fillId="0" borderId="3" xfId="0" applyFont="1" applyFill="1" applyBorder="1" applyAlignment="1">
      <alignment horizontal="center"/>
    </xf>
    <xf numFmtId="17" fontId="56" fillId="0" borderId="3" xfId="0" applyNumberFormat="1" applyFont="1" applyBorder="1" applyAlignment="1">
      <alignment horizontal="center" vertical="top" wrapText="1"/>
    </xf>
    <xf numFmtId="0" fontId="34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horizontal="center" vertical="top"/>
    </xf>
    <xf numFmtId="0" fontId="5" fillId="13" borderId="0" xfId="0" applyFont="1" applyFill="1" applyAlignment="1">
      <alignment vertical="top"/>
    </xf>
    <xf numFmtId="0" fontId="54" fillId="0" borderId="0" xfId="0" applyFont="1" applyAlignment="1">
      <alignment vertical="top"/>
    </xf>
    <xf numFmtId="0" fontId="23" fillId="0" borderId="3" xfId="5" applyFont="1" applyFill="1" applyBorder="1" applyAlignment="1">
      <alignment horizontal="center" vertical="top" wrapText="1"/>
    </xf>
    <xf numFmtId="0" fontId="7" fillId="0" borderId="0" xfId="0" applyFont="1" applyAlignment="1">
      <alignment horizontal="right" vertical="top"/>
    </xf>
    <xf numFmtId="3" fontId="7" fillId="0" borderId="0" xfId="0" applyNumberFormat="1" applyFont="1" applyAlignment="1">
      <alignment horizontal="center" vertical="top"/>
    </xf>
    <xf numFmtId="3" fontId="5" fillId="0" borderId="0" xfId="0" applyNumberFormat="1" applyFont="1" applyAlignment="1">
      <alignment horizontal="center"/>
    </xf>
    <xf numFmtId="0" fontId="16" fillId="0" borderId="3" xfId="0" applyFont="1" applyFill="1" applyBorder="1" applyAlignment="1">
      <alignment vertical="top"/>
    </xf>
    <xf numFmtId="0" fontId="28" fillId="0" borderId="2" xfId="0" applyFont="1" applyBorder="1" applyAlignment="1">
      <alignment horizontal="center" vertical="top"/>
    </xf>
    <xf numFmtId="0" fontId="28" fillId="0" borderId="2" xfId="0" applyFont="1" applyFill="1" applyBorder="1" applyAlignment="1">
      <alignment vertical="top"/>
    </xf>
    <xf numFmtId="0" fontId="28" fillId="0" borderId="3" xfId="0" applyFont="1" applyBorder="1" applyAlignment="1">
      <alignment horizontal="center" vertical="top"/>
    </xf>
    <xf numFmtId="0" fontId="28" fillId="0" borderId="3" xfId="0" applyFont="1" applyFill="1" applyBorder="1" applyAlignment="1">
      <alignment vertical="top"/>
    </xf>
    <xf numFmtId="3" fontId="5" fillId="0" borderId="21" xfId="0" applyNumberFormat="1" applyFont="1" applyBorder="1" applyAlignment="1">
      <alignment horizontal="center" vertical="top"/>
    </xf>
    <xf numFmtId="3" fontId="5" fillId="0" borderId="4" xfId="0" applyNumberFormat="1" applyFont="1" applyFill="1" applyBorder="1" applyAlignment="1">
      <alignment horizontal="center" vertical="top"/>
    </xf>
    <xf numFmtId="0" fontId="7" fillId="0" borderId="4" xfId="5" applyFont="1" applyFill="1" applyBorder="1" applyAlignment="1">
      <alignment vertical="top" wrapText="1"/>
    </xf>
    <xf numFmtId="0" fontId="7" fillId="0" borderId="4" xfId="5" applyFont="1" applyFill="1" applyBorder="1" applyAlignment="1">
      <alignment horizontal="center" vertical="top" wrapText="1"/>
    </xf>
    <xf numFmtId="0" fontId="56" fillId="0" borderId="3" xfId="0" applyFont="1" applyBorder="1" applyAlignment="1">
      <alignment horizontal="center" vertical="top"/>
    </xf>
    <xf numFmtId="3" fontId="5" fillId="0" borderId="8" xfId="0" applyNumberFormat="1" applyFont="1" applyFill="1" applyBorder="1" applyAlignment="1">
      <alignment horizontal="center" vertical="top"/>
    </xf>
    <xf numFmtId="0" fontId="7" fillId="0" borderId="8" xfId="5" applyFont="1" applyFill="1" applyBorder="1" applyAlignment="1">
      <alignment vertical="top" wrapText="1"/>
    </xf>
    <xf numFmtId="0" fontId="5" fillId="0" borderId="21" xfId="0" applyFont="1" applyFill="1" applyBorder="1"/>
    <xf numFmtId="0" fontId="9" fillId="0" borderId="3" xfId="0" applyFont="1" applyBorder="1" applyAlignment="1">
      <alignment vertical="top" wrapText="1"/>
    </xf>
    <xf numFmtId="0" fontId="23" fillId="0" borderId="3" xfId="0" applyFont="1" applyFill="1" applyBorder="1" applyAlignment="1">
      <alignment horizontal="left" vertical="top" wrapText="1" readingOrder="1"/>
    </xf>
    <xf numFmtId="3" fontId="5" fillId="0" borderId="21" xfId="0" applyNumberFormat="1" applyFont="1" applyFill="1" applyBorder="1" applyAlignment="1">
      <alignment horizontal="center" vertical="top"/>
    </xf>
    <xf numFmtId="0" fontId="5" fillId="0" borderId="21" xfId="5" applyFont="1" applyFill="1" applyBorder="1" applyAlignment="1">
      <alignment horizontal="center" vertical="top" wrapText="1"/>
    </xf>
    <xf numFmtId="0" fontId="5" fillId="0" borderId="21" xfId="0" applyFont="1" applyFill="1" applyBorder="1" applyAlignment="1">
      <alignment wrapText="1"/>
    </xf>
    <xf numFmtId="3" fontId="5" fillId="0" borderId="21" xfId="0" applyNumberFormat="1" applyFont="1" applyFill="1" applyBorder="1"/>
    <xf numFmtId="0" fontId="5" fillId="0" borderId="21" xfId="0" applyFont="1" applyBorder="1" applyAlignment="1">
      <alignment vertical="top"/>
    </xf>
    <xf numFmtId="3" fontId="64" fillId="0" borderId="5" xfId="19" applyNumberFormat="1" applyFont="1" applyFill="1" applyBorder="1" applyAlignment="1">
      <alignment horizontal="center" vertical="center"/>
    </xf>
    <xf numFmtId="191" fontId="61" fillId="0" borderId="21" xfId="25" applyNumberFormat="1" applyFont="1" applyFill="1" applyBorder="1" applyAlignment="1">
      <alignment horizontal="center"/>
    </xf>
    <xf numFmtId="3" fontId="16" fillId="0" borderId="5" xfId="2" applyNumberFormat="1" applyFont="1" applyFill="1" applyBorder="1" applyAlignment="1">
      <alignment horizontal="center" vertical="center"/>
    </xf>
    <xf numFmtId="191" fontId="5" fillId="0" borderId="0" xfId="0" applyNumberFormat="1" applyFont="1"/>
    <xf numFmtId="0" fontId="7" fillId="0" borderId="4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5" fillId="0" borderId="5" xfId="0" applyFont="1" applyBorder="1" applyAlignment="1">
      <alignment vertical="top"/>
    </xf>
    <xf numFmtId="0" fontId="24" fillId="0" borderId="3" xfId="5" applyFont="1" applyFill="1" applyBorder="1" applyAlignment="1">
      <alignment horizontal="center" vertical="top" wrapText="1"/>
    </xf>
    <xf numFmtId="0" fontId="23" fillId="0" borderId="3" xfId="0" applyFont="1" applyBorder="1" applyAlignment="1">
      <alignment vertical="top"/>
    </xf>
    <xf numFmtId="3" fontId="52" fillId="0" borderId="3" xfId="5" applyNumberFormat="1" applyFont="1" applyFill="1" applyBorder="1" applyAlignment="1">
      <alignment horizontal="center" vertical="top" wrapText="1"/>
    </xf>
    <xf numFmtId="3" fontId="23" fillId="0" borderId="3" xfId="0" applyNumberFormat="1" applyFont="1" applyBorder="1" applyAlignment="1">
      <alignment horizontal="center" vertical="top"/>
    </xf>
    <xf numFmtId="0" fontId="23" fillId="0" borderId="0" xfId="0" applyFont="1" applyAlignment="1">
      <alignment vertical="top"/>
    </xf>
    <xf numFmtId="0" fontId="23" fillId="0" borderId="3" xfId="5" applyFont="1" applyFill="1" applyBorder="1" applyAlignment="1">
      <alignment vertical="top" wrapText="1"/>
    </xf>
    <xf numFmtId="0" fontId="56" fillId="0" borderId="0" xfId="0" applyFont="1"/>
    <xf numFmtId="0" fontId="56" fillId="0" borderId="3" xfId="0" applyFont="1" applyFill="1" applyBorder="1" applyAlignment="1">
      <alignment horizontal="left" vertical="top" wrapText="1" readingOrder="1"/>
    </xf>
    <xf numFmtId="0" fontId="56" fillId="0" borderId="0" xfId="0" applyFont="1" applyAlignment="1">
      <alignment vertical="top"/>
    </xf>
    <xf numFmtId="0" fontId="68" fillId="0" borderId="0" xfId="0" applyFont="1" applyAlignment="1">
      <alignment vertical="top"/>
    </xf>
    <xf numFmtId="0" fontId="24" fillId="0" borderId="3" xfId="5" applyFont="1" applyFill="1" applyBorder="1" applyAlignment="1">
      <alignment vertical="top" wrapText="1"/>
    </xf>
    <xf numFmtId="0" fontId="23" fillId="0" borderId="0" xfId="0" applyFont="1" applyFill="1" applyAlignment="1">
      <alignment vertical="top"/>
    </xf>
    <xf numFmtId="0" fontId="23" fillId="2" borderId="3" xfId="5" applyFont="1" applyFill="1" applyBorder="1" applyAlignment="1">
      <alignment horizontal="center" vertical="top" wrapText="1"/>
    </xf>
    <xf numFmtId="3" fontId="23" fillId="0" borderId="3" xfId="5" applyNumberFormat="1" applyFont="1" applyFill="1" applyBorder="1" applyAlignment="1">
      <alignment horizontal="center" vertical="top" wrapText="1"/>
    </xf>
    <xf numFmtId="0" fontId="23" fillId="0" borderId="0" xfId="0" applyFont="1"/>
    <xf numFmtId="3" fontId="5" fillId="0" borderId="0" xfId="0" applyNumberFormat="1" applyFont="1" applyFill="1" applyBorder="1" applyAlignment="1">
      <alignment horizontal="center" vertical="top"/>
    </xf>
    <xf numFmtId="0" fontId="69" fillId="0" borderId="0" xfId="0" applyFont="1" applyAlignment="1">
      <alignment vertical="top"/>
    </xf>
    <xf numFmtId="0" fontId="66" fillId="0" borderId="0" xfId="0" applyFont="1" applyAlignment="1">
      <alignment vertical="top"/>
    </xf>
    <xf numFmtId="0" fontId="46" fillId="0" borderId="3" xfId="5" applyFont="1" applyFill="1" applyBorder="1" applyAlignment="1">
      <alignment horizontal="center" vertical="top" wrapText="1"/>
    </xf>
    <xf numFmtId="3" fontId="46" fillId="0" borderId="3" xfId="5" applyNumberFormat="1" applyFont="1" applyFill="1" applyBorder="1" applyAlignment="1">
      <alignment horizontal="center" vertical="top" wrapText="1"/>
    </xf>
    <xf numFmtId="0" fontId="46" fillId="0" borderId="0" xfId="0" applyFont="1" applyAlignment="1">
      <alignment vertical="top"/>
    </xf>
    <xf numFmtId="1" fontId="24" fillId="0" borderId="3" xfId="0" applyNumberFormat="1" applyFont="1" applyFill="1" applyBorder="1" applyAlignment="1">
      <alignment horizontal="center" vertical="top"/>
    </xf>
    <xf numFmtId="0" fontId="58" fillId="0" borderId="0" xfId="0" applyFont="1" applyAlignment="1">
      <alignment vertical="top"/>
    </xf>
    <xf numFmtId="3" fontId="24" fillId="0" borderId="3" xfId="5" applyNumberFormat="1" applyFont="1" applyFill="1" applyBorder="1" applyAlignment="1">
      <alignment horizontal="center" vertical="top" wrapText="1"/>
    </xf>
    <xf numFmtId="3" fontId="23" fillId="0" borderId="3" xfId="0" applyNumberFormat="1" applyFont="1" applyFill="1" applyBorder="1" applyAlignment="1">
      <alignment horizontal="center" vertical="top"/>
    </xf>
    <xf numFmtId="0" fontId="23" fillId="0" borderId="3" xfId="0" applyFont="1" applyFill="1" applyBorder="1" applyAlignment="1">
      <alignment horizontal="center" vertical="top"/>
    </xf>
    <xf numFmtId="0" fontId="56" fillId="0" borderId="0" xfId="0" applyFont="1" applyFill="1" applyBorder="1" applyAlignment="1">
      <alignment vertical="top"/>
    </xf>
    <xf numFmtId="0" fontId="56" fillId="0" borderId="0" xfId="0" applyFont="1" applyFill="1" applyAlignment="1">
      <alignment vertical="top"/>
    </xf>
    <xf numFmtId="0" fontId="23" fillId="0" borderId="3" xfId="0" applyFont="1" applyBorder="1"/>
    <xf numFmtId="0" fontId="23" fillId="0" borderId="3" xfId="0" applyFont="1" applyBorder="1" applyAlignment="1">
      <alignment horizontal="center" vertical="top" wrapText="1"/>
    </xf>
    <xf numFmtId="0" fontId="23" fillId="0" borderId="0" xfId="0" applyFont="1" applyAlignment="1">
      <alignment vertical="top" wrapText="1"/>
    </xf>
    <xf numFmtId="0" fontId="70" fillId="0" borderId="3" xfId="0" applyFont="1" applyFill="1" applyBorder="1" applyAlignment="1">
      <alignment horizontal="center" vertical="top" wrapText="1" readingOrder="1"/>
    </xf>
    <xf numFmtId="0" fontId="70" fillId="0" borderId="3" xfId="0" applyFont="1" applyFill="1" applyBorder="1" applyAlignment="1">
      <alignment horizontal="left" vertical="top" wrapText="1" readingOrder="1"/>
    </xf>
    <xf numFmtId="3" fontId="23" fillId="0" borderId="3" xfId="0" applyNumberFormat="1" applyFont="1" applyBorder="1"/>
    <xf numFmtId="0" fontId="23" fillId="0" borderId="3" xfId="0" applyFont="1" applyBorder="1" applyAlignment="1">
      <alignment wrapText="1"/>
    </xf>
    <xf numFmtId="0" fontId="23" fillId="0" borderId="3" xfId="0" applyFont="1" applyBorder="1" applyAlignment="1">
      <alignment horizontal="center"/>
    </xf>
    <xf numFmtId="0" fontId="23" fillId="0" borderId="3" xfId="0" applyFont="1" applyBorder="1" applyAlignment="1">
      <alignment horizontal="center" vertical="top"/>
    </xf>
    <xf numFmtId="3" fontId="24" fillId="0" borderId="3" xfId="0" applyNumberFormat="1" applyFont="1" applyFill="1" applyBorder="1" applyAlignment="1">
      <alignment horizontal="center" vertical="top"/>
    </xf>
    <xf numFmtId="3" fontId="23" fillId="0" borderId="3" xfId="0" applyNumberFormat="1" applyFont="1" applyBorder="1" applyAlignment="1">
      <alignment vertical="top"/>
    </xf>
    <xf numFmtId="0" fontId="23" fillId="0" borderId="3" xfId="0" applyFont="1" applyFill="1" applyBorder="1" applyAlignment="1">
      <alignment horizontal="center" vertical="top" wrapText="1"/>
    </xf>
    <xf numFmtId="0" fontId="23" fillId="0" borderId="21" xfId="0" applyFont="1" applyBorder="1"/>
    <xf numFmtId="0" fontId="23" fillId="0" borderId="13" xfId="0" applyFont="1" applyFill="1" applyBorder="1" applyAlignment="1">
      <alignment horizontal="left" vertical="top" wrapText="1"/>
    </xf>
    <xf numFmtId="1" fontId="24" fillId="2" borderId="7" xfId="0" applyNumberFormat="1" applyFont="1" applyFill="1" applyBorder="1" applyAlignment="1">
      <alignment horizontal="center" vertical="top"/>
    </xf>
    <xf numFmtId="3" fontId="23" fillId="0" borderId="0" xfId="0" applyNumberFormat="1" applyFont="1" applyAlignment="1">
      <alignment horizontal="center" vertical="top"/>
    </xf>
    <xf numFmtId="0" fontId="24" fillId="0" borderId="20" xfId="5" applyFont="1" applyFill="1" applyBorder="1" applyAlignment="1">
      <alignment horizontal="center" vertical="top" wrapText="1"/>
    </xf>
    <xf numFmtId="1" fontId="23" fillId="0" borderId="3" xfId="0" applyNumberFormat="1" applyFont="1" applyBorder="1" applyAlignment="1">
      <alignment horizontal="center" vertical="top"/>
    </xf>
    <xf numFmtId="1" fontId="23" fillId="0" borderId="3" xfId="0" applyNumberFormat="1" applyFont="1" applyFill="1" applyBorder="1" applyAlignment="1">
      <alignment horizontal="center" vertical="top" wrapText="1"/>
    </xf>
    <xf numFmtId="0" fontId="56" fillId="0" borderId="0" xfId="0" applyFont="1" applyAlignment="1">
      <alignment vertical="top" wrapText="1"/>
    </xf>
    <xf numFmtId="0" fontId="56" fillId="0" borderId="13" xfId="0" applyFont="1" applyFill="1" applyBorder="1" applyAlignment="1">
      <alignment horizontal="left" vertical="top" wrapText="1" readingOrder="1"/>
    </xf>
    <xf numFmtId="0" fontId="7" fillId="0" borderId="3" xfId="0" applyFont="1" applyFill="1" applyBorder="1" applyAlignment="1">
      <alignment horizontal="center" vertical="top"/>
    </xf>
    <xf numFmtId="0" fontId="5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5" fillId="0" borderId="5" xfId="0" applyFont="1" applyBorder="1" applyAlignment="1">
      <alignment vertical="top" wrapText="1"/>
    </xf>
    <xf numFmtId="43" fontId="5" fillId="0" borderId="5" xfId="29" applyFont="1" applyFill="1" applyBorder="1" applyAlignment="1">
      <alignment horizontal="left" vertical="top"/>
    </xf>
    <xf numFmtId="0" fontId="15" fillId="0" borderId="5" xfId="0" applyFont="1" applyBorder="1" applyAlignment="1">
      <alignment horizontal="left" vertical="top" wrapText="1"/>
    </xf>
    <xf numFmtId="0" fontId="63" fillId="10" borderId="5" xfId="19" applyFont="1" applyFill="1" applyBorder="1" applyAlignment="1">
      <alignment vertical="center"/>
    </xf>
    <xf numFmtId="3" fontId="63" fillId="12" borderId="5" xfId="19" applyNumberFormat="1" applyFont="1" applyFill="1" applyBorder="1" applyAlignment="1">
      <alignment horizontal="center" vertical="center"/>
    </xf>
    <xf numFmtId="3" fontId="16" fillId="0" borderId="5" xfId="26" applyNumberFormat="1" applyFont="1" applyFill="1" applyBorder="1" applyAlignment="1">
      <alignment horizontal="center" vertical="center"/>
    </xf>
    <xf numFmtId="3" fontId="16" fillId="0" borderId="5" xfId="2" applyNumberFormat="1" applyFont="1" applyFill="1" applyBorder="1" applyAlignment="1">
      <alignment horizontal="center"/>
    </xf>
    <xf numFmtId="3" fontId="64" fillId="0" borderId="0" xfId="19" applyNumberFormat="1" applyFont="1" applyAlignment="1">
      <alignment vertical="center"/>
    </xf>
    <xf numFmtId="3" fontId="63" fillId="0" borderId="0" xfId="19" applyNumberFormat="1" applyFont="1" applyAlignment="1">
      <alignment horizontal="center" vertical="center"/>
    </xf>
    <xf numFmtId="0" fontId="7" fillId="0" borderId="0" xfId="0" applyFont="1" applyBorder="1" applyAlignment="1">
      <alignment wrapText="1"/>
    </xf>
    <xf numFmtId="0" fontId="5" fillId="0" borderId="0" xfId="0" applyFont="1" applyBorder="1" applyAlignment="1"/>
    <xf numFmtId="0" fontId="71" fillId="0" borderId="0" xfId="0" applyFont="1" applyAlignment="1">
      <alignment horizontal="center" vertical="center" readingOrder="1"/>
    </xf>
    <xf numFmtId="0" fontId="24" fillId="0" borderId="0" xfId="0" applyFont="1" applyAlignment="1">
      <alignment horizontal="left" vertical="center" readingOrder="1"/>
    </xf>
    <xf numFmtId="0" fontId="0" fillId="0" borderId="0" xfId="0" applyAlignment="1">
      <alignment vertical="top" wrapText="1"/>
    </xf>
    <xf numFmtId="0" fontId="4" fillId="0" borderId="0" xfId="0" applyFont="1" applyAlignment="1">
      <alignment vertical="top" wrapText="1"/>
    </xf>
    <xf numFmtId="0" fontId="5" fillId="0" borderId="5" xfId="0" applyFont="1" applyBorder="1" applyAlignment="1">
      <alignment vertical="top" wrapText="1" readingOrder="1"/>
    </xf>
    <xf numFmtId="1" fontId="5" fillId="0" borderId="3" xfId="0" applyNumberFormat="1" applyFont="1" applyFill="1" applyBorder="1" applyAlignment="1">
      <alignment horizontal="center" vertical="top" wrapText="1"/>
    </xf>
    <xf numFmtId="3" fontId="5" fillId="0" borderId="3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horizontal="left" vertical="center" wrapText="1" readingOrder="1"/>
    </xf>
    <xf numFmtId="3" fontId="5" fillId="0" borderId="3" xfId="5" applyNumberFormat="1" applyFont="1" applyFill="1" applyBorder="1" applyAlignment="1">
      <alignment horizontal="center" vertical="center" wrapText="1"/>
    </xf>
    <xf numFmtId="0" fontId="5" fillId="0" borderId="3" xfId="5" applyFont="1" applyFill="1" applyBorder="1" applyAlignment="1">
      <alignment vertical="center" wrapText="1"/>
    </xf>
    <xf numFmtId="3" fontId="5" fillId="3" borderId="5" xfId="0" applyNumberFormat="1" applyFont="1" applyFill="1" applyBorder="1" applyAlignment="1">
      <alignment vertical="center"/>
    </xf>
    <xf numFmtId="3" fontId="5" fillId="4" borderId="5" xfId="0" applyNumberFormat="1" applyFont="1" applyFill="1" applyBorder="1" applyAlignment="1">
      <alignment vertical="center"/>
    </xf>
    <xf numFmtId="3" fontId="5" fillId="5" borderId="5" xfId="0" applyNumberFormat="1" applyFont="1" applyFill="1" applyBorder="1" applyAlignment="1">
      <alignment vertical="center"/>
    </xf>
    <xf numFmtId="3" fontId="5" fillId="6" borderId="5" xfId="0" applyNumberFormat="1" applyFont="1" applyFill="1" applyBorder="1" applyAlignment="1">
      <alignment vertical="center"/>
    </xf>
    <xf numFmtId="3" fontId="5" fillId="7" borderId="5" xfId="0" applyNumberFormat="1" applyFont="1" applyFill="1" applyBorder="1" applyAlignment="1">
      <alignment vertical="center"/>
    </xf>
    <xf numFmtId="3" fontId="5" fillId="8" borderId="5" xfId="0" applyNumberFormat="1" applyFont="1" applyFill="1" applyBorder="1" applyAlignment="1">
      <alignment vertical="center"/>
    </xf>
    <xf numFmtId="3" fontId="5" fillId="9" borderId="5" xfId="0" applyNumberFormat="1" applyFont="1" applyFill="1" applyBorder="1" applyAlignment="1">
      <alignment vertical="center"/>
    </xf>
    <xf numFmtId="3" fontId="5" fillId="0" borderId="5" xfId="0" applyNumberFormat="1" applyFont="1" applyFill="1" applyBorder="1" applyAlignment="1">
      <alignment vertical="center"/>
    </xf>
    <xf numFmtId="3" fontId="5" fillId="0" borderId="22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horizontal="center" vertical="center"/>
    </xf>
    <xf numFmtId="3" fontId="7" fillId="0" borderId="3" xfId="5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3" fontId="5" fillId="6" borderId="5" xfId="5" applyNumberFormat="1" applyFont="1" applyFill="1" applyBorder="1" applyAlignment="1">
      <alignment horizontal="center" vertical="center" wrapText="1"/>
    </xf>
    <xf numFmtId="3" fontId="5" fillId="0" borderId="20" xfId="5" applyNumberFormat="1" applyFont="1" applyFill="1" applyBorder="1" applyAlignment="1">
      <alignment horizontal="center" vertical="top" wrapText="1"/>
    </xf>
    <xf numFmtId="3" fontId="5" fillId="6" borderId="5" xfId="5" applyNumberFormat="1" applyFont="1" applyFill="1" applyBorder="1" applyAlignment="1">
      <alignment horizontal="center" vertical="top" wrapText="1"/>
    </xf>
    <xf numFmtId="3" fontId="5" fillId="0" borderId="3" xfId="0" applyNumberFormat="1" applyFont="1" applyFill="1" applyBorder="1" applyAlignment="1">
      <alignment vertical="center" wrapText="1" readingOrder="1"/>
    </xf>
    <xf numFmtId="3" fontId="7" fillId="0" borderId="3" xfId="0" applyNumberFormat="1" applyFont="1" applyFill="1" applyBorder="1" applyAlignment="1">
      <alignment horizontal="left" vertical="center" wrapText="1" readingOrder="1"/>
    </xf>
    <xf numFmtId="3" fontId="5" fillId="0" borderId="3" xfId="0" applyNumberFormat="1" applyFont="1" applyFill="1" applyBorder="1" applyAlignment="1">
      <alignment horizontal="center" vertical="center" wrapText="1" readingOrder="1"/>
    </xf>
    <xf numFmtId="3" fontId="5" fillId="3" borderId="5" xfId="5" applyNumberFormat="1" applyFont="1" applyFill="1" applyBorder="1" applyAlignment="1">
      <alignment horizontal="center" vertical="center" wrapText="1"/>
    </xf>
    <xf numFmtId="3" fontId="5" fillId="4" borderId="5" xfId="5" applyNumberFormat="1" applyFont="1" applyFill="1" applyBorder="1" applyAlignment="1">
      <alignment horizontal="center" vertical="center" wrapText="1"/>
    </xf>
    <xf numFmtId="3" fontId="5" fillId="7" borderId="5" xfId="5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 readingOrder="1"/>
    </xf>
    <xf numFmtId="17" fontId="5" fillId="0" borderId="3" xfId="0" applyNumberFormat="1" applyFont="1" applyFill="1" applyBorder="1" applyAlignment="1">
      <alignment horizontal="center" vertical="center"/>
    </xf>
    <xf numFmtId="3" fontId="5" fillId="0" borderId="3" xfId="0" quotePrefix="1" applyNumberFormat="1" applyFont="1" applyFill="1" applyBorder="1" applyAlignment="1">
      <alignment horizontal="left" vertical="center" wrapText="1" readingOrder="1"/>
    </xf>
    <xf numFmtId="0" fontId="5" fillId="0" borderId="3" xfId="0" applyFont="1" applyFill="1" applyBorder="1" applyAlignment="1">
      <alignment vertical="center"/>
    </xf>
    <xf numFmtId="0" fontId="72" fillId="0" borderId="3" xfId="0" applyFont="1" applyFill="1" applyBorder="1" applyAlignment="1">
      <alignment horizontal="left" vertical="center" wrapText="1" readingOrder="1"/>
    </xf>
    <xf numFmtId="0" fontId="5" fillId="0" borderId="3" xfId="0" applyFont="1" applyFill="1" applyBorder="1" applyAlignment="1">
      <alignment horizontal="center" vertical="center" wrapText="1" readingOrder="1"/>
    </xf>
    <xf numFmtId="0" fontId="5" fillId="5" borderId="5" xfId="0" applyFont="1" applyFill="1" applyBorder="1" applyAlignment="1">
      <alignment vertical="center"/>
    </xf>
    <xf numFmtId="0" fontId="5" fillId="6" borderId="5" xfId="0" applyFont="1" applyFill="1" applyBorder="1" applyAlignment="1">
      <alignment vertical="center"/>
    </xf>
    <xf numFmtId="0" fontId="5" fillId="8" borderId="5" xfId="0" applyFont="1" applyFill="1" applyBorder="1" applyAlignment="1">
      <alignment vertical="center"/>
    </xf>
    <xf numFmtId="0" fontId="5" fillId="9" borderId="5" xfId="0" applyFont="1" applyFill="1" applyBorder="1" applyAlignment="1">
      <alignment vertical="center"/>
    </xf>
    <xf numFmtId="0" fontId="5" fillId="0" borderId="5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3" xfId="5" applyFont="1" applyFill="1" applyBorder="1" applyAlignment="1">
      <alignment horizontal="center" vertical="center" wrapText="1"/>
    </xf>
    <xf numFmtId="3" fontId="5" fillId="5" borderId="5" xfId="5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vertical="center" wrapText="1"/>
    </xf>
    <xf numFmtId="3" fontId="5" fillId="8" borderId="3" xfId="5" applyNumberFormat="1" applyFont="1" applyFill="1" applyBorder="1" applyAlignment="1">
      <alignment horizontal="center" vertical="center" wrapText="1"/>
    </xf>
    <xf numFmtId="3" fontId="5" fillId="0" borderId="3" xfId="5" applyNumberFormat="1" applyFont="1" applyFill="1" applyBorder="1" applyAlignment="1">
      <alignment horizontal="center" vertical="center"/>
    </xf>
    <xf numFmtId="3" fontId="5" fillId="9" borderId="5" xfId="5" applyNumberFormat="1" applyFont="1" applyFill="1" applyBorder="1" applyAlignment="1">
      <alignment horizontal="center" vertical="center" wrapText="1"/>
    </xf>
    <xf numFmtId="3" fontId="5" fillId="8" borderId="5" xfId="5" applyNumberFormat="1" applyFont="1" applyFill="1" applyBorder="1" applyAlignment="1">
      <alignment horizontal="center" vertical="center" wrapText="1"/>
    </xf>
    <xf numFmtId="0" fontId="14" fillId="3" borderId="5" xfId="11" applyFont="1" applyFill="1" applyBorder="1" applyAlignment="1">
      <alignment vertical="center"/>
    </xf>
    <xf numFmtId="0" fontId="14" fillId="4" borderId="5" xfId="11" applyFont="1" applyFill="1" applyBorder="1" applyAlignment="1">
      <alignment vertical="center"/>
    </xf>
    <xf numFmtId="0" fontId="14" fillId="5" borderId="5" xfId="11" applyFont="1" applyFill="1" applyBorder="1" applyAlignment="1">
      <alignment vertical="center"/>
    </xf>
    <xf numFmtId="0" fontId="14" fillId="6" borderId="5" xfId="11" applyFont="1" applyFill="1" applyBorder="1" applyAlignment="1">
      <alignment vertical="center"/>
    </xf>
    <xf numFmtId="0" fontId="14" fillId="7" borderId="5" xfId="11" applyFont="1" applyFill="1" applyBorder="1" applyAlignment="1">
      <alignment vertical="center"/>
    </xf>
    <xf numFmtId="0" fontId="14" fillId="8" borderId="5" xfId="11" applyFont="1" applyFill="1" applyBorder="1" applyAlignment="1">
      <alignment vertical="center"/>
    </xf>
    <xf numFmtId="0" fontId="14" fillId="9" borderId="5" xfId="11" applyFont="1" applyFill="1" applyBorder="1" applyAlignment="1">
      <alignment vertical="center"/>
    </xf>
    <xf numFmtId="0" fontId="14" fillId="0" borderId="5" xfId="11" applyFont="1" applyBorder="1" applyAlignment="1">
      <alignment vertical="center"/>
    </xf>
    <xf numFmtId="0" fontId="14" fillId="0" borderId="0" xfId="11" applyFont="1" applyAlignment="1">
      <alignment vertical="center"/>
    </xf>
    <xf numFmtId="0" fontId="5" fillId="0" borderId="3" xfId="11" applyFont="1" applyFill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0" fontId="5" fillId="3" borderId="5" xfId="0" applyFont="1" applyFill="1" applyBorder="1" applyAlignment="1">
      <alignment vertical="center"/>
    </xf>
    <xf numFmtId="0" fontId="5" fillId="4" borderId="5" xfId="0" applyFont="1" applyFill="1" applyBorder="1" applyAlignment="1">
      <alignment vertical="center"/>
    </xf>
    <xf numFmtId="190" fontId="5" fillId="5" borderId="5" xfId="2" applyNumberFormat="1" applyFont="1" applyFill="1" applyBorder="1" applyAlignment="1">
      <alignment horizontal="center" vertical="center"/>
    </xf>
    <xf numFmtId="0" fontId="5" fillId="7" borderId="5" xfId="0" applyFont="1" applyFill="1" applyBorder="1" applyAlignment="1">
      <alignment vertical="center"/>
    </xf>
    <xf numFmtId="0" fontId="5" fillId="0" borderId="5" xfId="0" applyFont="1" applyBorder="1" applyAlignment="1">
      <alignment vertical="center"/>
    </xf>
    <xf numFmtId="190" fontId="5" fillId="5" borderId="14" xfId="2" applyNumberFormat="1" applyFont="1" applyFill="1" applyBorder="1" applyAlignment="1">
      <alignment horizontal="center" vertical="center"/>
    </xf>
    <xf numFmtId="190" fontId="5" fillId="0" borderId="0" xfId="0" applyNumberFormat="1" applyFont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190" fontId="5" fillId="0" borderId="5" xfId="0" applyNumberFormat="1" applyFont="1" applyBorder="1" applyAlignment="1">
      <alignment horizontal="center" vertical="center"/>
    </xf>
    <xf numFmtId="0" fontId="23" fillId="3" borderId="5" xfId="0" applyFont="1" applyFill="1" applyBorder="1" applyAlignment="1">
      <alignment vertical="center"/>
    </xf>
    <xf numFmtId="0" fontId="23" fillId="4" borderId="5" xfId="0" applyFont="1" applyFill="1" applyBorder="1" applyAlignment="1">
      <alignment vertical="center"/>
    </xf>
    <xf numFmtId="190" fontId="28" fillId="5" borderId="5" xfId="2" applyNumberFormat="1" applyFont="1" applyFill="1" applyBorder="1" applyAlignment="1">
      <alignment horizontal="center" vertical="center"/>
    </xf>
    <xf numFmtId="0" fontId="23" fillId="6" borderId="5" xfId="0" applyFont="1" applyFill="1" applyBorder="1" applyAlignment="1">
      <alignment vertical="center"/>
    </xf>
    <xf numFmtId="0" fontId="23" fillId="7" borderId="5" xfId="0" applyFont="1" applyFill="1" applyBorder="1" applyAlignment="1">
      <alignment vertical="center"/>
    </xf>
    <xf numFmtId="0" fontId="23" fillId="8" borderId="5" xfId="0" applyFont="1" applyFill="1" applyBorder="1" applyAlignment="1">
      <alignment vertical="center"/>
    </xf>
    <xf numFmtId="0" fontId="23" fillId="9" borderId="5" xfId="0" applyFont="1" applyFill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23" fillId="5" borderId="5" xfId="0" applyFont="1" applyFill="1" applyBorder="1" applyAlignment="1">
      <alignment vertical="center"/>
    </xf>
    <xf numFmtId="0" fontId="28" fillId="0" borderId="3" xfId="0" applyFont="1" applyFill="1" applyBorder="1" applyAlignment="1">
      <alignment vertical="center"/>
    </xf>
    <xf numFmtId="190" fontId="28" fillId="3" borderId="5" xfId="2" applyNumberFormat="1" applyFont="1" applyFill="1" applyBorder="1" applyAlignment="1">
      <alignment horizontal="center" vertical="center"/>
    </xf>
    <xf numFmtId="190" fontId="28" fillId="4" borderId="5" xfId="2" applyNumberFormat="1" applyFont="1" applyFill="1" applyBorder="1" applyAlignment="1">
      <alignment horizontal="center" vertical="center"/>
    </xf>
    <xf numFmtId="190" fontId="28" fillId="7" borderId="5" xfId="2" applyNumberFormat="1" applyFont="1" applyFill="1" applyBorder="1" applyAlignment="1">
      <alignment horizontal="center" vertical="center"/>
    </xf>
    <xf numFmtId="0" fontId="5" fillId="0" borderId="4" xfId="21" applyFont="1" applyFill="1" applyBorder="1" applyAlignment="1">
      <alignment horizontal="left" vertical="center"/>
    </xf>
    <xf numFmtId="190" fontId="28" fillId="0" borderId="3" xfId="2" applyNumberFormat="1" applyFont="1" applyFill="1" applyBorder="1" applyAlignment="1">
      <alignment horizontal="center" vertical="center"/>
    </xf>
    <xf numFmtId="3" fontId="23" fillId="9" borderId="3" xfId="0" applyNumberFormat="1" applyFont="1" applyFill="1" applyBorder="1" applyAlignment="1">
      <alignment horizontal="center" vertical="center"/>
    </xf>
    <xf numFmtId="0" fontId="38" fillId="0" borderId="0" xfId="0" applyFont="1" applyAlignment="1">
      <alignment horizontal="center"/>
    </xf>
    <xf numFmtId="0" fontId="20" fillId="0" borderId="8" xfId="0" applyFont="1" applyBorder="1" applyAlignment="1">
      <alignment horizontal="center" vertical="top" wrapText="1"/>
    </xf>
    <xf numFmtId="0" fontId="23" fillId="0" borderId="7" xfId="5" applyFont="1" applyFill="1" applyBorder="1" applyAlignment="1">
      <alignment horizontal="center" vertical="top" wrapText="1"/>
    </xf>
    <xf numFmtId="3" fontId="23" fillId="0" borderId="7" xfId="5" applyNumberFormat="1" applyFont="1" applyFill="1" applyBorder="1" applyAlignment="1">
      <alignment horizontal="center" vertical="top" wrapText="1"/>
    </xf>
    <xf numFmtId="0" fontId="24" fillId="0" borderId="7" xfId="5" applyFont="1" applyFill="1" applyBorder="1" applyAlignment="1">
      <alignment vertical="top" wrapText="1"/>
    </xf>
    <xf numFmtId="0" fontId="23" fillId="0" borderId="7" xfId="5" applyFont="1" applyFill="1" applyBorder="1" applyAlignment="1">
      <alignment vertical="top" wrapText="1"/>
    </xf>
    <xf numFmtId="0" fontId="58" fillId="0" borderId="3" xfId="5" applyFont="1" applyFill="1" applyBorder="1" applyAlignment="1">
      <alignment vertical="top" wrapText="1"/>
    </xf>
    <xf numFmtId="0" fontId="23" fillId="0" borderId="14" xfId="0" applyFont="1" applyBorder="1" applyAlignment="1">
      <alignment vertical="top" wrapText="1"/>
    </xf>
    <xf numFmtId="0" fontId="41" fillId="0" borderId="3" xfId="0" applyFont="1" applyBorder="1"/>
    <xf numFmtId="3" fontId="41" fillId="0" borderId="3" xfId="0" applyNumberFormat="1" applyFont="1" applyBorder="1" applyAlignment="1">
      <alignment horizontal="center"/>
    </xf>
    <xf numFmtId="3" fontId="23" fillId="0" borderId="7" xfId="0" applyNumberFormat="1" applyFont="1" applyBorder="1" applyAlignment="1">
      <alignment horizontal="center" vertical="top"/>
    </xf>
    <xf numFmtId="0" fontId="73" fillId="0" borderId="3" xfId="0" applyFont="1" applyBorder="1" applyAlignment="1">
      <alignment vertical="top" wrapText="1"/>
    </xf>
    <xf numFmtId="0" fontId="23" fillId="2" borderId="13" xfId="0" applyFont="1" applyFill="1" applyBorder="1" applyAlignment="1">
      <alignment vertical="top" wrapText="1"/>
    </xf>
    <xf numFmtId="0" fontId="23" fillId="0" borderId="13" xfId="0" applyFont="1" applyFill="1" applyBorder="1" applyAlignment="1">
      <alignment horizontal="left" vertical="top" wrapText="1" readingOrder="1"/>
    </xf>
    <xf numFmtId="0" fontId="23" fillId="0" borderId="3" xfId="0" applyFont="1" applyBorder="1" applyAlignment="1">
      <alignment vertical="top" wrapText="1"/>
    </xf>
    <xf numFmtId="0" fontId="23" fillId="0" borderId="22" xfId="0" applyFont="1" applyBorder="1" applyAlignment="1">
      <alignment vertical="top" wrapText="1"/>
    </xf>
    <xf numFmtId="0" fontId="23" fillId="0" borderId="3" xfId="5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vertical="top" wrapText="1"/>
    </xf>
    <xf numFmtId="0" fontId="58" fillId="0" borderId="7" xfId="0" applyFont="1" applyBorder="1" applyAlignment="1">
      <alignment horizontal="center" vertical="top" wrapText="1"/>
    </xf>
    <xf numFmtId="0" fontId="23" fillId="0" borderId="3" xfId="0" applyFont="1" applyFill="1" applyBorder="1" applyAlignment="1">
      <alignment vertical="top" wrapText="1"/>
    </xf>
    <xf numFmtId="0" fontId="23" fillId="0" borderId="13" xfId="0" applyFont="1" applyFill="1" applyBorder="1" applyAlignment="1">
      <alignment vertical="top" wrapText="1"/>
    </xf>
    <xf numFmtId="0" fontId="23" fillId="0" borderId="23" xfId="0" applyFont="1" applyBorder="1" applyAlignment="1">
      <alignment vertical="top" wrapText="1"/>
    </xf>
    <xf numFmtId="0" fontId="23" fillId="0" borderId="0" xfId="0" applyFont="1" applyBorder="1" applyAlignment="1">
      <alignment vertical="top" wrapText="1"/>
    </xf>
    <xf numFmtId="0" fontId="23" fillId="2" borderId="22" xfId="0" applyFont="1" applyFill="1" applyBorder="1" applyAlignment="1">
      <alignment vertical="top" wrapText="1"/>
    </xf>
    <xf numFmtId="0" fontId="23" fillId="2" borderId="22" xfId="0" applyFont="1" applyFill="1" applyBorder="1" applyAlignment="1">
      <alignment vertical="top"/>
    </xf>
    <xf numFmtId="0" fontId="46" fillId="2" borderId="22" xfId="0" applyFont="1" applyFill="1" applyBorder="1" applyAlignment="1">
      <alignment vertical="top"/>
    </xf>
    <xf numFmtId="0" fontId="23" fillId="0" borderId="0" xfId="0" applyFont="1" applyAlignment="1">
      <alignment horizontal="center" vertical="top"/>
    </xf>
    <xf numFmtId="0" fontId="5" fillId="2" borderId="3" xfId="0" applyFont="1" applyFill="1" applyBorder="1" applyAlignment="1">
      <alignment vertical="top"/>
    </xf>
    <xf numFmtId="0" fontId="5" fillId="0" borderId="21" xfId="0" applyFont="1" applyBorder="1" applyAlignment="1">
      <alignment horizontal="center" vertical="top"/>
    </xf>
    <xf numFmtId="0" fontId="23" fillId="0" borderId="23" xfId="0" applyFont="1" applyFill="1" applyBorder="1" applyAlignment="1">
      <alignment horizontal="center" vertical="top" wrapText="1"/>
    </xf>
    <xf numFmtId="0" fontId="23" fillId="0" borderId="13" xfId="0" applyFont="1" applyFill="1" applyBorder="1" applyAlignment="1">
      <alignment horizontal="center" vertical="top" wrapText="1"/>
    </xf>
    <xf numFmtId="0" fontId="23" fillId="0" borderId="22" xfId="0" applyFont="1" applyFill="1" applyBorder="1" applyAlignment="1">
      <alignment horizontal="left" vertical="top" wrapText="1" readingOrder="1"/>
    </xf>
    <xf numFmtId="1" fontId="23" fillId="0" borderId="7" xfId="0" applyNumberFormat="1" applyFont="1" applyFill="1" applyBorder="1" applyAlignment="1">
      <alignment horizontal="center" vertical="top"/>
    </xf>
    <xf numFmtId="0" fontId="23" fillId="0" borderId="23" xfId="0" applyFont="1" applyFill="1" applyBorder="1" applyAlignment="1">
      <alignment vertical="top" wrapText="1"/>
    </xf>
    <xf numFmtId="1" fontId="23" fillId="0" borderId="3" xfId="0" applyNumberFormat="1" applyFont="1" applyFill="1" applyBorder="1" applyAlignment="1">
      <alignment horizontal="center" vertical="top"/>
    </xf>
    <xf numFmtId="3" fontId="23" fillId="7" borderId="5" xfId="5" applyNumberFormat="1" applyFont="1" applyFill="1" applyBorder="1" applyAlignment="1">
      <alignment horizontal="center" vertical="top" wrapText="1"/>
    </xf>
    <xf numFmtId="3" fontId="23" fillId="0" borderId="22" xfId="0" applyNumberFormat="1" applyFont="1" applyFill="1" applyBorder="1" applyAlignment="1">
      <alignment vertical="top"/>
    </xf>
    <xf numFmtId="0" fontId="5" fillId="0" borderId="29" xfId="0" applyFont="1" applyFill="1" applyBorder="1" applyAlignment="1">
      <alignment horizontal="left" vertical="top" wrapText="1"/>
    </xf>
    <xf numFmtId="0" fontId="7" fillId="0" borderId="29" xfId="5" applyFont="1" applyFill="1" applyBorder="1" applyAlignment="1">
      <alignment vertical="top" wrapText="1"/>
    </xf>
    <xf numFmtId="0" fontId="7" fillId="0" borderId="30" xfId="5" applyFont="1" applyFill="1" applyBorder="1" applyAlignment="1">
      <alignment vertical="top" wrapText="1"/>
    </xf>
    <xf numFmtId="0" fontId="7" fillId="0" borderId="32" xfId="5" applyFont="1" applyFill="1" applyBorder="1" applyAlignment="1">
      <alignment vertical="top" wrapText="1"/>
    </xf>
    <xf numFmtId="0" fontId="7" fillId="0" borderId="33" xfId="5" applyFont="1" applyFill="1" applyBorder="1" applyAlignment="1">
      <alignment vertical="top" wrapText="1"/>
    </xf>
    <xf numFmtId="3" fontId="23" fillId="0" borderId="31" xfId="0" applyNumberFormat="1" applyFont="1" applyFill="1" applyBorder="1" applyAlignment="1">
      <alignment vertical="top"/>
    </xf>
    <xf numFmtId="3" fontId="23" fillId="0" borderId="32" xfId="0" applyNumberFormat="1" applyFont="1" applyFill="1" applyBorder="1" applyAlignment="1">
      <alignment horizontal="left" vertical="top" wrapText="1" readingOrder="1"/>
    </xf>
    <xf numFmtId="3" fontId="23" fillId="0" borderId="32" xfId="0" applyNumberFormat="1" applyFont="1" applyFill="1" applyBorder="1" applyAlignment="1">
      <alignment horizontal="center" vertical="top" wrapText="1" readingOrder="1"/>
    </xf>
    <xf numFmtId="0" fontId="56" fillId="0" borderId="32" xfId="0" applyFont="1" applyFill="1" applyBorder="1" applyAlignment="1">
      <alignment horizontal="center" vertical="top"/>
    </xf>
    <xf numFmtId="3" fontId="23" fillId="0" borderId="32" xfId="5" applyNumberFormat="1" applyFont="1" applyFill="1" applyBorder="1" applyAlignment="1">
      <alignment horizontal="center" vertical="top" wrapText="1"/>
    </xf>
    <xf numFmtId="3" fontId="56" fillId="0" borderId="32" xfId="5" applyNumberFormat="1" applyFont="1" applyFill="1" applyBorder="1" applyAlignment="1">
      <alignment horizontal="center" vertical="top" wrapText="1"/>
    </xf>
    <xf numFmtId="3" fontId="23" fillId="0" borderId="32" xfId="0" applyNumberFormat="1" applyFont="1" applyFill="1" applyBorder="1" applyAlignment="1">
      <alignment vertical="top"/>
    </xf>
    <xf numFmtId="0" fontId="23" fillId="0" borderId="33" xfId="5" applyFont="1" applyFill="1" applyBorder="1" applyAlignment="1">
      <alignment horizontal="center" vertical="top" wrapText="1"/>
    </xf>
    <xf numFmtId="0" fontId="23" fillId="0" borderId="31" xfId="11" applyFont="1" applyBorder="1" applyAlignment="1">
      <alignment horizontal="center" vertical="center"/>
    </xf>
    <xf numFmtId="0" fontId="23" fillId="0" borderId="32" xfId="11" applyFont="1" applyBorder="1" applyAlignment="1">
      <alignment horizontal="left" vertical="top" wrapText="1"/>
    </xf>
    <xf numFmtId="0" fontId="23" fillId="0" borderId="32" xfId="11" applyFont="1" applyBorder="1" applyAlignment="1">
      <alignment horizontal="center" vertical="center"/>
    </xf>
    <xf numFmtId="188" fontId="23" fillId="0" borderId="32" xfId="2" applyNumberFormat="1" applyFont="1" applyBorder="1" applyAlignment="1">
      <alignment horizontal="center" vertical="top" wrapText="1"/>
    </xf>
    <xf numFmtId="0" fontId="23" fillId="0" borderId="32" xfId="11" applyFont="1" applyBorder="1" applyAlignment="1">
      <alignment horizontal="center" vertical="top" wrapText="1"/>
    </xf>
    <xf numFmtId="0" fontId="25" fillId="0" borderId="33" xfId="11" applyFont="1" applyBorder="1" applyAlignment="1">
      <alignment horizontal="center" wrapText="1"/>
    </xf>
    <xf numFmtId="1" fontId="23" fillId="0" borderId="31" xfId="11" applyNumberFormat="1" applyFont="1" applyFill="1" applyBorder="1" applyAlignment="1">
      <alignment horizontal="left" vertical="top"/>
    </xf>
    <xf numFmtId="0" fontId="58" fillId="0" borderId="32" xfId="11" applyFont="1" applyFill="1" applyBorder="1" applyAlignment="1">
      <alignment horizontal="left" vertical="center"/>
    </xf>
    <xf numFmtId="3" fontId="58" fillId="0" borderId="32" xfId="11" applyNumberFormat="1" applyFont="1" applyFill="1" applyBorder="1" applyAlignment="1">
      <alignment horizontal="center" vertical="center" wrapText="1"/>
    </xf>
    <xf numFmtId="0" fontId="58" fillId="0" borderId="32" xfId="5" applyFont="1" applyFill="1" applyBorder="1" applyAlignment="1">
      <alignment horizontal="center" vertical="center" wrapText="1"/>
    </xf>
    <xf numFmtId="3" fontId="58" fillId="0" borderId="32" xfId="2" applyNumberFormat="1" applyFont="1" applyFill="1" applyBorder="1" applyAlignment="1">
      <alignment horizontal="center" vertical="center" wrapText="1"/>
    </xf>
    <xf numFmtId="0" fontId="23" fillId="0" borderId="32" xfId="11" applyFont="1" applyFill="1" applyBorder="1" applyAlignment="1">
      <alignment horizontal="right" vertical="center" wrapText="1"/>
    </xf>
    <xf numFmtId="0" fontId="23" fillId="0" borderId="33" xfId="11" applyFont="1" applyFill="1" applyBorder="1" applyAlignment="1">
      <alignment horizontal="center" vertical="top"/>
    </xf>
    <xf numFmtId="0" fontId="23" fillId="0" borderId="31" xfId="11" applyFont="1" applyFill="1" applyBorder="1"/>
    <xf numFmtId="0" fontId="58" fillId="0" borderId="32" xfId="11" applyFont="1" applyFill="1" applyBorder="1"/>
    <xf numFmtId="3" fontId="58" fillId="0" borderId="32" xfId="5" applyNumberFormat="1" applyFont="1" applyFill="1" applyBorder="1" applyAlignment="1">
      <alignment horizontal="center" vertical="center" wrapText="1"/>
    </xf>
    <xf numFmtId="3" fontId="58" fillId="0" borderId="32" xfId="2" applyNumberFormat="1" applyFont="1" applyFill="1" applyBorder="1" applyAlignment="1">
      <alignment horizontal="center"/>
    </xf>
    <xf numFmtId="0" fontId="23" fillId="0" borderId="32" xfId="11" applyFont="1" applyFill="1" applyBorder="1" applyAlignment="1">
      <alignment horizontal="right"/>
    </xf>
    <xf numFmtId="188" fontId="23" fillId="0" borderId="32" xfId="2" applyNumberFormat="1" applyFont="1" applyFill="1" applyBorder="1" applyAlignment="1">
      <alignment horizontal="right"/>
    </xf>
    <xf numFmtId="188" fontId="23" fillId="0" borderId="32" xfId="11" applyNumberFormat="1" applyFont="1" applyFill="1" applyBorder="1" applyAlignment="1">
      <alignment horizontal="right"/>
    </xf>
    <xf numFmtId="0" fontId="23" fillId="0" borderId="33" xfId="11" applyFont="1" applyFill="1" applyBorder="1" applyAlignment="1">
      <alignment horizontal="center"/>
    </xf>
    <xf numFmtId="0" fontId="23" fillId="0" borderId="31" xfId="11" applyFont="1" applyFill="1" applyBorder="1" applyAlignment="1">
      <alignment horizontal="center" vertical="top" wrapText="1"/>
    </xf>
    <xf numFmtId="3" fontId="58" fillId="0" borderId="32" xfId="2" applyNumberFormat="1" applyFont="1" applyFill="1" applyBorder="1" applyAlignment="1">
      <alignment horizontal="center" vertical="top" wrapText="1"/>
    </xf>
    <xf numFmtId="188" fontId="23" fillId="0" borderId="32" xfId="2" applyNumberFormat="1" applyFont="1" applyFill="1" applyBorder="1" applyAlignment="1">
      <alignment horizontal="right" vertical="top"/>
    </xf>
    <xf numFmtId="188" fontId="23" fillId="0" borderId="32" xfId="2" applyNumberFormat="1" applyFont="1" applyFill="1" applyBorder="1" applyAlignment="1">
      <alignment horizontal="right" vertical="top" wrapText="1"/>
    </xf>
    <xf numFmtId="41" fontId="58" fillId="0" borderId="32" xfId="11" applyNumberFormat="1" applyFont="1" applyFill="1" applyBorder="1" applyAlignment="1">
      <alignment horizontal="center" vertical="center" wrapText="1"/>
    </xf>
    <xf numFmtId="3" fontId="58" fillId="0" borderId="32" xfId="2" applyNumberFormat="1" applyFont="1" applyFill="1" applyBorder="1" applyAlignment="1">
      <alignment horizontal="center" vertical="top"/>
    </xf>
    <xf numFmtId="0" fontId="23" fillId="0" borderId="33" xfId="11" applyFont="1" applyBorder="1" applyAlignment="1">
      <alignment horizontal="center" vertical="top"/>
    </xf>
    <xf numFmtId="3" fontId="58" fillId="0" borderId="32" xfId="11" applyNumberFormat="1" applyFont="1" applyFill="1" applyBorder="1" applyAlignment="1">
      <alignment horizontal="center"/>
    </xf>
    <xf numFmtId="0" fontId="23" fillId="0" borderId="32" xfId="11" applyFont="1" applyFill="1" applyBorder="1"/>
    <xf numFmtId="188" fontId="23" fillId="0" borderId="32" xfId="2" applyNumberFormat="1" applyFont="1" applyFill="1" applyBorder="1"/>
    <xf numFmtId="0" fontId="23" fillId="0" borderId="31" xfId="11" applyFont="1" applyBorder="1"/>
    <xf numFmtId="0" fontId="58" fillId="0" borderId="32" xfId="11" applyFont="1" applyFill="1" applyBorder="1" applyAlignment="1">
      <alignment horizontal="center" vertical="center" wrapText="1"/>
    </xf>
    <xf numFmtId="0" fontId="23" fillId="0" borderId="32" xfId="11" applyFont="1" applyBorder="1"/>
    <xf numFmtId="0" fontId="23" fillId="0" borderId="33" xfId="11" applyFont="1" applyBorder="1" applyAlignment="1">
      <alignment horizontal="center"/>
    </xf>
    <xf numFmtId="3" fontId="58" fillId="0" borderId="32" xfId="11" applyNumberFormat="1" applyFont="1" applyBorder="1" applyAlignment="1">
      <alignment horizontal="center"/>
    </xf>
    <xf numFmtId="0" fontId="7" fillId="0" borderId="34" xfId="5" applyFont="1" applyFill="1" applyBorder="1" applyAlignment="1">
      <alignment horizontal="center" vertical="top" wrapText="1"/>
    </xf>
    <xf numFmtId="0" fontId="5" fillId="0" borderId="35" xfId="0" applyFont="1" applyBorder="1" applyAlignment="1">
      <alignment vertical="top"/>
    </xf>
    <xf numFmtId="0" fontId="5" fillId="0" borderId="36" xfId="0" applyFont="1" applyBorder="1" applyAlignment="1">
      <alignment horizontal="center" vertical="top"/>
    </xf>
    <xf numFmtId="0" fontId="5" fillId="0" borderId="0" xfId="11" applyFont="1" applyAlignment="1">
      <alignment vertical="top"/>
    </xf>
    <xf numFmtId="4" fontId="5" fillId="0" borderId="0" xfId="11" applyNumberFormat="1" applyFont="1" applyAlignment="1">
      <alignment vertical="top"/>
    </xf>
    <xf numFmtId="0" fontId="5" fillId="0" borderId="3" xfId="11" applyFont="1" applyFill="1" applyBorder="1" applyAlignment="1">
      <alignment horizontal="center" vertical="center"/>
    </xf>
    <xf numFmtId="3" fontId="74" fillId="0" borderId="3" xfId="11" applyNumberFormat="1" applyFont="1" applyFill="1" applyBorder="1" applyAlignment="1">
      <alignment horizontal="center" vertical="center" wrapText="1"/>
    </xf>
    <xf numFmtId="0" fontId="74" fillId="0" borderId="3" xfId="11" applyFont="1" applyFill="1" applyBorder="1" applyAlignment="1">
      <alignment horizontal="center" vertical="center" wrapText="1"/>
    </xf>
    <xf numFmtId="0" fontId="25" fillId="0" borderId="3" xfId="11" applyFont="1" applyFill="1" applyBorder="1" applyAlignment="1">
      <alignment horizontal="center" vertical="center" wrapText="1"/>
    </xf>
    <xf numFmtId="0" fontId="5" fillId="3" borderId="5" xfId="11" applyFont="1" applyFill="1" applyBorder="1" applyAlignment="1">
      <alignment vertical="center"/>
    </xf>
    <xf numFmtId="0" fontId="5" fillId="4" borderId="5" xfId="11" applyFont="1" applyFill="1" applyBorder="1" applyAlignment="1">
      <alignment vertical="center"/>
    </xf>
    <xf numFmtId="0" fontId="5" fillId="5" borderId="5" xfId="11" applyFont="1" applyFill="1" applyBorder="1" applyAlignment="1">
      <alignment vertical="center"/>
    </xf>
    <xf numFmtId="0" fontId="5" fillId="6" borderId="5" xfId="11" applyFont="1" applyFill="1" applyBorder="1" applyAlignment="1">
      <alignment vertical="center"/>
    </xf>
    <xf numFmtId="0" fontId="5" fillId="7" borderId="5" xfId="11" applyFont="1" applyFill="1" applyBorder="1" applyAlignment="1">
      <alignment vertical="center"/>
    </xf>
    <xf numFmtId="0" fontId="5" fillId="8" borderId="5" xfId="11" applyFont="1" applyFill="1" applyBorder="1" applyAlignment="1">
      <alignment vertical="center"/>
    </xf>
    <xf numFmtId="0" fontId="5" fillId="9" borderId="5" xfId="11" applyFont="1" applyFill="1" applyBorder="1" applyAlignment="1">
      <alignment vertical="center"/>
    </xf>
    <xf numFmtId="0" fontId="5" fillId="0" borderId="5" xfId="11" applyFont="1" applyFill="1" applyBorder="1" applyAlignment="1">
      <alignment vertical="center"/>
    </xf>
    <xf numFmtId="0" fontId="5" fillId="0" borderId="0" xfId="11" applyFont="1" applyFill="1" applyAlignment="1">
      <alignment vertical="center"/>
    </xf>
    <xf numFmtId="1" fontId="5" fillId="0" borderId="3" xfId="11" applyNumberFormat="1" applyFont="1" applyFill="1" applyBorder="1" applyAlignment="1">
      <alignment horizontal="center" vertical="center" wrapText="1"/>
    </xf>
    <xf numFmtId="0" fontId="5" fillId="0" borderId="3" xfId="11" applyFont="1" applyFill="1" applyBorder="1" applyAlignment="1">
      <alignment horizontal="left" vertical="center"/>
    </xf>
    <xf numFmtId="0" fontId="5" fillId="0" borderId="3" xfId="5" applyFont="1" applyFill="1" applyBorder="1" applyAlignment="1">
      <alignment horizontal="right" vertical="center" wrapText="1"/>
    </xf>
    <xf numFmtId="3" fontId="5" fillId="0" borderId="3" xfId="5" applyNumberFormat="1" applyFont="1" applyFill="1" applyBorder="1" applyAlignment="1">
      <alignment horizontal="right" vertical="center" wrapText="1"/>
    </xf>
    <xf numFmtId="1" fontId="5" fillId="0" borderId="3" xfId="11" applyNumberFormat="1" applyFont="1" applyFill="1" applyBorder="1" applyAlignment="1">
      <alignment horizontal="left" vertical="center"/>
    </xf>
    <xf numFmtId="0" fontId="5" fillId="0" borderId="3" xfId="11" applyFont="1" applyFill="1" applyBorder="1" applyAlignment="1">
      <alignment horizontal="right" vertical="center" wrapText="1"/>
    </xf>
    <xf numFmtId="3" fontId="5" fillId="0" borderId="3" xfId="11" applyNumberFormat="1" applyFont="1" applyFill="1" applyBorder="1" applyAlignment="1">
      <alignment horizontal="right" vertical="center" wrapText="1"/>
    </xf>
    <xf numFmtId="3" fontId="5" fillId="3" borderId="5" xfId="11" applyNumberFormat="1" applyFont="1" applyFill="1" applyBorder="1" applyAlignment="1">
      <alignment horizontal="center" vertical="center" wrapText="1"/>
    </xf>
    <xf numFmtId="3" fontId="5" fillId="4" borderId="5" xfId="11" applyNumberFormat="1" applyFont="1" applyFill="1" applyBorder="1" applyAlignment="1">
      <alignment horizontal="center" vertical="center" wrapText="1"/>
    </xf>
    <xf numFmtId="0" fontId="49" fillId="5" borderId="5" xfId="11" applyFont="1" applyFill="1" applyBorder="1" applyAlignment="1">
      <alignment vertical="center"/>
    </xf>
    <xf numFmtId="0" fontId="49" fillId="6" borderId="5" xfId="11" applyFont="1" applyFill="1" applyBorder="1" applyAlignment="1">
      <alignment vertical="center"/>
    </xf>
    <xf numFmtId="3" fontId="5" fillId="7" borderId="5" xfId="11" applyNumberFormat="1" applyFont="1" applyFill="1" applyBorder="1" applyAlignment="1">
      <alignment horizontal="center" vertical="center" wrapText="1"/>
    </xf>
    <xf numFmtId="0" fontId="49" fillId="8" borderId="5" xfId="11" applyFont="1" applyFill="1" applyBorder="1" applyAlignment="1">
      <alignment vertical="center"/>
    </xf>
    <xf numFmtId="0" fontId="49" fillId="9" borderId="5" xfId="11" applyFont="1" applyFill="1" applyBorder="1" applyAlignment="1">
      <alignment vertical="center"/>
    </xf>
    <xf numFmtId="0" fontId="49" fillId="0" borderId="5" xfId="11" applyFont="1" applyFill="1" applyBorder="1" applyAlignment="1">
      <alignment vertical="center"/>
    </xf>
    <xf numFmtId="0" fontId="49" fillId="0" borderId="0" xfId="11" applyFont="1" applyFill="1" applyAlignment="1">
      <alignment vertical="center"/>
    </xf>
    <xf numFmtId="3" fontId="5" fillId="0" borderId="3" xfId="11" applyNumberFormat="1" applyFont="1" applyFill="1" applyBorder="1" applyAlignment="1">
      <alignment horizontal="center" vertical="center" wrapText="1"/>
    </xf>
    <xf numFmtId="0" fontId="49" fillId="3" borderId="5" xfId="11" applyFont="1" applyFill="1" applyBorder="1" applyAlignment="1">
      <alignment vertical="center"/>
    </xf>
    <xf numFmtId="0" fontId="49" fillId="4" borderId="5" xfId="11" applyFont="1" applyFill="1" applyBorder="1" applyAlignment="1">
      <alignment vertical="center"/>
    </xf>
    <xf numFmtId="3" fontId="5" fillId="6" borderId="5" xfId="11" applyNumberFormat="1" applyFont="1" applyFill="1" applyBorder="1" applyAlignment="1">
      <alignment horizontal="center" vertical="center" wrapText="1"/>
    </xf>
    <xf numFmtId="0" fontId="49" fillId="7" borderId="5" xfId="11" applyFont="1" applyFill="1" applyBorder="1" applyAlignment="1">
      <alignment vertical="center"/>
    </xf>
    <xf numFmtId="3" fontId="5" fillId="0" borderId="3" xfId="11" applyNumberFormat="1" applyFont="1" applyFill="1" applyBorder="1" applyAlignment="1">
      <alignment horizontal="center" vertical="center"/>
    </xf>
    <xf numFmtId="3" fontId="5" fillId="6" borderId="5" xfId="11" applyNumberFormat="1" applyFont="1" applyFill="1" applyBorder="1" applyAlignment="1">
      <alignment horizontal="center" vertical="center"/>
    </xf>
    <xf numFmtId="188" fontId="5" fillId="0" borderId="3" xfId="2" applyNumberFormat="1" applyFont="1" applyFill="1" applyBorder="1" applyAlignment="1">
      <alignment horizontal="right" vertical="center"/>
    </xf>
    <xf numFmtId="3" fontId="5" fillId="0" borderId="3" xfId="2" applyNumberFormat="1" applyFont="1" applyFill="1" applyBorder="1" applyAlignment="1">
      <alignment horizontal="right" vertical="center"/>
    </xf>
    <xf numFmtId="0" fontId="23" fillId="3" borderId="5" xfId="11" applyFont="1" applyFill="1" applyBorder="1" applyAlignment="1">
      <alignment vertical="center"/>
    </xf>
    <xf numFmtId="0" fontId="23" fillId="4" borderId="5" xfId="11" applyFont="1" applyFill="1" applyBorder="1" applyAlignment="1">
      <alignment vertical="center"/>
    </xf>
    <xf numFmtId="0" fontId="23" fillId="5" borderId="5" xfId="11" applyFont="1" applyFill="1" applyBorder="1" applyAlignment="1">
      <alignment vertical="center"/>
    </xf>
    <xf numFmtId="0" fontId="23" fillId="7" borderId="5" xfId="11" applyFont="1" applyFill="1" applyBorder="1" applyAlignment="1">
      <alignment vertical="center"/>
    </xf>
    <xf numFmtId="0" fontId="23" fillId="8" borderId="5" xfId="11" applyFont="1" applyFill="1" applyBorder="1" applyAlignment="1">
      <alignment vertical="center"/>
    </xf>
    <xf numFmtId="0" fontId="23" fillId="9" borderId="5" xfId="11" applyFont="1" applyFill="1" applyBorder="1" applyAlignment="1">
      <alignment vertical="center"/>
    </xf>
    <xf numFmtId="0" fontId="23" fillId="0" borderId="5" xfId="11" applyFont="1" applyFill="1" applyBorder="1" applyAlignment="1">
      <alignment vertical="center"/>
    </xf>
    <xf numFmtId="0" fontId="23" fillId="0" borderId="0" xfId="11" applyFont="1" applyFill="1" applyAlignment="1">
      <alignment vertical="center"/>
    </xf>
    <xf numFmtId="188" fontId="5" fillId="0" borderId="3" xfId="11" applyNumberFormat="1" applyFont="1" applyFill="1" applyBorder="1" applyAlignment="1">
      <alignment horizontal="right" vertical="center"/>
    </xf>
    <xf numFmtId="3" fontId="5" fillId="0" borderId="3" xfId="11" applyNumberFormat="1" applyFont="1" applyFill="1" applyBorder="1" applyAlignment="1">
      <alignment horizontal="right" vertical="center"/>
    </xf>
    <xf numFmtId="0" fontId="75" fillId="3" borderId="5" xfId="11" applyFont="1" applyFill="1" applyBorder="1" applyAlignment="1">
      <alignment vertical="center"/>
    </xf>
    <xf numFmtId="0" fontId="75" fillId="4" borderId="5" xfId="11" applyFont="1" applyFill="1" applyBorder="1" applyAlignment="1">
      <alignment vertical="center"/>
    </xf>
    <xf numFmtId="0" fontId="75" fillId="5" borderId="5" xfId="11" applyFont="1" applyFill="1" applyBorder="1" applyAlignment="1">
      <alignment vertical="center"/>
    </xf>
    <xf numFmtId="0" fontId="75" fillId="6" borderId="5" xfId="11" applyFont="1" applyFill="1" applyBorder="1" applyAlignment="1">
      <alignment vertical="center"/>
    </xf>
    <xf numFmtId="0" fontId="75" fillId="7" borderId="5" xfId="11" applyFont="1" applyFill="1" applyBorder="1" applyAlignment="1">
      <alignment vertical="center"/>
    </xf>
    <xf numFmtId="0" fontId="75" fillId="8" borderId="5" xfId="11" applyFont="1" applyFill="1" applyBorder="1" applyAlignment="1">
      <alignment vertical="center"/>
    </xf>
    <xf numFmtId="0" fontId="75" fillId="9" borderId="5" xfId="11" applyFont="1" applyFill="1" applyBorder="1" applyAlignment="1">
      <alignment vertical="center"/>
    </xf>
    <xf numFmtId="0" fontId="75" fillId="0" borderId="5" xfId="11" applyFont="1" applyFill="1" applyBorder="1" applyAlignment="1">
      <alignment vertical="center"/>
    </xf>
    <xf numFmtId="0" fontId="75" fillId="0" borderId="0" xfId="11" applyFont="1" applyFill="1" applyAlignment="1">
      <alignment vertical="center"/>
    </xf>
    <xf numFmtId="41" fontId="5" fillId="0" borderId="3" xfId="5" applyNumberFormat="1" applyFont="1" applyFill="1" applyBorder="1" applyAlignment="1">
      <alignment horizontal="center" vertical="center" wrapText="1"/>
    </xf>
    <xf numFmtId="41" fontId="5" fillId="0" borderId="3" xfId="11" applyNumberFormat="1" applyFont="1" applyFill="1" applyBorder="1" applyAlignment="1">
      <alignment horizontal="center" vertical="center" wrapText="1"/>
    </xf>
    <xf numFmtId="0" fontId="23" fillId="6" borderId="5" xfId="11" applyFont="1" applyFill="1" applyBorder="1" applyAlignment="1">
      <alignment vertical="center"/>
    </xf>
    <xf numFmtId="188" fontId="5" fillId="0" borderId="3" xfId="2" applyNumberFormat="1" applyFont="1" applyFill="1" applyBorder="1" applyAlignment="1">
      <alignment horizontal="right" vertical="center" wrapText="1"/>
    </xf>
    <xf numFmtId="41" fontId="5" fillId="0" borderId="3" xfId="11" applyNumberFormat="1" applyFont="1" applyFill="1" applyBorder="1" applyAlignment="1">
      <alignment horizontal="center" vertical="center"/>
    </xf>
    <xf numFmtId="0" fontId="5" fillId="0" borderId="3" xfId="11" applyFont="1" applyFill="1" applyBorder="1" applyAlignment="1">
      <alignment horizontal="center" vertical="center" wrapText="1"/>
    </xf>
    <xf numFmtId="3" fontId="5" fillId="0" borderId="3" xfId="2" applyNumberFormat="1" applyFont="1" applyFill="1" applyBorder="1" applyAlignment="1">
      <alignment horizontal="right" vertical="center" wrapText="1"/>
    </xf>
    <xf numFmtId="0" fontId="5" fillId="0" borderId="8" xfId="21" applyFont="1" applyFill="1" applyBorder="1" applyAlignment="1">
      <alignment horizontal="left" vertical="center"/>
    </xf>
    <xf numFmtId="3" fontId="5" fillId="0" borderId="3" xfId="2" applyNumberFormat="1" applyFont="1" applyFill="1" applyBorder="1" applyAlignment="1">
      <alignment horizontal="center" vertical="center" wrapText="1"/>
    </xf>
    <xf numFmtId="0" fontId="5" fillId="0" borderId="3" xfId="5" applyFont="1" applyFill="1" applyBorder="1" applyAlignment="1">
      <alignment horizontal="left" vertical="center" wrapText="1"/>
    </xf>
    <xf numFmtId="0" fontId="76" fillId="3" borderId="5" xfId="11" applyFont="1" applyFill="1" applyBorder="1" applyAlignment="1">
      <alignment vertical="center"/>
    </xf>
    <xf numFmtId="0" fontId="76" fillId="4" borderId="5" xfId="11" applyFont="1" applyFill="1" applyBorder="1" applyAlignment="1">
      <alignment vertical="center"/>
    </xf>
    <xf numFmtId="0" fontId="76" fillId="5" borderId="5" xfId="11" applyFont="1" applyFill="1" applyBorder="1" applyAlignment="1">
      <alignment vertical="center"/>
    </xf>
    <xf numFmtId="0" fontId="76" fillId="7" borderId="5" xfId="11" applyFont="1" applyFill="1" applyBorder="1" applyAlignment="1">
      <alignment vertical="center"/>
    </xf>
    <xf numFmtId="0" fontId="76" fillId="8" borderId="5" xfId="11" applyFont="1" applyFill="1" applyBorder="1" applyAlignment="1">
      <alignment vertical="center"/>
    </xf>
    <xf numFmtId="0" fontId="76" fillId="9" borderId="5" xfId="11" applyFont="1" applyFill="1" applyBorder="1" applyAlignment="1">
      <alignment vertical="center"/>
    </xf>
    <xf numFmtId="0" fontId="76" fillId="0" borderId="5" xfId="11" applyFont="1" applyFill="1" applyBorder="1" applyAlignment="1">
      <alignment vertical="center"/>
    </xf>
    <xf numFmtId="0" fontId="76" fillId="0" borderId="0" xfId="11" applyFont="1" applyFill="1" applyAlignment="1">
      <alignment vertical="center"/>
    </xf>
    <xf numFmtId="3" fontId="5" fillId="0" borderId="3" xfId="11" applyNumberFormat="1" applyFont="1" applyFill="1" applyBorder="1" applyAlignment="1">
      <alignment vertical="center"/>
    </xf>
    <xf numFmtId="3" fontId="5" fillId="0" borderId="3" xfId="2" applyNumberFormat="1" applyFont="1" applyFill="1" applyBorder="1" applyAlignment="1">
      <alignment horizontal="center" vertical="center"/>
    </xf>
    <xf numFmtId="188" fontId="5" fillId="0" borderId="3" xfId="2" applyNumberFormat="1" applyFont="1" applyFill="1" applyBorder="1" applyAlignment="1">
      <alignment vertical="center"/>
    </xf>
    <xf numFmtId="3" fontId="5" fillId="0" borderId="3" xfId="2" applyNumberFormat="1" applyFont="1" applyFill="1" applyBorder="1" applyAlignment="1">
      <alignment vertical="center"/>
    </xf>
    <xf numFmtId="188" fontId="23" fillId="0" borderId="3" xfId="11" applyNumberFormat="1" applyFont="1" applyFill="1" applyBorder="1" applyAlignment="1">
      <alignment vertical="center"/>
    </xf>
    <xf numFmtId="3" fontId="5" fillId="6" borderId="5" xfId="2" applyNumberFormat="1" applyFont="1" applyFill="1" applyBorder="1" applyAlignment="1">
      <alignment horizontal="center" vertical="center"/>
    </xf>
    <xf numFmtId="188" fontId="5" fillId="0" borderId="3" xfId="11" applyNumberFormat="1" applyFont="1" applyFill="1" applyBorder="1" applyAlignment="1">
      <alignment vertical="center"/>
    </xf>
    <xf numFmtId="3" fontId="5" fillId="0" borderId="3" xfId="30" applyNumberFormat="1" applyFont="1" applyFill="1" applyBorder="1" applyAlignment="1">
      <alignment horizontal="center" vertical="center"/>
    </xf>
    <xf numFmtId="3" fontId="5" fillId="6" borderId="5" xfId="30" applyNumberFormat="1" applyFont="1" applyFill="1" applyBorder="1" applyAlignment="1">
      <alignment horizontal="center" vertical="center"/>
    </xf>
    <xf numFmtId="3" fontId="23" fillId="0" borderId="3" xfId="30" applyNumberFormat="1" applyFont="1" applyFill="1" applyBorder="1" applyAlignment="1">
      <alignment horizontal="center" vertical="center"/>
    </xf>
    <xf numFmtId="3" fontId="23" fillId="6" borderId="5" xfId="30" applyNumberFormat="1" applyFont="1" applyFill="1" applyBorder="1" applyAlignment="1">
      <alignment horizontal="center" vertical="center"/>
    </xf>
    <xf numFmtId="188" fontId="5" fillId="0" borderId="3" xfId="11" applyNumberFormat="1" applyFont="1" applyFill="1" applyBorder="1" applyAlignment="1">
      <alignment horizontal="center" vertical="center"/>
    </xf>
    <xf numFmtId="3" fontId="5" fillId="3" borderId="5" xfId="2" applyNumberFormat="1" applyFont="1" applyFill="1" applyBorder="1" applyAlignment="1">
      <alignment horizontal="center" vertical="center" wrapText="1"/>
    </xf>
    <xf numFmtId="3" fontId="5" fillId="4" borderId="5" xfId="2" applyNumberFormat="1" applyFont="1" applyFill="1" applyBorder="1" applyAlignment="1">
      <alignment horizontal="center" vertical="center" wrapText="1"/>
    </xf>
    <xf numFmtId="3" fontId="5" fillId="7" borderId="5" xfId="2" applyNumberFormat="1" applyFont="1" applyFill="1" applyBorder="1" applyAlignment="1">
      <alignment horizontal="center" vertical="center" wrapText="1"/>
    </xf>
    <xf numFmtId="3" fontId="5" fillId="6" borderId="5" xfId="2" applyNumberFormat="1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left" vertical="center"/>
    </xf>
    <xf numFmtId="0" fontId="23" fillId="0" borderId="5" xfId="0" applyFont="1" applyFill="1" applyBorder="1" applyAlignment="1">
      <alignment vertical="top" wrapText="1"/>
    </xf>
    <xf numFmtId="0" fontId="20" fillId="0" borderId="5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/>
    </xf>
    <xf numFmtId="0" fontId="23" fillId="0" borderId="5" xfId="0" applyFont="1" applyFill="1" applyBorder="1" applyAlignment="1">
      <alignment wrapText="1"/>
    </xf>
    <xf numFmtId="0" fontId="23" fillId="0" borderId="16" xfId="0" applyFont="1" applyBorder="1"/>
    <xf numFmtId="0" fontId="16" fillId="0" borderId="5" xfId="0" applyFont="1" applyBorder="1" applyAlignment="1">
      <alignment horizontal="center" vertical="top"/>
    </xf>
    <xf numFmtId="0" fontId="23" fillId="0" borderId="5" xfId="0" applyFont="1" applyBorder="1"/>
    <xf numFmtId="0" fontId="23" fillId="0" borderId="5" xfId="0" applyFont="1" applyFill="1" applyBorder="1"/>
    <xf numFmtId="0" fontId="16" fillId="0" borderId="5" xfId="0" applyFont="1" applyBorder="1" applyAlignment="1">
      <alignment vertical="top" wrapText="1"/>
    </xf>
    <xf numFmtId="0" fontId="16" fillId="0" borderId="5" xfId="0" applyFont="1" applyBorder="1" applyAlignment="1">
      <alignment horizontal="left" vertical="center" wrapText="1"/>
    </xf>
    <xf numFmtId="0" fontId="16" fillId="0" borderId="5" xfId="0" applyFont="1" applyBorder="1"/>
    <xf numFmtId="0" fontId="17" fillId="0" borderId="5" xfId="0" applyFont="1" applyBorder="1" applyAlignment="1">
      <alignment horizontal="center" vertical="top" wrapText="1"/>
    </xf>
    <xf numFmtId="0" fontId="16" fillId="0" borderId="5" xfId="0" applyFont="1" applyBorder="1" applyAlignment="1">
      <alignment vertical="top"/>
    </xf>
    <xf numFmtId="0" fontId="23" fillId="2" borderId="5" xfId="0" applyFont="1" applyFill="1" applyBorder="1" applyAlignment="1">
      <alignment wrapText="1"/>
    </xf>
    <xf numFmtId="0" fontId="16" fillId="0" borderId="5" xfId="0" applyFont="1" applyBorder="1" applyAlignment="1">
      <alignment horizontal="left" vertical="top" wrapText="1"/>
    </xf>
    <xf numFmtId="0" fontId="23" fillId="0" borderId="5" xfId="0" applyFont="1" applyFill="1" applyBorder="1" applyAlignment="1">
      <alignment horizontal="left" wrapText="1"/>
    </xf>
    <xf numFmtId="1" fontId="23" fillId="0" borderId="5" xfId="0" applyNumberFormat="1" applyFont="1" applyFill="1" applyBorder="1" applyAlignment="1">
      <alignment horizontal="center" vertical="center" wrapText="1"/>
    </xf>
    <xf numFmtId="1" fontId="24" fillId="0" borderId="5" xfId="0" applyNumberFormat="1" applyFont="1" applyFill="1" applyBorder="1" applyAlignment="1">
      <alignment horizontal="center" vertical="center" wrapText="1"/>
    </xf>
    <xf numFmtId="1" fontId="23" fillId="0" borderId="5" xfId="16" applyNumberFormat="1" applyFont="1" applyFill="1" applyBorder="1" applyAlignment="1">
      <alignment horizontal="center" vertical="top" wrapText="1"/>
    </xf>
    <xf numFmtId="1" fontId="24" fillId="0" borderId="5" xfId="16" applyNumberFormat="1" applyFont="1" applyFill="1" applyBorder="1" applyAlignment="1">
      <alignment horizontal="center" vertical="top" wrapText="1"/>
    </xf>
    <xf numFmtId="0" fontId="23" fillId="0" borderId="5" xfId="0" applyFont="1" applyBorder="1" applyAlignment="1">
      <alignment vertical="top"/>
    </xf>
    <xf numFmtId="0" fontId="16" fillId="0" borderId="5" xfId="0" applyFont="1" applyFill="1" applyBorder="1" applyAlignment="1">
      <alignment vertical="top" wrapText="1"/>
    </xf>
    <xf numFmtId="0" fontId="16" fillId="0" borderId="5" xfId="0" applyFont="1" applyFill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9" fillId="0" borderId="2" xfId="0" applyFont="1" applyBorder="1" applyAlignment="1">
      <alignment vertical="top" wrapText="1"/>
    </xf>
    <xf numFmtId="0" fontId="7" fillId="0" borderId="2" xfId="5" applyFont="1" applyFill="1" applyBorder="1" applyAlignment="1">
      <alignment vertical="top" wrapText="1"/>
    </xf>
    <xf numFmtId="0" fontId="23" fillId="0" borderId="3" xfId="0" applyFont="1" applyFill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/>
    </xf>
    <xf numFmtId="188" fontId="16" fillId="0" borderId="0" xfId="2" applyNumberFormat="1" applyFont="1" applyAlignment="1">
      <alignment horizontal="center"/>
    </xf>
    <xf numFmtId="3" fontId="5" fillId="11" borderId="0" xfId="0" applyNumberFormat="1" applyFont="1" applyFill="1" applyAlignment="1">
      <alignment horizontal="center" vertical="top"/>
    </xf>
    <xf numFmtId="3" fontId="30" fillId="0" borderId="0" xfId="0" applyNumberFormat="1" applyFont="1" applyAlignment="1">
      <alignment vertical="top"/>
    </xf>
    <xf numFmtId="0" fontId="5" fillId="11" borderId="0" xfId="0" applyFont="1" applyFill="1" applyAlignment="1">
      <alignment vertical="top"/>
    </xf>
    <xf numFmtId="43" fontId="7" fillId="0" borderId="5" xfId="29" applyFont="1" applyFill="1" applyBorder="1" applyAlignment="1">
      <alignment vertical="top"/>
    </xf>
    <xf numFmtId="43" fontId="5" fillId="0" borderId="5" xfId="29" applyFont="1" applyFill="1" applyBorder="1" applyAlignment="1">
      <alignment vertical="top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4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top"/>
    </xf>
    <xf numFmtId="0" fontId="7" fillId="0" borderId="4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top"/>
    </xf>
    <xf numFmtId="0" fontId="5" fillId="0" borderId="5" xfId="0" applyFont="1" applyBorder="1" applyAlignment="1">
      <alignment vertical="top"/>
    </xf>
    <xf numFmtId="0" fontId="7" fillId="0" borderId="16" xfId="0" applyFont="1" applyBorder="1" applyAlignment="1">
      <alignment horizontal="center" vertical="top"/>
    </xf>
    <xf numFmtId="0" fontId="22" fillId="0" borderId="5" xfId="0" applyFont="1" applyFill="1" applyBorder="1" applyAlignment="1">
      <alignment horizontal="center" vertical="top" wrapText="1"/>
    </xf>
    <xf numFmtId="0" fontId="62" fillId="0" borderId="5" xfId="19" applyFont="1" applyBorder="1" applyAlignment="1">
      <alignment horizontal="left" vertical="center"/>
    </xf>
    <xf numFmtId="0" fontId="16" fillId="0" borderId="5" xfId="0" applyFont="1" applyFill="1" applyBorder="1" applyAlignment="1">
      <alignment vertical="center"/>
    </xf>
    <xf numFmtId="0" fontId="64" fillId="0" borderId="5" xfId="19" applyFont="1" applyBorder="1"/>
    <xf numFmtId="191" fontId="61" fillId="0" borderId="5" xfId="25" applyNumberFormat="1" applyFont="1" applyFill="1" applyBorder="1" applyAlignment="1">
      <alignment horizontal="center"/>
    </xf>
    <xf numFmtId="0" fontId="64" fillId="0" borderId="5" xfId="19" applyFont="1" applyBorder="1" applyAlignment="1">
      <alignment horizontal="left" vertical="center"/>
    </xf>
    <xf numFmtId="3" fontId="5" fillId="0" borderId="5" xfId="11" applyNumberFormat="1" applyFont="1" applyFill="1" applyBorder="1" applyAlignment="1">
      <alignment vertical="top" wrapText="1"/>
    </xf>
    <xf numFmtId="0" fontId="7" fillId="9" borderId="5" xfId="0" applyFont="1" applyFill="1" applyBorder="1" applyAlignment="1">
      <alignment vertical="center"/>
    </xf>
    <xf numFmtId="3" fontId="7" fillId="9" borderId="5" xfId="0" applyNumberFormat="1" applyFont="1" applyFill="1" applyBorder="1" applyAlignment="1">
      <alignment horizontal="center" vertical="center"/>
    </xf>
    <xf numFmtId="0" fontId="5" fillId="0" borderId="40" xfId="0" applyFont="1" applyBorder="1" applyAlignment="1">
      <alignment horizontal="center" vertical="top" wrapText="1"/>
    </xf>
    <xf numFmtId="0" fontId="4" fillId="0" borderId="0" xfId="0" applyFont="1" applyAlignment="1">
      <alignment vertical="top"/>
    </xf>
    <xf numFmtId="0" fontId="5" fillId="0" borderId="42" xfId="0" applyFont="1" applyBorder="1" applyAlignment="1">
      <alignment horizontal="center" vertical="top" wrapText="1"/>
    </xf>
    <xf numFmtId="0" fontId="5" fillId="0" borderId="44" xfId="0" applyFont="1" applyBorder="1" applyAlignment="1">
      <alignment vertical="top" wrapText="1"/>
    </xf>
    <xf numFmtId="0" fontId="5" fillId="14" borderId="45" xfId="0" applyFont="1" applyFill="1" applyBorder="1" applyAlignment="1">
      <alignment vertical="top" wrapText="1"/>
    </xf>
    <xf numFmtId="0" fontId="5" fillId="14" borderId="45" xfId="0" applyFont="1" applyFill="1" applyBorder="1" applyAlignment="1">
      <alignment horizontal="center" vertical="top" wrapText="1"/>
    </xf>
    <xf numFmtId="0" fontId="41" fillId="0" borderId="44" xfId="0" applyFont="1" applyBorder="1" applyAlignment="1">
      <alignment vertical="top" wrapText="1"/>
    </xf>
    <xf numFmtId="0" fontId="5" fillId="14" borderId="46" xfId="0" applyFont="1" applyFill="1" applyBorder="1" applyAlignment="1">
      <alignment vertical="top" wrapText="1"/>
    </xf>
    <xf numFmtId="0" fontId="5" fillId="14" borderId="46" xfId="0" applyFont="1" applyFill="1" applyBorder="1" applyAlignment="1">
      <alignment horizontal="center" vertical="top" wrapText="1"/>
    </xf>
    <xf numFmtId="0" fontId="41" fillId="0" borderId="47" xfId="0" applyFont="1" applyBorder="1" applyAlignment="1">
      <alignment vertical="top" wrapText="1"/>
    </xf>
    <xf numFmtId="0" fontId="23" fillId="14" borderId="45" xfId="0" applyFont="1" applyFill="1" applyBorder="1" applyAlignment="1">
      <alignment horizontal="center" vertical="top" wrapText="1"/>
    </xf>
    <xf numFmtId="0" fontId="46" fillId="14" borderId="45" xfId="0" applyFont="1" applyFill="1" applyBorder="1" applyAlignment="1">
      <alignment horizontal="center" vertical="top" wrapText="1"/>
    </xf>
    <xf numFmtId="0" fontId="5" fillId="0" borderId="47" xfId="0" applyFont="1" applyBorder="1" applyAlignment="1">
      <alignment vertical="top" wrapText="1"/>
    </xf>
    <xf numFmtId="0" fontId="5" fillId="0" borderId="48" xfId="0" applyFont="1" applyBorder="1" applyAlignment="1">
      <alignment vertical="top" wrapText="1"/>
    </xf>
    <xf numFmtId="0" fontId="5" fillId="0" borderId="48" xfId="0" applyFont="1" applyBorder="1" applyAlignment="1">
      <alignment horizontal="center" vertical="top" wrapText="1"/>
    </xf>
    <xf numFmtId="0" fontId="5" fillId="14" borderId="48" xfId="0" applyFont="1" applyFill="1" applyBorder="1" applyAlignment="1">
      <alignment horizontal="center" vertical="top" wrapText="1"/>
    </xf>
    <xf numFmtId="0" fontId="5" fillId="0" borderId="50" xfId="0" applyFont="1" applyBorder="1" applyAlignment="1">
      <alignment vertical="top" wrapText="1"/>
    </xf>
    <xf numFmtId="0" fontId="23" fillId="0" borderId="50" xfId="0" applyFont="1" applyBorder="1" applyAlignment="1">
      <alignment horizontal="center" vertical="top" wrapText="1"/>
    </xf>
    <xf numFmtId="0" fontId="5" fillId="0" borderId="50" xfId="0" applyFont="1" applyBorder="1" applyAlignment="1">
      <alignment horizontal="center" vertical="top" wrapText="1"/>
    </xf>
    <xf numFmtId="0" fontId="5" fillId="0" borderId="45" xfId="0" applyFont="1" applyBorder="1" applyAlignment="1">
      <alignment horizontal="center" vertical="top" wrapText="1"/>
    </xf>
    <xf numFmtId="0" fontId="5" fillId="0" borderId="53" xfId="0" applyFont="1" applyBorder="1" applyAlignment="1">
      <alignment horizontal="center" vertical="top" wrapText="1"/>
    </xf>
    <xf numFmtId="0" fontId="5" fillId="0" borderId="53" xfId="0" applyFont="1" applyBorder="1" applyAlignment="1">
      <alignment vertical="top" wrapText="1"/>
    </xf>
    <xf numFmtId="0" fontId="23" fillId="0" borderId="53" xfId="0" applyFont="1" applyBorder="1" applyAlignment="1">
      <alignment horizontal="center" vertical="top" wrapText="1"/>
    </xf>
    <xf numFmtId="0" fontId="5" fillId="0" borderId="52" xfId="0" applyFont="1" applyBorder="1" applyAlignment="1">
      <alignment vertical="top" wrapText="1"/>
    </xf>
    <xf numFmtId="0" fontId="5" fillId="14" borderId="53" xfId="0" applyFont="1" applyFill="1" applyBorder="1" applyAlignment="1">
      <alignment vertical="top" wrapText="1"/>
    </xf>
    <xf numFmtId="0" fontId="5" fillId="14" borderId="50" xfId="0" applyFont="1" applyFill="1" applyBorder="1" applyAlignment="1">
      <alignment vertical="top" wrapText="1"/>
    </xf>
    <xf numFmtId="0" fontId="46" fillId="0" borderId="50" xfId="0" applyFont="1" applyBorder="1" applyAlignment="1">
      <alignment horizontal="center" vertical="top" wrapText="1"/>
    </xf>
    <xf numFmtId="0" fontId="46" fillId="0" borderId="45" xfId="0" applyFont="1" applyBorder="1" applyAlignment="1">
      <alignment horizontal="center" vertical="top" wrapText="1"/>
    </xf>
    <xf numFmtId="0" fontId="23" fillId="14" borderId="50" xfId="0" applyFont="1" applyFill="1" applyBorder="1" applyAlignment="1">
      <alignment horizontal="center" vertical="top" wrapText="1"/>
    </xf>
    <xf numFmtId="0" fontId="5" fillId="14" borderId="50" xfId="0" applyFont="1" applyFill="1" applyBorder="1" applyAlignment="1">
      <alignment horizontal="center" vertical="top" wrapText="1"/>
    </xf>
    <xf numFmtId="0" fontId="5" fillId="0" borderId="55" xfId="0" applyFont="1" applyBorder="1" applyAlignment="1">
      <alignment horizontal="center" vertical="top" wrapText="1"/>
    </xf>
    <xf numFmtId="0" fontId="5" fillId="0" borderId="46" xfId="0" applyFont="1" applyBorder="1" applyAlignment="1">
      <alignment vertical="top" wrapText="1"/>
    </xf>
    <xf numFmtId="0" fontId="28" fillId="0" borderId="50" xfId="0" applyFont="1" applyBorder="1" applyAlignment="1">
      <alignment horizontal="center" vertical="top" wrapText="1"/>
    </xf>
    <xf numFmtId="0" fontId="46" fillId="0" borderId="53" xfId="0" applyFont="1" applyBorder="1" applyAlignment="1">
      <alignment vertical="top" wrapText="1"/>
    </xf>
    <xf numFmtId="0" fontId="46" fillId="0" borderId="53" xfId="0" applyFont="1" applyBorder="1" applyAlignment="1">
      <alignment horizontal="center" vertical="top" wrapText="1"/>
    </xf>
    <xf numFmtId="0" fontId="46" fillId="0" borderId="46" xfId="0" applyFont="1" applyBorder="1" applyAlignment="1">
      <alignment horizontal="center" vertical="top" wrapText="1"/>
    </xf>
    <xf numFmtId="0" fontId="5" fillId="0" borderId="42" xfId="0" applyFont="1" applyBorder="1" applyAlignment="1">
      <alignment vertical="top" wrapText="1"/>
    </xf>
    <xf numFmtId="0" fontId="5" fillId="0" borderId="68" xfId="0" applyFont="1" applyBorder="1" applyAlignment="1">
      <alignment vertical="top" wrapText="1"/>
    </xf>
    <xf numFmtId="0" fontId="5" fillId="0" borderId="68" xfId="0" applyFont="1" applyBorder="1" applyAlignment="1">
      <alignment horizontal="center" vertical="top" wrapText="1"/>
    </xf>
    <xf numFmtId="0" fontId="23" fillId="0" borderId="68" xfId="0" applyFont="1" applyBorder="1" applyAlignment="1">
      <alignment horizontal="center" vertical="top" wrapText="1"/>
    </xf>
    <xf numFmtId="0" fontId="46" fillId="0" borderId="68" xfId="0" applyFont="1" applyBorder="1" applyAlignment="1">
      <alignment horizontal="center" vertical="top" wrapText="1"/>
    </xf>
    <xf numFmtId="0" fontId="46" fillId="0" borderId="70" xfId="0" applyFont="1" applyBorder="1" applyAlignment="1">
      <alignment horizontal="center" vertical="top" wrapText="1"/>
    </xf>
    <xf numFmtId="0" fontId="5" fillId="0" borderId="72" xfId="0" applyFont="1" applyBorder="1" applyAlignment="1">
      <alignment horizontal="center" vertical="top" wrapText="1"/>
    </xf>
    <xf numFmtId="0" fontId="5" fillId="0" borderId="70" xfId="0" applyFont="1" applyBorder="1" applyAlignment="1">
      <alignment horizontal="center" vertical="top" wrapText="1"/>
    </xf>
    <xf numFmtId="0" fontId="23" fillId="14" borderId="68" xfId="0" applyFont="1" applyFill="1" applyBorder="1" applyAlignment="1">
      <alignment horizontal="center" vertical="top" wrapText="1"/>
    </xf>
    <xf numFmtId="0" fontId="46" fillId="14" borderId="68" xfId="0" applyFont="1" applyFill="1" applyBorder="1" applyAlignment="1">
      <alignment horizontal="center" vertical="top" wrapText="1"/>
    </xf>
    <xf numFmtId="0" fontId="5" fillId="14" borderId="70" xfId="0" applyFont="1" applyFill="1" applyBorder="1" applyAlignment="1">
      <alignment horizontal="center" vertical="top" wrapText="1"/>
    </xf>
    <xf numFmtId="0" fontId="5" fillId="14" borderId="80" xfId="0" applyFont="1" applyFill="1" applyBorder="1" applyAlignment="1">
      <alignment vertical="top" wrapText="1"/>
    </xf>
    <xf numFmtId="0" fontId="5" fillId="14" borderId="81" xfId="0" applyFont="1" applyFill="1" applyBorder="1" applyAlignment="1">
      <alignment horizontal="center" vertical="top" wrapText="1"/>
    </xf>
    <xf numFmtId="0" fontId="5" fillId="14" borderId="61" xfId="0" applyFont="1" applyFill="1" applyBorder="1" applyAlignment="1">
      <alignment vertical="top" wrapText="1"/>
    </xf>
    <xf numFmtId="0" fontId="23" fillId="14" borderId="61" xfId="0" applyFont="1" applyFill="1" applyBorder="1" applyAlignment="1">
      <alignment horizontal="center" vertical="top" wrapText="1"/>
    </xf>
    <xf numFmtId="0" fontId="5" fillId="14" borderId="61" xfId="0" applyFont="1" applyFill="1" applyBorder="1" applyAlignment="1">
      <alignment horizontal="center" vertical="top" wrapText="1"/>
    </xf>
    <xf numFmtId="0" fontId="41" fillId="0" borderId="39" xfId="0" applyFont="1" applyBorder="1" applyAlignment="1">
      <alignment vertical="top" wrapText="1"/>
    </xf>
    <xf numFmtId="0" fontId="5" fillId="14" borderId="48" xfId="0" applyFont="1" applyFill="1" applyBorder="1" applyAlignment="1">
      <alignment vertical="top" wrapText="1"/>
    </xf>
    <xf numFmtId="0" fontId="5" fillId="0" borderId="82" xfId="0" applyFont="1" applyBorder="1" applyAlignment="1">
      <alignment vertical="top" wrapText="1"/>
    </xf>
    <xf numFmtId="0" fontId="5" fillId="0" borderId="84" xfId="0" applyFont="1" applyBorder="1" applyAlignment="1">
      <alignment horizontal="center" vertical="top" wrapText="1"/>
    </xf>
    <xf numFmtId="0" fontId="5" fillId="0" borderId="82" xfId="0" applyFont="1" applyBorder="1" applyAlignment="1">
      <alignment horizontal="center" vertical="top" wrapText="1"/>
    </xf>
    <xf numFmtId="0" fontId="5" fillId="0" borderId="86" xfId="0" applyFont="1" applyBorder="1" applyAlignment="1">
      <alignment horizontal="center" vertical="top" wrapText="1"/>
    </xf>
    <xf numFmtId="0" fontId="5" fillId="0" borderId="87" xfId="0" applyFont="1" applyBorder="1" applyAlignment="1">
      <alignment horizontal="center" vertical="top" wrapText="1"/>
    </xf>
    <xf numFmtId="0" fontId="0" fillId="0" borderId="54" xfId="0" applyBorder="1" applyAlignment="1">
      <alignment vertical="top" wrapText="1"/>
    </xf>
    <xf numFmtId="0" fontId="77" fillId="0" borderId="0" xfId="0" applyFont="1" applyAlignment="1"/>
    <xf numFmtId="3" fontId="5" fillId="0" borderId="5" xfId="0" applyNumberFormat="1" applyFont="1" applyFill="1" applyBorder="1" applyAlignment="1">
      <alignment vertical="top" wrapText="1"/>
    </xf>
    <xf numFmtId="3" fontId="5" fillId="0" borderId="5" xfId="5" applyNumberFormat="1" applyFont="1" applyFill="1" applyBorder="1" applyAlignment="1">
      <alignment horizontal="center" vertical="top" wrapText="1"/>
    </xf>
    <xf numFmtId="3" fontId="5" fillId="0" borderId="5" xfId="0" applyNumberFormat="1" applyFont="1" applyBorder="1" applyAlignment="1">
      <alignment horizontal="right" vertical="top"/>
    </xf>
    <xf numFmtId="0" fontId="5" fillId="0" borderId="5" xfId="11" applyFont="1" applyBorder="1" applyAlignment="1">
      <alignment horizontal="center" vertical="top"/>
    </xf>
    <xf numFmtId="3" fontId="5" fillId="0" borderId="5" xfId="11" applyNumberFormat="1" applyFont="1" applyBorder="1" applyAlignment="1">
      <alignment horizontal="center" vertical="top"/>
    </xf>
    <xf numFmtId="0" fontId="7" fillId="0" borderId="5" xfId="11" applyFont="1" applyBorder="1" applyAlignment="1">
      <alignment horizontal="center" vertical="top"/>
    </xf>
    <xf numFmtId="0" fontId="5" fillId="0" borderId="5" xfId="11" applyFont="1" applyFill="1" applyBorder="1" applyAlignment="1">
      <alignment vertical="top"/>
    </xf>
    <xf numFmtId="4" fontId="5" fillId="0" borderId="5" xfId="11" applyNumberFormat="1" applyFont="1" applyBorder="1" applyAlignment="1">
      <alignment horizontal="center" vertical="top"/>
    </xf>
    <xf numFmtId="3" fontId="5" fillId="8" borderId="5" xfId="0" applyNumberFormat="1" applyFont="1" applyFill="1" applyBorder="1" applyAlignment="1">
      <alignment horizontal="center" vertical="top"/>
    </xf>
    <xf numFmtId="3" fontId="7" fillId="8" borderId="5" xfId="5" applyNumberFormat="1" applyFont="1" applyFill="1" applyBorder="1" applyAlignment="1">
      <alignment horizontal="center" vertical="top" wrapText="1"/>
    </xf>
    <xf numFmtId="3" fontId="7" fillId="8" borderId="5" xfId="0" applyNumberFormat="1" applyFont="1" applyFill="1" applyBorder="1" applyAlignment="1">
      <alignment horizontal="center" vertical="top"/>
    </xf>
    <xf numFmtId="3" fontId="7" fillId="12" borderId="5" xfId="5" applyNumberFormat="1" applyFont="1" applyFill="1" applyBorder="1" applyAlignment="1">
      <alignment horizontal="center" vertical="top" wrapText="1"/>
    </xf>
    <xf numFmtId="3" fontId="5" fillId="8" borderId="3" xfId="5" applyNumberFormat="1" applyFont="1" applyFill="1" applyBorder="1" applyAlignment="1">
      <alignment horizontal="center" vertical="top" wrapText="1"/>
    </xf>
    <xf numFmtId="0" fontId="14" fillId="8" borderId="0" xfId="0" applyFont="1" applyFill="1" applyAlignment="1">
      <alignment vertical="top"/>
    </xf>
    <xf numFmtId="3" fontId="32" fillId="8" borderId="1" xfId="0" applyNumberFormat="1" applyFont="1" applyFill="1" applyBorder="1" applyAlignment="1">
      <alignment horizontal="center" vertical="top"/>
    </xf>
    <xf numFmtId="3" fontId="7" fillId="8" borderId="3" xfId="5" applyNumberFormat="1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right" vertical="top"/>
    </xf>
    <xf numFmtId="3" fontId="7" fillId="0" borderId="0" xfId="5" applyNumberFormat="1" applyFont="1" applyFill="1" applyBorder="1" applyAlignment="1">
      <alignment horizontal="center" vertical="top" wrapText="1"/>
    </xf>
    <xf numFmtId="0" fontId="14" fillId="0" borderId="0" xfId="0" applyFont="1" applyFill="1" applyAlignment="1">
      <alignment vertical="top"/>
    </xf>
    <xf numFmtId="0" fontId="46" fillId="0" borderId="0" xfId="0" applyFont="1" applyFill="1" applyAlignment="1">
      <alignment vertical="top"/>
    </xf>
    <xf numFmtId="0" fontId="23" fillId="0" borderId="3" xfId="23" applyFont="1" applyBorder="1" applyAlignment="1">
      <alignment vertical="top" wrapText="1"/>
    </xf>
    <xf numFmtId="0" fontId="7" fillId="0" borderId="21" xfId="0" applyFont="1" applyFill="1" applyBorder="1" applyAlignment="1">
      <alignment vertical="top"/>
    </xf>
    <xf numFmtId="0" fontId="5" fillId="0" borderId="21" xfId="0" applyFont="1" applyFill="1" applyBorder="1" applyAlignment="1">
      <alignment horizontal="left" vertical="top" wrapText="1" readingOrder="1"/>
    </xf>
    <xf numFmtId="3" fontId="5" fillId="0" borderId="2" xfId="5" applyNumberFormat="1" applyFont="1" applyFill="1" applyBorder="1" applyAlignment="1">
      <alignment horizontal="center" vertical="top" wrapText="1"/>
    </xf>
    <xf numFmtId="0" fontId="23" fillId="0" borderId="3" xfId="0" applyFont="1" applyFill="1" applyBorder="1" applyAlignment="1">
      <alignment horizontal="center" vertical="top" wrapText="1" readingOrder="1"/>
    </xf>
    <xf numFmtId="0" fontId="27" fillId="0" borderId="0" xfId="0" applyFont="1" applyAlignment="1"/>
    <xf numFmtId="0" fontId="9" fillId="0" borderId="0" xfId="0" applyFont="1" applyAlignment="1">
      <alignment vertical="top" wrapText="1"/>
    </xf>
    <xf numFmtId="0" fontId="23" fillId="0" borderId="3" xfId="0" applyFont="1" applyBorder="1" applyAlignment="1">
      <alignment vertical="center" wrapText="1"/>
    </xf>
    <xf numFmtId="17" fontId="23" fillId="0" borderId="3" xfId="0" applyNumberFormat="1" applyFont="1" applyBorder="1" applyAlignment="1">
      <alignment horizontal="center" vertical="center"/>
    </xf>
    <xf numFmtId="0" fontId="46" fillId="0" borderId="3" xfId="0" applyFont="1" applyBorder="1" applyAlignment="1">
      <alignment vertical="center" wrapText="1"/>
    </xf>
    <xf numFmtId="0" fontId="73" fillId="0" borderId="0" xfId="0" applyFont="1" applyAlignment="1">
      <alignment vertical="top" wrapText="1"/>
    </xf>
    <xf numFmtId="3" fontId="23" fillId="0" borderId="3" xfId="2" applyNumberFormat="1" applyFont="1" applyFill="1" applyBorder="1" applyAlignment="1">
      <alignment horizontal="center" vertical="top" wrapText="1"/>
    </xf>
    <xf numFmtId="3" fontId="23" fillId="0" borderId="3" xfId="0" applyNumberFormat="1" applyFont="1" applyBorder="1" applyAlignment="1">
      <alignment horizontal="center"/>
    </xf>
    <xf numFmtId="0" fontId="79" fillId="0" borderId="0" xfId="0" applyFont="1" applyFill="1" applyBorder="1" applyAlignment="1">
      <alignment vertical="top"/>
    </xf>
    <xf numFmtId="3" fontId="46" fillId="0" borderId="3" xfId="0" applyNumberFormat="1" applyFont="1" applyBorder="1" applyAlignment="1">
      <alignment horizontal="center" vertical="top"/>
    </xf>
    <xf numFmtId="0" fontId="46" fillId="0" borderId="3" xfId="0" applyFont="1" applyBorder="1" applyAlignment="1">
      <alignment vertical="top" wrapText="1"/>
    </xf>
    <xf numFmtId="0" fontId="34" fillId="0" borderId="3" xfId="5" applyFont="1" applyFill="1" applyBorder="1" applyAlignment="1">
      <alignment horizontal="center" vertical="top" wrapText="1"/>
    </xf>
    <xf numFmtId="3" fontId="34" fillId="0" borderId="3" xfId="5" applyNumberFormat="1" applyFont="1" applyFill="1" applyBorder="1" applyAlignment="1">
      <alignment horizontal="center" vertical="top" wrapText="1"/>
    </xf>
    <xf numFmtId="0" fontId="46" fillId="0" borderId="3" xfId="5" applyFont="1" applyFill="1" applyBorder="1" applyAlignment="1">
      <alignment vertical="top" wrapText="1"/>
    </xf>
    <xf numFmtId="0" fontId="34" fillId="0" borderId="3" xfId="5" applyFont="1" applyFill="1" applyBorder="1" applyAlignment="1">
      <alignment vertical="top" wrapText="1"/>
    </xf>
    <xf numFmtId="0" fontId="14" fillId="0" borderId="3" xfId="5" applyFont="1" applyFill="1" applyBorder="1" applyAlignment="1">
      <alignment horizontal="center" vertical="top" wrapText="1"/>
    </xf>
    <xf numFmtId="0" fontId="49" fillId="0" borderId="3" xfId="5" applyFont="1" applyFill="1" applyBorder="1" applyAlignment="1">
      <alignment vertical="top" wrapText="1"/>
    </xf>
    <xf numFmtId="0" fontId="46" fillId="2" borderId="3" xfId="0" applyFont="1" applyFill="1" applyBorder="1" applyAlignment="1">
      <alignment vertical="top" wrapText="1"/>
    </xf>
    <xf numFmtId="0" fontId="46" fillId="0" borderId="3" xfId="0" applyFont="1" applyBorder="1" applyAlignment="1">
      <alignment horizontal="center" vertical="top"/>
    </xf>
    <xf numFmtId="0" fontId="46" fillId="0" borderId="3" xfId="0" applyFont="1" applyFill="1" applyBorder="1" applyAlignment="1">
      <alignment horizontal="left" vertical="top" wrapText="1" readingOrder="1"/>
    </xf>
    <xf numFmtId="0" fontId="23" fillId="2" borderId="3" xfId="0" applyFont="1" applyFill="1" applyBorder="1" applyAlignment="1">
      <alignment vertical="top" wrapText="1"/>
    </xf>
    <xf numFmtId="0" fontId="23" fillId="2" borderId="3" xfId="11" applyFont="1" applyFill="1" applyBorder="1" applyAlignment="1">
      <alignment vertical="top" wrapText="1"/>
    </xf>
    <xf numFmtId="1" fontId="7" fillId="0" borderId="8" xfId="0" applyNumberFormat="1" applyFont="1" applyFill="1" applyBorder="1" applyAlignment="1">
      <alignment horizontal="center" vertical="top"/>
    </xf>
    <xf numFmtId="0" fontId="23" fillId="0" borderId="3" xfId="20" applyFont="1" applyFill="1" applyBorder="1" applyAlignment="1">
      <alignment vertical="top" wrapText="1"/>
    </xf>
    <xf numFmtId="17" fontId="23" fillId="0" borderId="3" xfId="5" applyNumberFormat="1" applyFont="1" applyFill="1" applyBorder="1" applyAlignment="1">
      <alignment horizontal="center" vertical="top" wrapText="1"/>
    </xf>
    <xf numFmtId="17" fontId="23" fillId="0" borderId="3" xfId="0" applyNumberFormat="1" applyFont="1" applyBorder="1" applyAlignment="1">
      <alignment horizontal="center" vertical="top"/>
    </xf>
    <xf numFmtId="0" fontId="46" fillId="0" borderId="3" xfId="0" applyFont="1" applyBorder="1" applyAlignment="1">
      <alignment horizontal="center" vertical="top" wrapText="1"/>
    </xf>
    <xf numFmtId="1" fontId="7" fillId="0" borderId="3" xfId="0" applyNumberFormat="1" applyFont="1" applyFill="1" applyBorder="1" applyAlignment="1">
      <alignment horizontal="center" vertical="top"/>
    </xf>
    <xf numFmtId="0" fontId="5" fillId="0" borderId="3" xfId="0" applyFont="1" applyFill="1" applyBorder="1" applyAlignment="1">
      <alignment horizontal="center" vertical="top" wrapText="1" readingOrder="1"/>
    </xf>
    <xf numFmtId="1" fontId="23" fillId="0" borderId="8" xfId="0" applyNumberFormat="1" applyFont="1" applyFill="1" applyBorder="1" applyAlignment="1">
      <alignment horizontal="center" vertical="top"/>
    </xf>
    <xf numFmtId="190" fontId="23" fillId="0" borderId="3" xfId="2" applyNumberFormat="1" applyFont="1" applyBorder="1" applyAlignment="1">
      <alignment horizontal="center"/>
    </xf>
    <xf numFmtId="188" fontId="23" fillId="0" borderId="3" xfId="2" applyNumberFormat="1" applyFont="1" applyBorder="1"/>
    <xf numFmtId="3" fontId="7" fillId="0" borderId="8" xfId="0" applyNumberFormat="1" applyFont="1" applyFill="1" applyBorder="1" applyAlignment="1">
      <alignment horizontal="center" vertical="top"/>
    </xf>
    <xf numFmtId="0" fontId="23" fillId="0" borderId="3" xfId="0" applyFont="1" applyFill="1" applyBorder="1" applyAlignment="1">
      <alignment vertical="top"/>
    </xf>
    <xf numFmtId="3" fontId="23" fillId="0" borderId="3" xfId="0" applyNumberFormat="1" applyFont="1" applyFill="1" applyBorder="1" applyAlignment="1">
      <alignment vertical="top" wrapText="1"/>
    </xf>
    <xf numFmtId="0" fontId="23" fillId="0" borderId="3" xfId="5" applyFont="1" applyFill="1" applyBorder="1" applyAlignment="1">
      <alignment horizontal="center" vertical="top"/>
    </xf>
    <xf numFmtId="0" fontId="5" fillId="0" borderId="3" xfId="0" applyFont="1" applyFill="1" applyBorder="1" applyAlignment="1">
      <alignment horizontal="center" wrapText="1"/>
    </xf>
    <xf numFmtId="0" fontId="14" fillId="0" borderId="0" xfId="0" applyFont="1" applyFill="1"/>
    <xf numFmtId="0" fontId="80" fillId="0" borderId="0" xfId="0" applyFont="1" applyFill="1"/>
    <xf numFmtId="0" fontId="81" fillId="0" borderId="0" xfId="0" applyFont="1" applyFill="1"/>
    <xf numFmtId="0" fontId="5" fillId="0" borderId="7" xfId="0" applyFont="1" applyFill="1" applyBorder="1" applyAlignment="1">
      <alignment horizontal="center" vertical="top" wrapText="1"/>
    </xf>
    <xf numFmtId="0" fontId="23" fillId="0" borderId="3" xfId="11" applyFont="1" applyFill="1" applyBorder="1" applyAlignment="1">
      <alignment horizontal="left" vertical="center" wrapText="1" readingOrder="1"/>
    </xf>
    <xf numFmtId="0" fontId="23" fillId="0" borderId="7" xfId="0" applyFont="1" applyBorder="1" applyAlignment="1">
      <alignment horizontal="center" vertical="top" wrapText="1"/>
    </xf>
    <xf numFmtId="0" fontId="79" fillId="0" borderId="0" xfId="0" applyFont="1" applyFill="1" applyBorder="1"/>
    <xf numFmtId="1" fontId="7" fillId="0" borderId="7" xfId="0" applyNumberFormat="1" applyFont="1" applyFill="1" applyBorder="1" applyAlignment="1">
      <alignment horizontal="center" vertical="top"/>
    </xf>
    <xf numFmtId="0" fontId="7" fillId="0" borderId="7" xfId="5" applyFont="1" applyFill="1" applyBorder="1" applyAlignment="1">
      <alignment horizontal="center" vertical="top" wrapText="1"/>
    </xf>
    <xf numFmtId="0" fontId="24" fillId="0" borderId="3" xfId="0" applyFont="1" applyBorder="1" applyAlignment="1">
      <alignment horizontal="center" vertical="top" wrapText="1"/>
    </xf>
    <xf numFmtId="3" fontId="23" fillId="0" borderId="3" xfId="0" applyNumberFormat="1" applyFont="1" applyBorder="1" applyAlignment="1">
      <alignment vertical="top" wrapText="1"/>
    </xf>
    <xf numFmtId="0" fontId="23" fillId="0" borderId="3" xfId="0" applyFont="1" applyBorder="1" applyAlignment="1">
      <alignment horizontal="left" vertical="top" wrapText="1"/>
    </xf>
    <xf numFmtId="0" fontId="24" fillId="0" borderId="3" xfId="0" applyFont="1" applyBorder="1" applyAlignment="1">
      <alignment horizontal="center" vertical="top"/>
    </xf>
    <xf numFmtId="3" fontId="7" fillId="0" borderId="7" xfId="0" applyNumberFormat="1" applyFont="1" applyFill="1" applyBorder="1" applyAlignment="1">
      <alignment horizontal="center" vertical="top"/>
    </xf>
    <xf numFmtId="3" fontId="24" fillId="0" borderId="3" xfId="0" applyNumberFormat="1" applyFont="1" applyFill="1" applyBorder="1" applyAlignment="1">
      <alignment vertical="top" wrapText="1"/>
    </xf>
    <xf numFmtId="3" fontId="23" fillId="0" borderId="7" xfId="0" applyNumberFormat="1" applyFont="1" applyFill="1" applyBorder="1" applyAlignment="1">
      <alignment horizontal="center" vertical="top"/>
    </xf>
    <xf numFmtId="0" fontId="23" fillId="0" borderId="3" xfId="0" applyFont="1" applyFill="1" applyBorder="1" applyAlignment="1">
      <alignment vertical="top" wrapText="1" readingOrder="1"/>
    </xf>
    <xf numFmtId="3" fontId="23" fillId="0" borderId="3" xfId="5" applyNumberFormat="1" applyFont="1" applyFill="1" applyBorder="1" applyAlignment="1">
      <alignment vertical="top" wrapText="1"/>
    </xf>
    <xf numFmtId="17" fontId="23" fillId="0" borderId="3" xfId="0" applyNumberFormat="1" applyFont="1" applyBorder="1" applyAlignment="1">
      <alignment horizontal="center" vertical="top" wrapText="1"/>
    </xf>
    <xf numFmtId="0" fontId="7" fillId="0" borderId="3" xfId="0" applyFont="1" applyFill="1" applyBorder="1" applyAlignment="1">
      <alignment horizontal="center" vertical="top" wrapText="1" readingOrder="1"/>
    </xf>
    <xf numFmtId="0" fontId="24" fillId="0" borderId="3" xfId="0" applyFont="1" applyFill="1" applyBorder="1" applyAlignment="1">
      <alignment horizontal="center" vertical="top" wrapText="1" readingOrder="1"/>
    </xf>
    <xf numFmtId="0" fontId="23" fillId="2" borderId="3" xfId="0" applyFont="1" applyFill="1" applyBorder="1" applyAlignment="1">
      <alignment horizontal="left" vertical="top" wrapText="1" readingOrder="1"/>
    </xf>
    <xf numFmtId="0" fontId="24" fillId="0" borderId="3" xfId="0" applyFont="1" applyFill="1" applyBorder="1" applyAlignment="1">
      <alignment vertical="top" wrapText="1" readingOrder="1"/>
    </xf>
    <xf numFmtId="17" fontId="23" fillId="0" borderId="3" xfId="0" applyNumberFormat="1" applyFont="1" applyBorder="1" applyAlignment="1">
      <alignment horizontal="center"/>
    </xf>
    <xf numFmtId="17" fontId="23" fillId="0" borderId="3" xfId="0" applyNumberFormat="1" applyFont="1" applyBorder="1" applyAlignment="1">
      <alignment horizontal="center" wrapText="1"/>
    </xf>
    <xf numFmtId="0" fontId="7" fillId="0" borderId="20" xfId="0" applyFont="1" applyFill="1" applyBorder="1" applyAlignment="1">
      <alignment vertical="top"/>
    </xf>
    <xf numFmtId="0" fontId="23" fillId="0" borderId="3" xfId="0" applyFont="1" applyFill="1" applyBorder="1" applyAlignment="1">
      <alignment horizontal="left" vertical="top" wrapText="1"/>
    </xf>
    <xf numFmtId="0" fontId="5" fillId="0" borderId="0" xfId="0" applyFont="1" applyFill="1" applyAlignment="1">
      <alignment horizontal="center" vertical="top" wrapText="1"/>
    </xf>
    <xf numFmtId="0" fontId="78" fillId="0" borderId="0" xfId="0" applyFont="1" applyBorder="1"/>
    <xf numFmtId="3" fontId="23" fillId="0" borderId="3" xfId="0" applyNumberFormat="1" applyFont="1" applyFill="1" applyBorder="1" applyAlignment="1">
      <alignment horizontal="center" vertical="top" wrapText="1" readingOrder="1"/>
    </xf>
    <xf numFmtId="0" fontId="23" fillId="0" borderId="3" xfId="0" applyFont="1" applyBorder="1" applyAlignment="1">
      <alignment horizontal="center" wrapText="1"/>
    </xf>
    <xf numFmtId="49" fontId="23" fillId="0" borderId="3" xfId="0" applyNumberFormat="1" applyFont="1" applyBorder="1" applyAlignment="1">
      <alignment horizontal="center" vertical="top" wrapText="1"/>
    </xf>
    <xf numFmtId="3" fontId="23" fillId="0" borderId="3" xfId="0" applyNumberFormat="1" applyFont="1" applyBorder="1" applyAlignment="1">
      <alignment horizontal="center" vertical="top" wrapText="1"/>
    </xf>
    <xf numFmtId="1" fontId="23" fillId="0" borderId="3" xfId="0" applyNumberFormat="1" applyFont="1" applyFill="1" applyBorder="1" applyAlignment="1">
      <alignment vertical="top" wrapText="1" readingOrder="1"/>
    </xf>
    <xf numFmtId="0" fontId="23" fillId="0" borderId="7" xfId="0" applyFont="1" applyFill="1" applyBorder="1" applyAlignment="1">
      <alignment horizontal="center" vertical="top"/>
    </xf>
    <xf numFmtId="0" fontId="5" fillId="0" borderId="7" xfId="0" applyFont="1" applyBorder="1" applyAlignment="1">
      <alignment horizontal="center" vertical="top" wrapText="1"/>
    </xf>
    <xf numFmtId="0" fontId="46" fillId="0" borderId="3" xfId="0" applyFont="1" applyBorder="1" applyAlignment="1">
      <alignment horizontal="left" vertical="top" wrapText="1"/>
    </xf>
    <xf numFmtId="49" fontId="23" fillId="0" borderId="3" xfId="0" applyNumberFormat="1" applyFont="1" applyBorder="1" applyAlignment="1">
      <alignment horizontal="left" vertical="top" wrapText="1"/>
    </xf>
    <xf numFmtId="0" fontId="23" fillId="0" borderId="3" xfId="19" applyFont="1" applyBorder="1" applyAlignment="1" applyProtection="1">
      <alignment vertical="top" wrapText="1"/>
      <protection locked="0"/>
    </xf>
    <xf numFmtId="0" fontId="46" fillId="0" borderId="3" xfId="19" applyFont="1" applyBorder="1" applyAlignment="1" applyProtection="1">
      <alignment vertical="top" wrapText="1"/>
      <protection locked="0"/>
    </xf>
    <xf numFmtId="0" fontId="23" fillId="0" borderId="3" xfId="20" applyFont="1" applyFill="1" applyBorder="1" applyAlignment="1">
      <alignment vertical="top" wrapText="1" readingOrder="1"/>
    </xf>
    <xf numFmtId="0" fontId="23" fillId="0" borderId="3" xfId="11" applyFont="1" applyFill="1" applyBorder="1" applyAlignment="1">
      <alignment vertical="top" wrapText="1"/>
    </xf>
    <xf numFmtId="0" fontId="5" fillId="0" borderId="3" xfId="0" applyFont="1" applyBorder="1" applyAlignment="1">
      <alignment horizontal="center" vertical="top" wrapText="1"/>
    </xf>
    <xf numFmtId="0" fontId="46" fillId="0" borderId="3" xfId="0" applyFont="1" applyFill="1" applyBorder="1" applyAlignment="1">
      <alignment vertical="top" wrapText="1" readingOrder="1"/>
    </xf>
    <xf numFmtId="0" fontId="23" fillId="0" borderId="3" xfId="24" applyFont="1" applyFill="1" applyBorder="1" applyAlignment="1">
      <alignment horizontal="center" vertical="center" wrapText="1" readingOrder="1"/>
    </xf>
    <xf numFmtId="0" fontId="23" fillId="0" borderId="3" xfId="20" applyFont="1" applyBorder="1" applyAlignment="1">
      <alignment vertical="top" wrapText="1"/>
    </xf>
    <xf numFmtId="0" fontId="46" fillId="0" borderId="0" xfId="0" applyFont="1"/>
    <xf numFmtId="0" fontId="82" fillId="0" borderId="23" xfId="0" applyFont="1" applyFill="1" applyBorder="1" applyAlignment="1">
      <alignment horizontal="left" vertical="top" wrapText="1"/>
    </xf>
    <xf numFmtId="0" fontId="82" fillId="0" borderId="3" xfId="5" applyFont="1" applyFill="1" applyBorder="1" applyAlignment="1">
      <alignment vertical="top" wrapText="1"/>
    </xf>
    <xf numFmtId="0" fontId="82" fillId="0" borderId="13" xfId="5" applyFont="1" applyFill="1" applyBorder="1" applyAlignment="1">
      <alignment vertical="top" wrapText="1"/>
    </xf>
    <xf numFmtId="0" fontId="5" fillId="0" borderId="22" xfId="0" applyFont="1" applyBorder="1" applyAlignment="1">
      <alignment vertical="top" wrapText="1"/>
    </xf>
    <xf numFmtId="0" fontId="6" fillId="0" borderId="3" xfId="5" applyFont="1" applyFill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49" fontId="23" fillId="0" borderId="3" xfId="0" applyNumberFormat="1" applyFont="1" applyFill="1" applyBorder="1" applyAlignment="1">
      <alignment vertical="top" wrapText="1"/>
    </xf>
    <xf numFmtId="0" fontId="23" fillId="0" borderId="23" xfId="0" applyFont="1" applyFill="1" applyBorder="1" applyAlignment="1">
      <alignment horizontal="left" vertical="top" wrapText="1"/>
    </xf>
    <xf numFmtId="0" fontId="23" fillId="0" borderId="3" xfId="0" applyFont="1" applyFill="1" applyBorder="1" applyAlignment="1">
      <alignment horizontal="right" vertical="top" wrapText="1" readingOrder="1"/>
    </xf>
    <xf numFmtId="0" fontId="46" fillId="0" borderId="13" xfId="0" applyFont="1" applyFill="1" applyBorder="1" applyAlignment="1">
      <alignment vertical="top" wrapText="1"/>
    </xf>
    <xf numFmtId="0" fontId="23" fillId="0" borderId="3" xfId="5" applyFont="1" applyFill="1" applyBorder="1" applyAlignment="1">
      <alignment horizontal="right" vertical="top" wrapText="1"/>
    </xf>
    <xf numFmtId="0" fontId="23" fillId="0" borderId="23" xfId="5" applyFont="1" applyFill="1" applyBorder="1" applyAlignment="1">
      <alignment vertical="top" wrapText="1"/>
    </xf>
    <xf numFmtId="0" fontId="79" fillId="0" borderId="0" xfId="0" applyFont="1" applyBorder="1"/>
    <xf numFmtId="0" fontId="83" fillId="0" borderId="0" xfId="0" applyFont="1" applyBorder="1"/>
    <xf numFmtId="0" fontId="84" fillId="0" borderId="0" xfId="0" applyFont="1" applyBorder="1"/>
    <xf numFmtId="0" fontId="46" fillId="0" borderId="3" xfId="0" applyFont="1" applyFill="1" applyBorder="1" applyAlignment="1">
      <alignment horizontal="left" vertical="top" wrapText="1"/>
    </xf>
    <xf numFmtId="0" fontId="46" fillId="0" borderId="3" xfId="0" applyFont="1" applyFill="1" applyBorder="1" applyAlignment="1">
      <alignment vertical="top" wrapText="1"/>
    </xf>
    <xf numFmtId="0" fontId="23" fillId="0" borderId="21" xfId="0" applyFont="1" applyBorder="1" applyAlignment="1">
      <alignment wrapText="1"/>
    </xf>
    <xf numFmtId="0" fontId="23" fillId="0" borderId="21" xfId="0" applyFont="1" applyBorder="1" applyAlignment="1">
      <alignment horizontal="center" vertical="center" wrapText="1"/>
    </xf>
    <xf numFmtId="0" fontId="23" fillId="0" borderId="21" xfId="5" applyFont="1" applyFill="1" applyBorder="1" applyAlignment="1">
      <alignment horizontal="center" vertical="top" wrapText="1"/>
    </xf>
    <xf numFmtId="3" fontId="23" fillId="0" borderId="21" xfId="5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vertical="top"/>
    </xf>
    <xf numFmtId="0" fontId="5" fillId="0" borderId="7" xfId="0" applyFont="1" applyFill="1" applyBorder="1" applyAlignment="1">
      <alignment horizontal="left" vertical="top" wrapText="1" readingOrder="1"/>
    </xf>
    <xf numFmtId="3" fontId="5" fillId="0" borderId="7" xfId="5" applyNumberFormat="1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23" fillId="0" borderId="3" xfId="5" applyFont="1" applyFill="1" applyBorder="1" applyAlignment="1">
      <alignment horizontal="left" vertical="top" wrapText="1"/>
    </xf>
    <xf numFmtId="0" fontId="85" fillId="0" borderId="0" xfId="0" applyFont="1"/>
    <xf numFmtId="1" fontId="7" fillId="2" borderId="7" xfId="0" applyNumberFormat="1" applyFont="1" applyFill="1" applyBorder="1" applyAlignment="1">
      <alignment horizontal="center" vertical="top"/>
    </xf>
    <xf numFmtId="0" fontId="23" fillId="0" borderId="20" xfId="5" applyFont="1" applyFill="1" applyBorder="1" applyAlignment="1">
      <alignment horizontal="center" vertical="top" wrapText="1"/>
    </xf>
    <xf numFmtId="0" fontId="23" fillId="0" borderId="24" xfId="0" applyFont="1" applyFill="1" applyBorder="1" applyAlignment="1">
      <alignment horizontal="left" vertical="top" wrapText="1" readingOrder="1"/>
    </xf>
    <xf numFmtId="0" fontId="7" fillId="0" borderId="7" xfId="0" applyFont="1" applyFill="1" applyBorder="1" applyAlignment="1">
      <alignment horizontal="center" vertical="top" wrapText="1"/>
    </xf>
    <xf numFmtId="190" fontId="23" fillId="0" borderId="3" xfId="2" applyNumberFormat="1" applyFont="1" applyFill="1" applyBorder="1" applyAlignment="1">
      <alignment horizontal="center" vertical="top" wrapText="1"/>
    </xf>
    <xf numFmtId="0" fontId="7" fillId="2" borderId="3" xfId="0" applyFont="1" applyFill="1" applyBorder="1" applyAlignment="1">
      <alignment vertical="top" wrapText="1"/>
    </xf>
    <xf numFmtId="0" fontId="23" fillId="0" borderId="3" xfId="5" applyFont="1" applyBorder="1" applyAlignment="1">
      <alignment vertical="top" wrapText="1"/>
    </xf>
    <xf numFmtId="3" fontId="23" fillId="0" borderId="3" xfId="5" applyNumberFormat="1" applyFont="1" applyBorder="1" applyAlignment="1">
      <alignment horizontal="center" vertical="top"/>
    </xf>
    <xf numFmtId="1" fontId="5" fillId="0" borderId="7" xfId="0" applyNumberFormat="1" applyFont="1" applyFill="1" applyBorder="1" applyAlignment="1">
      <alignment horizontal="center" vertical="top" wrapText="1"/>
    </xf>
    <xf numFmtId="17" fontId="5" fillId="0" borderId="3" xfId="0" applyNumberFormat="1" applyFont="1" applyBorder="1" applyAlignment="1">
      <alignment horizontal="center" vertical="top"/>
    </xf>
    <xf numFmtId="190" fontId="23" fillId="0" borderId="3" xfId="2" applyNumberFormat="1" applyFont="1" applyBorder="1" applyAlignment="1">
      <alignment horizontal="center" vertical="top"/>
    </xf>
    <xf numFmtId="190" fontId="23" fillId="0" borderId="3" xfId="0" applyNumberFormat="1" applyFont="1" applyBorder="1" applyAlignment="1">
      <alignment horizontal="center" vertical="top"/>
    </xf>
    <xf numFmtId="3" fontId="24" fillId="0" borderId="3" xfId="0" applyNumberFormat="1" applyFont="1" applyBorder="1" applyAlignment="1">
      <alignment vertical="top" wrapText="1"/>
    </xf>
    <xf numFmtId="188" fontId="23" fillId="0" borderId="3" xfId="2" applyNumberFormat="1" applyFont="1" applyBorder="1" applyAlignment="1">
      <alignment horizontal="center" vertical="top" wrapText="1"/>
    </xf>
    <xf numFmtId="3" fontId="23" fillId="0" borderId="3" xfId="2" applyNumberFormat="1" applyFont="1" applyBorder="1" applyAlignment="1">
      <alignment horizontal="center" vertical="top" wrapText="1"/>
    </xf>
    <xf numFmtId="0" fontId="7" fillId="0" borderId="3" xfId="0" applyFont="1" applyFill="1" applyBorder="1" applyAlignment="1">
      <alignment vertical="top" wrapText="1"/>
    </xf>
    <xf numFmtId="1" fontId="7" fillId="0" borderId="8" xfId="0" applyNumberFormat="1" applyFont="1" applyBorder="1" applyAlignment="1">
      <alignment horizontal="center" vertical="top"/>
    </xf>
    <xf numFmtId="1" fontId="23" fillId="0" borderId="8" xfId="0" applyNumberFormat="1" applyFont="1" applyBorder="1" applyAlignment="1">
      <alignment horizontal="center" vertical="top"/>
    </xf>
    <xf numFmtId="0" fontId="84" fillId="0" borderId="0" xfId="0" applyFont="1" applyBorder="1" applyAlignment="1">
      <alignment vertical="top"/>
    </xf>
    <xf numFmtId="0" fontId="23" fillId="0" borderId="21" xfId="0" applyFont="1" applyFill="1" applyBorder="1" applyAlignment="1">
      <alignment vertical="top"/>
    </xf>
    <xf numFmtId="0" fontId="23" fillId="0" borderId="21" xfId="0" applyFont="1" applyFill="1" applyBorder="1" applyAlignment="1">
      <alignment horizontal="left" vertical="top" wrapText="1" readingOrder="1"/>
    </xf>
    <xf numFmtId="0" fontId="23" fillId="0" borderId="21" xfId="0" applyFont="1" applyBorder="1" applyAlignment="1">
      <alignment vertical="top"/>
    </xf>
    <xf numFmtId="3" fontId="23" fillId="0" borderId="21" xfId="0" applyNumberFormat="1" applyFont="1" applyBorder="1" applyAlignment="1">
      <alignment horizontal="center" vertical="top"/>
    </xf>
    <xf numFmtId="1" fontId="23" fillId="0" borderId="7" xfId="0" applyNumberFormat="1" applyFont="1" applyFill="1" applyBorder="1" applyAlignment="1">
      <alignment horizontal="center" vertical="top" wrapText="1"/>
    </xf>
    <xf numFmtId="0" fontId="23" fillId="0" borderId="24" xfId="0" applyFont="1" applyFill="1" applyBorder="1" applyAlignment="1">
      <alignment vertical="top" wrapText="1"/>
    </xf>
    <xf numFmtId="49" fontId="23" fillId="0" borderId="13" xfId="0" applyNumberFormat="1" applyFont="1" applyFill="1" applyBorder="1" applyAlignment="1">
      <alignment vertical="top" wrapText="1"/>
    </xf>
    <xf numFmtId="0" fontId="23" fillId="2" borderId="3" xfId="0" applyFont="1" applyFill="1" applyBorder="1" applyAlignment="1">
      <alignment horizontal="center" vertical="top" wrapText="1"/>
    </xf>
    <xf numFmtId="1" fontId="5" fillId="0" borderId="20" xfId="0" applyNumberFormat="1" applyFont="1" applyFill="1" applyBorder="1" applyAlignment="1">
      <alignment horizontal="left" vertical="top" wrapText="1"/>
    </xf>
    <xf numFmtId="1" fontId="5" fillId="0" borderId="24" xfId="0" applyNumberFormat="1" applyFont="1" applyFill="1" applyBorder="1" applyAlignment="1">
      <alignment horizontal="left" vertical="top" wrapText="1"/>
    </xf>
    <xf numFmtId="0" fontId="23" fillId="0" borderId="20" xfId="0" applyFont="1" applyFill="1" applyBorder="1" applyAlignment="1">
      <alignment vertical="top" wrapText="1"/>
    </xf>
    <xf numFmtId="0" fontId="24" fillId="0" borderId="7" xfId="5" applyFont="1" applyFill="1" applyBorder="1" applyAlignment="1">
      <alignment horizontal="center" vertical="top" wrapText="1"/>
    </xf>
    <xf numFmtId="0" fontId="5" fillId="0" borderId="13" xfId="0" applyFont="1" applyBorder="1" applyAlignment="1">
      <alignment vertical="top" wrapText="1"/>
    </xf>
    <xf numFmtId="1" fontId="5" fillId="0" borderId="20" xfId="0" applyNumberFormat="1" applyFont="1" applyFill="1" applyBorder="1" applyAlignment="1">
      <alignment horizontal="center" vertical="top"/>
    </xf>
    <xf numFmtId="188" fontId="5" fillId="0" borderId="0" xfId="2" applyNumberFormat="1" applyFont="1" applyAlignment="1">
      <alignment horizontal="center"/>
    </xf>
    <xf numFmtId="0" fontId="5" fillId="0" borderId="5" xfId="0" applyFont="1" applyBorder="1" applyAlignment="1">
      <alignment horizontal="center" vertical="center"/>
    </xf>
    <xf numFmtId="188" fontId="5" fillId="0" borderId="5" xfId="2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190" fontId="5" fillId="0" borderId="2" xfId="2" applyNumberFormat="1" applyFont="1" applyBorder="1" applyAlignment="1">
      <alignment horizontal="center"/>
    </xf>
    <xf numFmtId="190" fontId="5" fillId="0" borderId="3" xfId="2" applyNumberFormat="1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190" fontId="5" fillId="0" borderId="21" xfId="2" applyNumberFormat="1" applyFont="1" applyBorder="1" applyAlignment="1">
      <alignment horizontal="center"/>
    </xf>
    <xf numFmtId="190" fontId="5" fillId="0" borderId="16" xfId="2" applyNumberFormat="1" applyFont="1" applyBorder="1" applyAlignment="1">
      <alignment horizontal="center"/>
    </xf>
    <xf numFmtId="190" fontId="5" fillId="0" borderId="12" xfId="2" applyNumberFormat="1" applyFont="1" applyBorder="1" applyAlignment="1">
      <alignment horizontal="center"/>
    </xf>
    <xf numFmtId="190" fontId="5" fillId="0" borderId="5" xfId="2" applyNumberFormat="1" applyFont="1" applyBorder="1" applyAlignment="1">
      <alignment horizontal="center"/>
    </xf>
    <xf numFmtId="190" fontId="5" fillId="0" borderId="37" xfId="2" applyNumberFormat="1" applyFont="1" applyBorder="1" applyAlignment="1">
      <alignment horizontal="center"/>
    </xf>
    <xf numFmtId="0" fontId="9" fillId="0" borderId="0" xfId="5" applyFont="1" applyAlignment="1"/>
    <xf numFmtId="0" fontId="59" fillId="0" borderId="5" xfId="19" applyFont="1" applyBorder="1" applyAlignment="1">
      <alignment horizontal="center"/>
    </xf>
    <xf numFmtId="0" fontId="64" fillId="0" borderId="4" xfId="19" applyFont="1" applyBorder="1"/>
    <xf numFmtId="4" fontId="64" fillId="0" borderId="3" xfId="19" applyNumberFormat="1" applyFont="1" applyBorder="1" applyAlignment="1">
      <alignment horizontal="center"/>
    </xf>
    <xf numFmtId="4" fontId="64" fillId="0" borderId="21" xfId="19" applyNumberFormat="1" applyFont="1" applyBorder="1" applyAlignment="1">
      <alignment horizontal="center"/>
    </xf>
    <xf numFmtId="0" fontId="7" fillId="0" borderId="4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0" fontId="7" fillId="0" borderId="4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7" fillId="0" borderId="4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5" xfId="0" applyFont="1" applyBorder="1" applyAlignment="1">
      <alignment vertical="top"/>
    </xf>
    <xf numFmtId="0" fontId="7" fillId="0" borderId="5" xfId="0" applyFont="1" applyFill="1" applyBorder="1" applyAlignment="1">
      <alignment horizontal="center" vertical="top"/>
    </xf>
    <xf numFmtId="0" fontId="22" fillId="0" borderId="5" xfId="0" applyFont="1" applyFill="1" applyBorder="1" applyAlignment="1">
      <alignment horizontal="center" vertical="top" wrapText="1"/>
    </xf>
    <xf numFmtId="43" fontId="7" fillId="0" borderId="4" xfId="25" applyFont="1" applyFill="1" applyBorder="1" applyAlignment="1">
      <alignment horizontal="center" vertical="center" wrapText="1"/>
    </xf>
    <xf numFmtId="4" fontId="63" fillId="0" borderId="4" xfId="25" applyNumberFormat="1" applyFont="1" applyFill="1" applyBorder="1" applyAlignment="1">
      <alignment horizontal="center" vertical="center" wrapText="1"/>
    </xf>
    <xf numFmtId="191" fontId="16" fillId="0" borderId="3" xfId="26" applyNumberFormat="1" applyFont="1" applyFill="1" applyBorder="1" applyAlignment="1">
      <alignment horizontal="center" vertical="center"/>
    </xf>
    <xf numFmtId="4" fontId="64" fillId="0" borderId="3" xfId="19" applyNumberFormat="1" applyFont="1" applyFill="1" applyBorder="1" applyAlignment="1">
      <alignment horizontal="center"/>
    </xf>
    <xf numFmtId="191" fontId="16" fillId="0" borderId="21" xfId="2" applyNumberFormat="1" applyFont="1" applyFill="1" applyBorder="1" applyAlignment="1">
      <alignment horizontal="center"/>
    </xf>
    <xf numFmtId="191" fontId="7" fillId="0" borderId="4" xfId="25" applyNumberFormat="1" applyFont="1" applyFill="1" applyBorder="1" applyAlignment="1">
      <alignment horizontal="center" vertical="center" wrapText="1"/>
    </xf>
    <xf numFmtId="43" fontId="63" fillId="0" borderId="4" xfId="25" applyFont="1" applyFill="1" applyBorder="1" applyAlignment="1">
      <alignment horizontal="center" vertical="center" wrapText="1"/>
    </xf>
    <xf numFmtId="191" fontId="16" fillId="0" borderId="3" xfId="26" applyNumberFormat="1" applyFont="1" applyBorder="1" applyAlignment="1">
      <alignment horizontal="center" vertical="center"/>
    </xf>
    <xf numFmtId="191" fontId="16" fillId="0" borderId="21" xfId="26" applyNumberFormat="1" applyFont="1" applyBorder="1" applyAlignment="1">
      <alignment horizontal="center" vertical="center"/>
    </xf>
    <xf numFmtId="190" fontId="61" fillId="0" borderId="3" xfId="19" applyNumberFormat="1" applyFont="1" applyBorder="1" applyAlignment="1">
      <alignment horizontal="center"/>
    </xf>
    <xf numFmtId="0" fontId="63" fillId="15" borderId="5" xfId="19" applyFont="1" applyFill="1" applyBorder="1"/>
    <xf numFmtId="191" fontId="20" fillId="15" borderId="5" xfId="2" applyNumberFormat="1" applyFont="1" applyFill="1" applyBorder="1" applyAlignment="1">
      <alignment horizontal="center" vertical="center"/>
    </xf>
    <xf numFmtId="4" fontId="64" fillId="15" borderId="5" xfId="19" applyNumberFormat="1" applyFont="1" applyFill="1" applyBorder="1" applyAlignment="1">
      <alignment horizontal="center"/>
    </xf>
    <xf numFmtId="3" fontId="63" fillId="6" borderId="5" xfId="19" applyNumberFormat="1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vertical="top" wrapText="1"/>
    </xf>
    <xf numFmtId="3" fontId="5" fillId="0" borderId="8" xfId="5" applyNumberFormat="1" applyFont="1" applyFill="1" applyBorder="1" applyAlignment="1">
      <alignment horizontal="center" vertical="top" wrapText="1"/>
    </xf>
    <xf numFmtId="0" fontId="23" fillId="0" borderId="26" xfId="0" applyFont="1" applyBorder="1" applyAlignment="1">
      <alignment vertical="top" wrapText="1"/>
    </xf>
    <xf numFmtId="0" fontId="23" fillId="0" borderId="3" xfId="0" applyFont="1" applyFill="1" applyBorder="1" applyAlignment="1">
      <alignment horizontal="left" vertical="top" readingOrder="1"/>
    </xf>
    <xf numFmtId="0" fontId="23" fillId="2" borderId="3" xfId="0" applyFont="1" applyFill="1" applyBorder="1" applyAlignment="1">
      <alignment horizontal="left" vertical="top" wrapText="1"/>
    </xf>
    <xf numFmtId="0" fontId="23" fillId="0" borderId="3" xfId="22" applyFont="1" applyFill="1" applyBorder="1" applyAlignment="1">
      <alignment horizontal="left" vertical="top" wrapText="1" readingOrder="1"/>
    </xf>
    <xf numFmtId="49" fontId="23" fillId="0" borderId="3" xfId="0" applyNumberFormat="1" applyFont="1" applyFill="1" applyBorder="1" applyAlignment="1">
      <alignment horizontal="left" vertical="top" readingOrder="1"/>
    </xf>
    <xf numFmtId="0" fontId="23" fillId="0" borderId="3" xfId="22" applyFont="1" applyFill="1" applyBorder="1" applyAlignment="1">
      <alignment vertical="top" wrapText="1"/>
    </xf>
    <xf numFmtId="0" fontId="73" fillId="0" borderId="22" xfId="0" applyFont="1" applyBorder="1" applyAlignment="1">
      <alignment vertical="top" wrapText="1"/>
    </xf>
    <xf numFmtId="0" fontId="23" fillId="0" borderId="3" xfId="0" applyFont="1" applyBorder="1" applyAlignment="1">
      <alignment horizontal="left" vertical="top"/>
    </xf>
    <xf numFmtId="0" fontId="23" fillId="2" borderId="3" xfId="0" applyFont="1" applyFill="1" applyBorder="1" applyAlignment="1">
      <alignment horizontal="center" vertical="top" wrapText="1" readingOrder="1"/>
    </xf>
    <xf numFmtId="0" fontId="23" fillId="2" borderId="3" xfId="0" applyFont="1" applyFill="1" applyBorder="1" applyAlignment="1">
      <alignment horizontal="left" vertical="top"/>
    </xf>
    <xf numFmtId="3" fontId="23" fillId="2" borderId="3" xfId="0" applyNumberFormat="1" applyFont="1" applyFill="1" applyBorder="1" applyAlignment="1">
      <alignment horizontal="left" vertical="top"/>
    </xf>
    <xf numFmtId="0" fontId="23" fillId="2" borderId="3" xfId="0" applyFont="1" applyFill="1" applyBorder="1" applyAlignment="1">
      <alignment horizontal="center" vertical="top"/>
    </xf>
    <xf numFmtId="1" fontId="5" fillId="0" borderId="28" xfId="0" applyNumberFormat="1" applyFont="1" applyFill="1" applyBorder="1" applyAlignment="1">
      <alignment horizontal="center" vertical="top"/>
    </xf>
    <xf numFmtId="3" fontId="5" fillId="0" borderId="29" xfId="5" applyNumberFormat="1" applyFont="1" applyFill="1" applyBorder="1" applyAlignment="1">
      <alignment horizontal="center" vertical="top" wrapText="1"/>
    </xf>
    <xf numFmtId="1" fontId="5" fillId="0" borderId="31" xfId="0" applyNumberFormat="1" applyFont="1" applyFill="1" applyBorder="1" applyAlignment="1">
      <alignment horizontal="center" vertical="top"/>
    </xf>
    <xf numFmtId="0" fontId="23" fillId="0" borderId="32" xfId="0" applyFont="1" applyFill="1" applyBorder="1" applyAlignment="1">
      <alignment horizontal="left" vertical="top" wrapText="1"/>
    </xf>
    <xf numFmtId="3" fontId="5" fillId="0" borderId="32" xfId="5" applyNumberFormat="1" applyFont="1" applyFill="1" applyBorder="1" applyAlignment="1">
      <alignment horizontal="center" vertical="top" wrapText="1"/>
    </xf>
    <xf numFmtId="0" fontId="23" fillId="0" borderId="32" xfId="0" applyFont="1" applyFill="1" applyBorder="1" applyAlignment="1">
      <alignment horizontal="center" vertical="top"/>
    </xf>
    <xf numFmtId="0" fontId="23" fillId="0" borderId="32" xfId="11" applyFont="1" applyFill="1" applyBorder="1" applyAlignment="1">
      <alignment horizontal="left" vertical="center"/>
    </xf>
    <xf numFmtId="3" fontId="23" fillId="0" borderId="32" xfId="11" applyNumberFormat="1" applyFont="1" applyFill="1" applyBorder="1" applyAlignment="1">
      <alignment horizontal="center" vertical="center" wrapText="1"/>
    </xf>
    <xf numFmtId="0" fontId="23" fillId="0" borderId="32" xfId="5" applyFont="1" applyFill="1" applyBorder="1" applyAlignment="1">
      <alignment horizontal="center" vertical="center" wrapText="1"/>
    </xf>
    <xf numFmtId="3" fontId="23" fillId="0" borderId="32" xfId="2" applyNumberFormat="1" applyFont="1" applyFill="1" applyBorder="1" applyAlignment="1">
      <alignment horizontal="center" vertical="center" wrapText="1"/>
    </xf>
    <xf numFmtId="3" fontId="23" fillId="0" borderId="32" xfId="5" applyNumberFormat="1" applyFont="1" applyFill="1" applyBorder="1" applyAlignment="1">
      <alignment horizontal="center" vertical="center" wrapText="1"/>
    </xf>
    <xf numFmtId="3" fontId="23" fillId="0" borderId="32" xfId="2" applyNumberFormat="1" applyFont="1" applyFill="1" applyBorder="1" applyAlignment="1">
      <alignment horizontal="center"/>
    </xf>
    <xf numFmtId="0" fontId="23" fillId="0" borderId="32" xfId="11" applyFont="1" applyFill="1" applyBorder="1" applyAlignment="1">
      <alignment horizontal="center" vertical="center"/>
    </xf>
    <xf numFmtId="3" fontId="23" fillId="0" borderId="32" xfId="2" applyNumberFormat="1" applyFont="1" applyFill="1" applyBorder="1" applyAlignment="1">
      <alignment horizontal="center" vertical="top" wrapText="1"/>
    </xf>
    <xf numFmtId="41" fontId="23" fillId="0" borderId="32" xfId="11" applyNumberFormat="1" applyFont="1" applyFill="1" applyBorder="1" applyAlignment="1">
      <alignment horizontal="center" vertical="center" wrapText="1"/>
    </xf>
    <xf numFmtId="3" fontId="23" fillId="0" borderId="32" xfId="2" applyNumberFormat="1" applyFont="1" applyFill="1" applyBorder="1" applyAlignment="1">
      <alignment horizontal="center" vertical="top"/>
    </xf>
    <xf numFmtId="3" fontId="23" fillId="0" borderId="32" xfId="11" applyNumberFormat="1" applyFont="1" applyFill="1" applyBorder="1" applyAlignment="1">
      <alignment horizontal="center"/>
    </xf>
    <xf numFmtId="0" fontId="23" fillId="0" borderId="32" xfId="11" applyFont="1" applyFill="1" applyBorder="1" applyAlignment="1">
      <alignment horizontal="center" vertical="center" wrapText="1"/>
    </xf>
    <xf numFmtId="3" fontId="23" fillId="0" borderId="32" xfId="11" applyNumberFormat="1" applyFont="1" applyBorder="1" applyAlignment="1">
      <alignment horizontal="center"/>
    </xf>
    <xf numFmtId="3" fontId="23" fillId="0" borderId="32" xfId="2" applyNumberFormat="1" applyFont="1" applyBorder="1" applyAlignment="1">
      <alignment horizontal="center"/>
    </xf>
    <xf numFmtId="0" fontId="7" fillId="0" borderId="35" xfId="0" applyFont="1" applyFill="1" applyBorder="1" applyAlignment="1">
      <alignment vertical="top"/>
    </xf>
    <xf numFmtId="0" fontId="5" fillId="0" borderId="35" xfId="0" applyFont="1" applyFill="1" applyBorder="1" applyAlignment="1">
      <alignment horizontal="left" vertical="top" wrapText="1" readingOrder="1"/>
    </xf>
    <xf numFmtId="3" fontId="5" fillId="0" borderId="35" xfId="5" applyNumberFormat="1" applyFont="1" applyFill="1" applyBorder="1" applyAlignment="1">
      <alignment horizontal="center" vertical="top" wrapText="1"/>
    </xf>
    <xf numFmtId="3" fontId="7" fillId="0" borderId="3" xfId="0" applyNumberFormat="1" applyFont="1" applyFill="1" applyBorder="1" applyAlignment="1">
      <alignment vertical="center" wrapText="1" readingOrder="1"/>
    </xf>
    <xf numFmtId="3" fontId="5" fillId="0" borderId="20" xfId="5" applyNumberFormat="1" applyFont="1" applyFill="1" applyBorder="1" applyAlignment="1">
      <alignment horizontal="center" vertical="center" wrapText="1"/>
    </xf>
    <xf numFmtId="3" fontId="7" fillId="0" borderId="3" xfId="0" applyNumberFormat="1" applyFont="1" applyFill="1" applyBorder="1" applyAlignment="1">
      <alignment vertical="center" wrapText="1"/>
    </xf>
    <xf numFmtId="3" fontId="7" fillId="0" borderId="3" xfId="0" applyNumberFormat="1" applyFont="1" applyFill="1" applyBorder="1" applyAlignment="1">
      <alignment horizontal="left" vertical="center" wrapText="1"/>
    </xf>
    <xf numFmtId="0" fontId="6" fillId="0" borderId="3" xfId="11" applyFont="1" applyFill="1" applyBorder="1" applyAlignment="1">
      <alignment horizontal="center" vertical="center"/>
    </xf>
    <xf numFmtId="0" fontId="7" fillId="0" borderId="3" xfId="11" applyFont="1" applyFill="1" applyBorder="1" applyAlignment="1">
      <alignment vertical="center"/>
    </xf>
    <xf numFmtId="4" fontId="6" fillId="0" borderId="3" xfId="11" applyNumberFormat="1" applyFont="1" applyFill="1" applyBorder="1" applyAlignment="1">
      <alignment horizontal="right" vertical="center"/>
    </xf>
    <xf numFmtId="0" fontId="14" fillId="0" borderId="3" xfId="11" applyFont="1" applyFill="1" applyBorder="1" applyAlignment="1">
      <alignment vertical="center"/>
    </xf>
    <xf numFmtId="3" fontId="46" fillId="0" borderId="3" xfId="11" applyNumberFormat="1" applyFont="1" applyFill="1" applyBorder="1" applyAlignment="1">
      <alignment vertical="center"/>
    </xf>
    <xf numFmtId="190" fontId="5" fillId="0" borderId="3" xfId="2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 wrapText="1"/>
    </xf>
    <xf numFmtId="0" fontId="7" fillId="0" borderId="3" xfId="0" applyFont="1" applyFill="1" applyBorder="1" applyAlignment="1">
      <alignment vertical="center"/>
    </xf>
    <xf numFmtId="0" fontId="28" fillId="0" borderId="3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vertical="center"/>
    </xf>
    <xf numFmtId="3" fontId="23" fillId="0" borderId="3" xfId="0" applyNumberFormat="1" applyFont="1" applyFill="1" applyBorder="1" applyAlignment="1">
      <alignment vertical="center"/>
    </xf>
    <xf numFmtId="0" fontId="7" fillId="0" borderId="8" xfId="21" applyFont="1" applyFill="1" applyBorder="1" applyAlignment="1">
      <alignment horizontal="left" vertical="center"/>
    </xf>
    <xf numFmtId="3" fontId="23" fillId="0" borderId="3" xfId="0" applyNumberFormat="1" applyFont="1" applyFill="1" applyBorder="1" applyAlignment="1">
      <alignment horizontal="center" vertical="center"/>
    </xf>
    <xf numFmtId="0" fontId="7" fillId="0" borderId="3" xfId="11" applyFont="1" applyFill="1" applyBorder="1" applyAlignment="1">
      <alignment horizontal="left" vertical="center"/>
    </xf>
    <xf numFmtId="0" fontId="37" fillId="0" borderId="0" xfId="0" applyFont="1" applyAlignment="1">
      <alignment horizontal="center"/>
    </xf>
    <xf numFmtId="0" fontId="19" fillId="0" borderId="0" xfId="5" applyFont="1" applyAlignment="1">
      <alignment horizontal="center"/>
    </xf>
    <xf numFmtId="0" fontId="12" fillId="0" borderId="0" xfId="5" applyFont="1" applyAlignment="1">
      <alignment horizontal="center"/>
    </xf>
    <xf numFmtId="0" fontId="9" fillId="0" borderId="0" xfId="5" applyFont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36" fillId="0" borderId="0" xfId="0" applyFont="1" applyAlignment="1">
      <alignment horizontal="center"/>
    </xf>
    <xf numFmtId="0" fontId="5" fillId="0" borderId="38" xfId="0" applyFont="1" applyBorder="1" applyAlignment="1">
      <alignment horizontal="center" vertical="top" wrapText="1"/>
    </xf>
    <xf numFmtId="0" fontId="5" fillId="0" borderId="47" xfId="0" applyFont="1" applyBorder="1" applyAlignment="1">
      <alignment horizontal="center" vertical="top" wrapText="1"/>
    </xf>
    <xf numFmtId="0" fontId="5" fillId="0" borderId="38" xfId="0" applyFont="1" applyBorder="1" applyAlignment="1">
      <alignment vertical="top" wrapText="1"/>
    </xf>
    <xf numFmtId="0" fontId="5" fillId="0" borderId="47" xfId="0" applyFont="1" applyBorder="1" applyAlignment="1">
      <alignment vertical="top" wrapText="1"/>
    </xf>
    <xf numFmtId="0" fontId="7" fillId="0" borderId="57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top" wrapText="1"/>
    </xf>
    <xf numFmtId="0" fontId="23" fillId="0" borderId="47" xfId="0" applyFont="1" applyBorder="1" applyAlignment="1">
      <alignment horizontal="center" vertical="top" wrapText="1"/>
    </xf>
    <xf numFmtId="0" fontId="23" fillId="0" borderId="78" xfId="0" applyFont="1" applyBorder="1" applyAlignment="1">
      <alignment horizontal="center" vertical="top" wrapText="1"/>
    </xf>
    <xf numFmtId="0" fontId="23" fillId="0" borderId="41" xfId="0" applyFont="1" applyBorder="1" applyAlignment="1">
      <alignment horizontal="center" vertical="top" wrapText="1"/>
    </xf>
    <xf numFmtId="0" fontId="23" fillId="0" borderId="79" xfId="0" applyFont="1" applyBorder="1" applyAlignment="1">
      <alignment horizontal="center" vertical="top" wrapText="1"/>
    </xf>
    <xf numFmtId="0" fontId="23" fillId="0" borderId="42" xfId="0" applyFont="1" applyBorder="1" applyAlignment="1">
      <alignment horizontal="center" vertical="top" wrapText="1"/>
    </xf>
    <xf numFmtId="0" fontId="5" fillId="0" borderId="44" xfId="0" applyFont="1" applyBorder="1" applyAlignment="1">
      <alignment horizontal="center" vertical="top" wrapText="1"/>
    </xf>
    <xf numFmtId="0" fontId="5" fillId="0" borderId="51" xfId="0" applyFont="1" applyBorder="1" applyAlignment="1">
      <alignment vertical="top" wrapText="1"/>
    </xf>
    <xf numFmtId="0" fontId="5" fillId="0" borderId="52" xfId="0" applyFont="1" applyBorder="1" applyAlignment="1">
      <alignment vertical="top" wrapText="1"/>
    </xf>
    <xf numFmtId="0" fontId="5" fillId="0" borderId="75" xfId="0" applyFont="1" applyBorder="1" applyAlignment="1">
      <alignment horizontal="center" vertical="top" wrapText="1"/>
    </xf>
    <xf numFmtId="0" fontId="5" fillId="0" borderId="76" xfId="0" applyFont="1" applyBorder="1" applyAlignment="1">
      <alignment horizontal="center" vertical="top" wrapText="1"/>
    </xf>
    <xf numFmtId="0" fontId="46" fillId="0" borderId="68" xfId="0" applyFont="1" applyBorder="1" applyAlignment="1">
      <alignment horizontal="center" vertical="top" wrapText="1"/>
    </xf>
    <xf numFmtId="0" fontId="46" fillId="0" borderId="52" xfId="0" applyFont="1" applyBorder="1" applyAlignment="1">
      <alignment horizontal="center" vertical="top" wrapText="1"/>
    </xf>
    <xf numFmtId="0" fontId="5" fillId="0" borderId="70" xfId="0" applyFont="1" applyBorder="1" applyAlignment="1">
      <alignment horizontal="center" vertical="top" wrapText="1"/>
    </xf>
    <xf numFmtId="0" fontId="5" fillId="0" borderId="77" xfId="0" applyFont="1" applyBorder="1" applyAlignment="1">
      <alignment horizontal="center" vertical="top" wrapText="1"/>
    </xf>
    <xf numFmtId="0" fontId="5" fillId="0" borderId="74" xfId="0" applyFont="1" applyBorder="1" applyAlignment="1">
      <alignment vertical="top" wrapText="1"/>
    </xf>
    <xf numFmtId="0" fontId="5" fillId="0" borderId="49" xfId="0" applyFont="1" applyBorder="1" applyAlignment="1">
      <alignment vertical="top" wrapText="1"/>
    </xf>
    <xf numFmtId="0" fontId="23" fillId="0" borderId="44" xfId="0" applyFont="1" applyBorder="1" applyAlignment="1">
      <alignment horizontal="center" vertical="top" wrapText="1"/>
    </xf>
    <xf numFmtId="0" fontId="46" fillId="0" borderId="44" xfId="0" applyFont="1" applyBorder="1" applyAlignment="1">
      <alignment horizontal="center" vertical="top" wrapText="1"/>
    </xf>
    <xf numFmtId="0" fontId="5" fillId="14" borderId="44" xfId="0" applyFont="1" applyFill="1" applyBorder="1" applyAlignment="1">
      <alignment horizontal="center" vertical="top" wrapText="1"/>
    </xf>
    <xf numFmtId="0" fontId="5" fillId="0" borderId="85" xfId="0" applyFont="1" applyBorder="1" applyAlignment="1">
      <alignment horizontal="center" vertical="top" wrapText="1"/>
    </xf>
    <xf numFmtId="0" fontId="5" fillId="0" borderId="81" xfId="0" applyFont="1" applyBorder="1" applyAlignment="1">
      <alignment horizontal="center" vertical="top" wrapText="1"/>
    </xf>
    <xf numFmtId="0" fontId="5" fillId="14" borderId="68" xfId="0" applyFont="1" applyFill="1" applyBorder="1" applyAlignment="1">
      <alignment horizontal="center" vertical="top" wrapText="1"/>
    </xf>
    <xf numFmtId="0" fontId="5" fillId="14" borderId="69" xfId="0" applyFont="1" applyFill="1" applyBorder="1" applyAlignment="1">
      <alignment horizontal="center" vertical="top" wrapText="1"/>
    </xf>
    <xf numFmtId="0" fontId="5" fillId="14" borderId="70" xfId="0" applyFont="1" applyFill="1" applyBorder="1" applyAlignment="1">
      <alignment horizontal="center" vertical="top" wrapText="1"/>
    </xf>
    <xf numFmtId="0" fontId="5" fillId="14" borderId="71" xfId="0" applyFont="1" applyFill="1" applyBorder="1" applyAlignment="1">
      <alignment horizontal="center" vertical="top" wrapText="1"/>
    </xf>
    <xf numFmtId="0" fontId="5" fillId="0" borderId="67" xfId="0" applyFont="1" applyBorder="1" applyAlignment="1">
      <alignment horizontal="center" vertical="top" wrapText="1"/>
    </xf>
    <xf numFmtId="0" fontId="5" fillId="0" borderId="60" xfId="0" applyFont="1" applyBorder="1" applyAlignment="1">
      <alignment horizontal="center" vertical="top" wrapText="1"/>
    </xf>
    <xf numFmtId="0" fontId="23" fillId="14" borderId="68" xfId="0" applyFont="1" applyFill="1" applyBorder="1" applyAlignment="1">
      <alignment horizontal="center" vertical="top" wrapText="1"/>
    </xf>
    <xf numFmtId="0" fontId="23" fillId="14" borderId="69" xfId="0" applyFont="1" applyFill="1" applyBorder="1" applyAlignment="1">
      <alignment horizontal="center" vertical="top" wrapText="1"/>
    </xf>
    <xf numFmtId="0" fontId="5" fillId="0" borderId="68" xfId="0" applyFont="1" applyBorder="1" applyAlignment="1">
      <alignment horizontal="center" vertical="top" wrapText="1"/>
    </xf>
    <xf numFmtId="0" fontId="5" fillId="0" borderId="69" xfId="0" applyFont="1" applyBorder="1" applyAlignment="1">
      <alignment horizontal="center" vertical="top" wrapText="1"/>
    </xf>
    <xf numFmtId="0" fontId="5" fillId="0" borderId="71" xfId="0" applyFont="1" applyBorder="1" applyAlignment="1">
      <alignment horizontal="center" vertical="top" wrapText="1"/>
    </xf>
    <xf numFmtId="0" fontId="5" fillId="0" borderId="72" xfId="0" applyFont="1" applyBorder="1" applyAlignment="1">
      <alignment horizontal="center" vertical="top" wrapText="1"/>
    </xf>
    <xf numFmtId="0" fontId="5" fillId="0" borderId="73" xfId="0" applyFont="1" applyBorder="1" applyAlignment="1">
      <alignment horizontal="center" vertical="top" wrapText="1"/>
    </xf>
    <xf numFmtId="0" fontId="5" fillId="0" borderId="68" xfId="0" applyFont="1" applyBorder="1" applyAlignment="1">
      <alignment vertical="top" wrapText="1"/>
    </xf>
    <xf numFmtId="0" fontId="5" fillId="0" borderId="69" xfId="0" applyFont="1" applyBorder="1" applyAlignment="1">
      <alignment vertical="top" wrapText="1"/>
    </xf>
    <xf numFmtId="0" fontId="46" fillId="0" borderId="69" xfId="0" applyFont="1" applyBorder="1" applyAlignment="1">
      <alignment horizontal="center" vertical="top" wrapText="1"/>
    </xf>
    <xf numFmtId="0" fontId="23" fillId="0" borderId="70" xfId="0" applyFont="1" applyBorder="1" applyAlignment="1">
      <alignment horizontal="center" vertical="top" wrapText="1"/>
    </xf>
    <xf numFmtId="0" fontId="23" fillId="0" borderId="71" xfId="0" applyFont="1" applyBorder="1" applyAlignment="1">
      <alignment horizontal="center" vertical="top" wrapText="1"/>
    </xf>
    <xf numFmtId="0" fontId="23" fillId="0" borderId="72" xfId="0" applyFont="1" applyBorder="1" applyAlignment="1">
      <alignment horizontal="center" vertical="top" wrapText="1"/>
    </xf>
    <xf numFmtId="0" fontId="23" fillId="0" borderId="73" xfId="0" applyFont="1" applyBorder="1" applyAlignment="1">
      <alignment horizontal="center" vertical="top" wrapText="1"/>
    </xf>
    <xf numFmtId="0" fontId="23" fillId="0" borderId="68" xfId="0" applyFont="1" applyBorder="1" applyAlignment="1">
      <alignment horizontal="center" vertical="top" wrapText="1"/>
    </xf>
    <xf numFmtId="0" fontId="23" fillId="0" borderId="69" xfId="0" applyFont="1" applyBorder="1" applyAlignment="1">
      <alignment horizontal="center" vertical="top" wrapText="1"/>
    </xf>
    <xf numFmtId="0" fontId="5" fillId="0" borderId="66" xfId="0" applyFont="1" applyBorder="1" applyAlignment="1">
      <alignment vertical="top" wrapText="1"/>
    </xf>
    <xf numFmtId="0" fontId="5" fillId="0" borderId="56" xfId="0" applyFont="1" applyBorder="1" applyAlignment="1">
      <alignment vertical="top" wrapText="1"/>
    </xf>
    <xf numFmtId="0" fontId="5" fillId="0" borderId="83" xfId="0" applyFont="1" applyBorder="1" applyAlignment="1">
      <alignment horizontal="center" vertical="top" wrapText="1"/>
    </xf>
    <xf numFmtId="0" fontId="5" fillId="0" borderId="45" xfId="0" applyFont="1" applyBorder="1" applyAlignment="1">
      <alignment horizontal="center" vertical="top" wrapText="1"/>
    </xf>
    <xf numFmtId="0" fontId="5" fillId="14" borderId="61" xfId="0" applyFont="1" applyFill="1" applyBorder="1" applyAlignment="1">
      <alignment horizontal="center" vertical="top" wrapText="1"/>
    </xf>
    <xf numFmtId="0" fontId="5" fillId="14" borderId="62" xfId="0" applyFont="1" applyFill="1" applyBorder="1" applyAlignment="1">
      <alignment horizontal="center" vertical="top" wrapText="1"/>
    </xf>
    <xf numFmtId="0" fontId="5" fillId="0" borderId="44" xfId="0" applyFont="1" applyBorder="1" applyAlignment="1">
      <alignment vertical="top" wrapText="1"/>
    </xf>
    <xf numFmtId="0" fontId="5" fillId="14" borderId="65" xfId="0" applyFont="1" applyFill="1" applyBorder="1" applyAlignment="1">
      <alignment horizontal="center" vertical="top" wrapText="1"/>
    </xf>
    <xf numFmtId="0" fontId="5" fillId="14" borderId="45" xfId="0" applyFont="1" applyFill="1" applyBorder="1" applyAlignment="1">
      <alignment horizontal="center" vertical="top" wrapText="1"/>
    </xf>
    <xf numFmtId="0" fontId="41" fillId="0" borderId="44" xfId="0" applyFont="1" applyBorder="1" applyAlignment="1">
      <alignment vertical="top" wrapText="1"/>
    </xf>
    <xf numFmtId="0" fontId="5" fillId="14" borderId="63" xfId="0" applyFont="1" applyFill="1" applyBorder="1" applyAlignment="1">
      <alignment horizontal="center" vertical="top" wrapText="1"/>
    </xf>
    <xf numFmtId="0" fontId="5" fillId="14" borderId="64" xfId="0" applyFont="1" applyFill="1" applyBorder="1" applyAlignment="1">
      <alignment horizontal="center" vertical="top" wrapText="1"/>
    </xf>
    <xf numFmtId="0" fontId="5" fillId="14" borderId="59" xfId="0" applyFont="1" applyFill="1" applyBorder="1" applyAlignment="1">
      <alignment horizontal="center" vertical="top" wrapText="1"/>
    </xf>
    <xf numFmtId="0" fontId="5" fillId="14" borderId="60" xfId="0" applyFont="1" applyFill="1" applyBorder="1" applyAlignment="1">
      <alignment horizontal="center" vertical="top" wrapText="1"/>
    </xf>
    <xf numFmtId="0" fontId="5" fillId="0" borderId="39" xfId="0" applyFont="1" applyBorder="1" applyAlignment="1">
      <alignment horizontal="center" vertical="top" wrapText="1"/>
    </xf>
    <xf numFmtId="0" fontId="5" fillId="0" borderId="58" xfId="0" applyFont="1" applyBorder="1" applyAlignment="1">
      <alignment horizontal="center" vertical="top" wrapText="1"/>
    </xf>
    <xf numFmtId="0" fontId="5" fillId="0" borderId="43" xfId="0" applyFont="1" applyBorder="1" applyAlignment="1">
      <alignment horizontal="center" vertical="top" wrapText="1"/>
    </xf>
    <xf numFmtId="0" fontId="5" fillId="0" borderId="40" xfId="0" applyFont="1" applyBorder="1" applyAlignment="1">
      <alignment horizontal="center" vertical="top" wrapText="1"/>
    </xf>
    <xf numFmtId="0" fontId="6" fillId="0" borderId="0" xfId="0" applyFont="1" applyAlignment="1">
      <alignment horizontal="center"/>
    </xf>
    <xf numFmtId="0" fontId="7" fillId="0" borderId="17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20" fillId="0" borderId="4" xfId="0" applyFont="1" applyBorder="1" applyAlignment="1">
      <alignment vertical="top" wrapText="1"/>
    </xf>
    <xf numFmtId="0" fontId="20" fillId="0" borderId="8" xfId="0" applyFont="1" applyBorder="1" applyAlignment="1">
      <alignment vertical="top" wrapText="1"/>
    </xf>
    <xf numFmtId="0" fontId="20" fillId="0" borderId="1" xfId="0" applyFont="1" applyBorder="1" applyAlignment="1">
      <alignment vertical="top" wrapText="1"/>
    </xf>
    <xf numFmtId="0" fontId="38" fillId="0" borderId="0" xfId="0" applyFont="1" applyAlignment="1">
      <alignment horizontal="center"/>
    </xf>
    <xf numFmtId="0" fontId="20" fillId="0" borderId="17" xfId="0" applyFont="1" applyBorder="1" applyAlignment="1">
      <alignment horizontal="left"/>
    </xf>
    <xf numFmtId="0" fontId="38" fillId="0" borderId="4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/>
    </xf>
    <xf numFmtId="0" fontId="20" fillId="0" borderId="19" xfId="0" applyFont="1" applyBorder="1" applyAlignment="1">
      <alignment horizontal="center"/>
    </xf>
    <xf numFmtId="0" fontId="20" fillId="0" borderId="16" xfId="0" applyFont="1" applyBorder="1" applyAlignment="1">
      <alignment horizontal="center"/>
    </xf>
    <xf numFmtId="0" fontId="20" fillId="0" borderId="4" xfId="0" applyFont="1" applyBorder="1" applyAlignment="1">
      <alignment horizontal="center" vertical="top" wrapText="1"/>
    </xf>
    <xf numFmtId="0" fontId="20" fillId="0" borderId="8" xfId="0" applyFont="1" applyBorder="1" applyAlignment="1">
      <alignment horizontal="center" vertical="top" wrapText="1"/>
    </xf>
    <xf numFmtId="0" fontId="20" fillId="0" borderId="1" xfId="0" applyFont="1" applyBorder="1" applyAlignment="1">
      <alignment horizontal="center" vertical="top" wrapText="1"/>
    </xf>
    <xf numFmtId="0" fontId="43" fillId="0" borderId="4" xfId="0" applyFont="1" applyBorder="1" applyAlignment="1">
      <alignment horizontal="center" vertical="center"/>
    </xf>
    <xf numFmtId="0" fontId="43" fillId="0" borderId="8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5" fillId="0" borderId="4" xfId="0" applyFont="1" applyBorder="1" applyAlignment="1">
      <alignment horizontal="left" vertical="top" wrapText="1"/>
    </xf>
    <xf numFmtId="0" fontId="5" fillId="0" borderId="8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/>
    </xf>
    <xf numFmtId="0" fontId="6" fillId="0" borderId="19" xfId="0" applyFont="1" applyBorder="1" applyAlignment="1">
      <alignment horizontal="center" vertical="top"/>
    </xf>
    <xf numFmtId="0" fontId="6" fillId="0" borderId="16" xfId="0" applyFont="1" applyBorder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27" fillId="0" borderId="0" xfId="0" applyFont="1" applyBorder="1" applyAlignment="1">
      <alignment horizontal="center" vertical="top"/>
    </xf>
    <xf numFmtId="0" fontId="7" fillId="8" borderId="5" xfId="0" applyFont="1" applyFill="1" applyBorder="1" applyAlignment="1">
      <alignment horizontal="right" vertical="top"/>
    </xf>
    <xf numFmtId="0" fontId="7" fillId="12" borderId="5" xfId="0" applyFont="1" applyFill="1" applyBorder="1" applyAlignment="1">
      <alignment horizontal="right" vertical="top"/>
    </xf>
    <xf numFmtId="0" fontId="26" fillId="0" borderId="0" xfId="0" applyFont="1" applyAlignment="1">
      <alignment horizontal="center" vertical="top"/>
    </xf>
    <xf numFmtId="0" fontId="26" fillId="0" borderId="0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30" fillId="0" borderId="5" xfId="0" applyFont="1" applyBorder="1" applyAlignment="1">
      <alignment horizontal="center" vertical="top"/>
    </xf>
    <xf numFmtId="0" fontId="32" fillId="8" borderId="25" xfId="0" applyFont="1" applyFill="1" applyBorder="1" applyAlignment="1">
      <alignment horizontal="right" vertical="top"/>
    </xf>
    <xf numFmtId="0" fontId="32" fillId="8" borderId="15" xfId="0" applyFont="1" applyFill="1" applyBorder="1" applyAlignment="1">
      <alignment horizontal="right" vertical="top"/>
    </xf>
    <xf numFmtId="0" fontId="24" fillId="0" borderId="11" xfId="0" applyFont="1" applyFill="1" applyBorder="1" applyAlignment="1">
      <alignment horizontal="center" vertical="top" wrapText="1"/>
    </xf>
    <xf numFmtId="0" fontId="23" fillId="0" borderId="8" xfId="0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0" fontId="22" fillId="0" borderId="6" xfId="0" applyFont="1" applyFill="1" applyBorder="1" applyAlignment="1">
      <alignment horizontal="center" vertical="top" wrapText="1"/>
    </xf>
    <xf numFmtId="0" fontId="22" fillId="0" borderId="19" xfId="0" applyFont="1" applyFill="1" applyBorder="1" applyAlignment="1">
      <alignment horizontal="center" vertical="top" wrapText="1"/>
    </xf>
    <xf numFmtId="0" fontId="22" fillId="0" borderId="16" xfId="0" applyFont="1" applyFill="1" applyBorder="1" applyAlignment="1">
      <alignment horizontal="center" vertical="top" wrapText="1"/>
    </xf>
    <xf numFmtId="0" fontId="27" fillId="0" borderId="0" xfId="0" applyFont="1" applyFill="1" applyAlignment="1">
      <alignment horizontal="center" vertical="top"/>
    </xf>
    <xf numFmtId="0" fontId="7" fillId="0" borderId="1" xfId="0" applyFont="1" applyFill="1" applyBorder="1" applyAlignment="1">
      <alignment horizontal="center" vertical="top"/>
    </xf>
    <xf numFmtId="0" fontId="25" fillId="0" borderId="1" xfId="0" applyFont="1" applyFill="1" applyBorder="1" applyAlignment="1">
      <alignment horizontal="center" vertical="top" wrapText="1"/>
    </xf>
    <xf numFmtId="0" fontId="24" fillId="0" borderId="11" xfId="0" applyFont="1" applyBorder="1" applyAlignment="1">
      <alignment horizontal="center" vertical="top" wrapText="1"/>
    </xf>
    <xf numFmtId="0" fontId="25" fillId="0" borderId="1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22" fillId="0" borderId="6" xfId="0" applyFont="1" applyBorder="1" applyAlignment="1">
      <alignment horizontal="center" vertical="top" wrapText="1"/>
    </xf>
    <xf numFmtId="0" fontId="22" fillId="0" borderId="19" xfId="0" applyFont="1" applyBorder="1" applyAlignment="1">
      <alignment horizontal="center" vertical="top" wrapText="1"/>
    </xf>
    <xf numFmtId="0" fontId="22" fillId="0" borderId="16" xfId="0" applyFont="1" applyBorder="1" applyAlignment="1">
      <alignment horizontal="center" vertical="top" wrapText="1"/>
    </xf>
    <xf numFmtId="0" fontId="24" fillId="0" borderId="1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wrapText="1"/>
    </xf>
    <xf numFmtId="0" fontId="22" fillId="0" borderId="19" xfId="0" applyFont="1" applyBorder="1" applyAlignment="1">
      <alignment horizontal="center" wrapText="1"/>
    </xf>
    <xf numFmtId="0" fontId="22" fillId="0" borderId="16" xfId="0" applyFont="1" applyBorder="1" applyAlignment="1">
      <alignment horizontal="center" wrapText="1"/>
    </xf>
    <xf numFmtId="0" fontId="27" fillId="0" borderId="0" xfId="0" applyFont="1" applyAlignment="1">
      <alignment horizontal="center"/>
    </xf>
    <xf numFmtId="0" fontId="7" fillId="0" borderId="4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wrapText="1"/>
    </xf>
    <xf numFmtId="0" fontId="22" fillId="0" borderId="19" xfId="0" applyFont="1" applyFill="1" applyBorder="1" applyAlignment="1">
      <alignment horizontal="center" wrapText="1"/>
    </xf>
    <xf numFmtId="0" fontId="22" fillId="0" borderId="16" xfId="0" applyFont="1" applyFill="1" applyBorder="1" applyAlignment="1">
      <alignment horizontal="center" wrapText="1"/>
    </xf>
    <xf numFmtId="0" fontId="24" fillId="0" borderId="1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wrapText="1"/>
    </xf>
    <xf numFmtId="0" fontId="27" fillId="0" borderId="0" xfId="0" applyFont="1" applyFill="1" applyAlignment="1">
      <alignment horizontal="center"/>
    </xf>
    <xf numFmtId="0" fontId="26" fillId="0" borderId="0" xfId="0" applyFont="1" applyFill="1" applyAlignment="1">
      <alignment horizontal="center" vertical="top"/>
    </xf>
    <xf numFmtId="0" fontId="7" fillId="0" borderId="8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center"/>
    </xf>
    <xf numFmtId="0" fontId="27" fillId="0" borderId="0" xfId="11" applyFont="1" applyFill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7" fillId="0" borderId="5" xfId="0" applyFont="1" applyBorder="1" applyAlignment="1">
      <alignment horizontal="center" vertical="top"/>
    </xf>
    <xf numFmtId="0" fontId="5" fillId="0" borderId="5" xfId="0" applyFont="1" applyBorder="1" applyAlignment="1">
      <alignment vertical="top"/>
    </xf>
    <xf numFmtId="0" fontId="7" fillId="0" borderId="16" xfId="0" applyFont="1" applyBorder="1" applyAlignment="1">
      <alignment horizontal="center" vertical="top"/>
    </xf>
    <xf numFmtId="0" fontId="5" fillId="0" borderId="6" xfId="0" applyFont="1" applyBorder="1" applyAlignment="1">
      <alignment horizontal="center"/>
    </xf>
    <xf numFmtId="0" fontId="5" fillId="0" borderId="19" xfId="0" applyFont="1" applyBorder="1" applyAlignment="1">
      <alignment horizontal="center"/>
    </xf>
  </cellXfs>
  <cellStyles count="31">
    <cellStyle name="Comma" xfId="2" builtinId="3"/>
    <cellStyle name="Comma 2 2" xfId="25"/>
    <cellStyle name="Comma 3 2" xfId="26"/>
    <cellStyle name="Hyperlink" xfId="23" builtinId="8"/>
    <cellStyle name="Normal" xfId="0" builtinId="0"/>
    <cellStyle name="Normal 2" xfId="11"/>
    <cellStyle name="Normal 2 2 2" xfId="21"/>
    <cellStyle name="Normal 3" xfId="19"/>
    <cellStyle name="Normal 4" xfId="20"/>
    <cellStyle name="Normal 7" xfId="1"/>
    <cellStyle name="Normal 7 2" xfId="7"/>
    <cellStyle name="Normal 7 3" xfId="12"/>
    <cellStyle name="Normal 7 4" xfId="15"/>
    <cellStyle name="Normal 7 5" xfId="18"/>
    <cellStyle name="เครื่องหมายจุลภาค 2" xfId="29"/>
    <cellStyle name="เครื่องหมายสกุลเงิน 2" xfId="6"/>
    <cellStyle name="เครื่องหมายสกุลเงิน 2 2" xfId="9"/>
    <cellStyle name="เครื่องหมายสกุลเงิน 3" xfId="8"/>
    <cellStyle name="ปกติ 10" xfId="22"/>
    <cellStyle name="ปกติ 2" xfId="3"/>
    <cellStyle name="ปกติ 2 10" xfId="24"/>
    <cellStyle name="ปกติ 2 2" xfId="5"/>
    <cellStyle name="ปกติ 2 3" xfId="10"/>
    <cellStyle name="ปกติ 2 4" xfId="14"/>
    <cellStyle name="ปกติ 2 5" xfId="17"/>
    <cellStyle name="ปกติ 3" xfId="4"/>
    <cellStyle name="ปกติ 4" xfId="27"/>
    <cellStyle name="ปกติ 5" xfId="13"/>
    <cellStyle name="ปกติ 6" xfId="16"/>
    <cellStyle name="ปกติ_Sheet1" xfId="28"/>
    <cellStyle name="ปกติ_ฟอร์มแผนเงินบำรุง รพ.สต. 55_เขาบายศรี" xfId="3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06B6FB02-3E91-48EE-8990-019F20B69106}" type="doc">
      <dgm:prSet loTypeId="urn:microsoft.com/office/officeart/2005/8/layout/hierarchy5" loCatId="hierarchy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th-TH"/>
        </a:p>
      </dgm:t>
    </dgm:pt>
    <dgm:pt modelId="{CCBFFA99-020A-413E-BED5-66D79FF4C139}">
      <dgm:prSet phldrT="[ข้อความ]" custT="1"/>
      <dgm:spPr/>
      <dgm:t>
        <a:bodyPr/>
        <a:lstStyle/>
        <a:p>
          <a:r>
            <a:rPr lang="en-US" sz="2400" b="1">
              <a:latin typeface="TH SarabunPSK" pitchFamily="34" charset="-34"/>
              <a:cs typeface="TH SarabunPSK" pitchFamily="34" charset="-34"/>
            </a:rPr>
            <a:t>PCC </a:t>
          </a:r>
          <a:r>
            <a:rPr lang="th-TH" sz="2400" b="1">
              <a:latin typeface="TH SarabunPSK" pitchFamily="34" charset="-34"/>
              <a:cs typeface="TH SarabunPSK" pitchFamily="34" charset="-34"/>
            </a:rPr>
            <a:t>ทับไทร ประชากร 44,417</a:t>
          </a:r>
        </a:p>
      </dgm:t>
    </dgm:pt>
    <dgm:pt modelId="{7085C870-5BAA-4E7D-A752-B7DFDC03BCD6}" type="parTrans" cxnId="{6CAEAD60-A1BF-4A90-9AAA-2893BD3E420B}">
      <dgm:prSet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AE33540E-8D04-437F-89D9-CBF11F0906E0}" type="sibTrans" cxnId="{6CAEAD60-A1BF-4A90-9AAA-2893BD3E420B}">
      <dgm:prSet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FB60B6DB-CD7A-4272-BE48-E3DBBFF1F310}">
      <dgm:prSet phldrT="[ข้อความ]" custT="1"/>
      <dgm:spPr/>
      <dgm:t>
        <a:bodyPr/>
        <a:lstStyle/>
        <a:p>
          <a:r>
            <a:rPr lang="en-US" sz="2000" b="1">
              <a:latin typeface="TH SarabunPSK" pitchFamily="34" charset="-34"/>
              <a:cs typeface="TH SarabunPSK" pitchFamily="34" charset="-34"/>
            </a:rPr>
            <a:t>FCT </a:t>
          </a:r>
          <a:r>
            <a:rPr lang="th-TH" sz="2000" b="1">
              <a:latin typeface="TH SarabunPSK" pitchFamily="34" charset="-34"/>
              <a:cs typeface="TH SarabunPSK" pitchFamily="34" charset="-34"/>
            </a:rPr>
            <a:t>ทับไทร        ประชากร 13,082 คน</a:t>
          </a:r>
        </a:p>
      </dgm:t>
    </dgm:pt>
    <dgm:pt modelId="{8D8BFDBF-30CB-44C3-AD64-6F75461F6BFF}" type="parTrans" cxnId="{B5C2FB2A-1769-45FA-923D-D9EED89D6883}">
      <dgm:prSet custT="1"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258974D0-F0CE-45A1-BFC7-6AA9CE10BA00}" type="sibTrans" cxnId="{B5C2FB2A-1769-45FA-923D-D9EED89D6883}">
      <dgm:prSet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3C278C3C-D1CD-45B6-B7CE-32CEB069D202}">
      <dgm:prSet phldrT="[ข้อความ]" custT="1"/>
      <dgm:spPr/>
      <dgm:t>
        <a:bodyPr/>
        <a:lstStyle/>
        <a:p>
          <a:r>
            <a:rPr lang="en-US" sz="1800" b="1">
              <a:latin typeface="TH SarabunPSK" pitchFamily="34" charset="-34"/>
              <a:cs typeface="TH SarabunPSK" pitchFamily="34" charset="-34"/>
            </a:rPr>
            <a:t>PCU </a:t>
          </a:r>
          <a:r>
            <a:rPr lang="th-TH" sz="1800" b="1">
              <a:latin typeface="TH SarabunPSK" pitchFamily="34" charset="-34"/>
              <a:cs typeface="TH SarabunPSK" pitchFamily="34" charset="-34"/>
            </a:rPr>
            <a:t>ทับไทร</a:t>
          </a:r>
        </a:p>
      </dgm:t>
    </dgm:pt>
    <dgm:pt modelId="{02A9E116-BFEF-4B28-AFED-5F682E2D2F24}" type="parTrans" cxnId="{933B75A9-964F-4631-8557-6923A2DAD76B}">
      <dgm:prSet custT="1"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8961DE20-256B-4B91-A636-3F873B2D8309}" type="sibTrans" cxnId="{933B75A9-964F-4631-8557-6923A2DAD76B}">
      <dgm:prSet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9D0A3BEE-3B76-4D6E-9BEC-E72BDF8EE318}">
      <dgm:prSet phldrT="[ข้อความ]" custT="1"/>
      <dgm:spPr/>
      <dgm:t>
        <a:bodyPr/>
        <a:lstStyle/>
        <a:p>
          <a:r>
            <a:rPr lang="en-US" sz="2000" b="1">
              <a:latin typeface="TH SarabunPSK" pitchFamily="34" charset="-34"/>
              <a:cs typeface="TH SarabunPSK" pitchFamily="34" charset="-34"/>
            </a:rPr>
            <a:t>FCT </a:t>
          </a:r>
          <a:r>
            <a:rPr lang="th-TH" sz="2000" b="1">
              <a:latin typeface="TH SarabunPSK" pitchFamily="34" charset="-34"/>
              <a:cs typeface="TH SarabunPSK" pitchFamily="34" charset="-34"/>
            </a:rPr>
            <a:t>โป่งน้ำร้อน ประชากร 18,371 คน</a:t>
          </a:r>
        </a:p>
      </dgm:t>
    </dgm:pt>
    <dgm:pt modelId="{D907DF23-AE47-4958-B852-0BD7ECC065C8}" type="parTrans" cxnId="{C4984E7E-7F93-4FE7-A985-4430B90AD2A4}">
      <dgm:prSet custT="1"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BD487C27-90E0-4C01-A486-04CDB20A75AA}" type="sibTrans" cxnId="{C4984E7E-7F93-4FE7-A985-4430B90AD2A4}">
      <dgm:prSet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FB734EA0-C6FF-4F87-AB12-3C35C93F5A6D}">
      <dgm:prSet phldrT="[ข้อความ]" custT="1"/>
      <dgm:spPr/>
      <dgm:t>
        <a:bodyPr/>
        <a:lstStyle/>
        <a:p>
          <a:r>
            <a:rPr lang="en-US" sz="2000" b="1">
              <a:latin typeface="TH SarabunPSK" pitchFamily="34" charset="-34"/>
              <a:cs typeface="TH SarabunPSK" pitchFamily="34" charset="-34"/>
            </a:rPr>
            <a:t>FCT </a:t>
          </a:r>
          <a:r>
            <a:rPr lang="th-TH" sz="2000" b="1">
              <a:latin typeface="TH SarabunPSK" pitchFamily="34" charset="-34"/>
              <a:cs typeface="TH SarabunPSK" pitchFamily="34" charset="-34"/>
            </a:rPr>
            <a:t>หนองตาคง ประชากร 12,964 คน</a:t>
          </a:r>
        </a:p>
      </dgm:t>
    </dgm:pt>
    <dgm:pt modelId="{5E97CA0F-6494-40EB-9672-DA96C263C9C5}" type="parTrans" cxnId="{9A2F16F6-0A42-4F34-A320-D8977084C9D7}">
      <dgm:prSet custT="1"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DCD4DA6E-B091-4A80-8814-9E738AC7B52A}" type="sibTrans" cxnId="{9A2F16F6-0A42-4F34-A320-D8977084C9D7}">
      <dgm:prSet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8F5731C4-9C82-4026-BA96-952C2FC9BBC1}">
      <dgm:prSet phldrT="[ข้อความ]" custT="1"/>
      <dgm:spPr/>
      <dgm:t>
        <a:bodyPr/>
        <a:lstStyle/>
        <a:p>
          <a:r>
            <a:rPr lang="th-TH" sz="1800" b="1">
              <a:latin typeface="TH SarabunPSK" pitchFamily="34" charset="-34"/>
              <a:cs typeface="TH SarabunPSK" pitchFamily="34" charset="-34"/>
            </a:rPr>
            <a:t>รพ.สต.โป่งน้ำร้อน</a:t>
          </a:r>
        </a:p>
      </dgm:t>
    </dgm:pt>
    <dgm:pt modelId="{FDBC1793-AC1B-471C-9617-F3C936E2E7DF}" type="parTrans" cxnId="{8120143C-9DDB-4DF9-B65E-5A2DA09BD2BE}">
      <dgm:prSet custT="1"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6AC39F53-6AB6-43AC-9722-293CA9FB7C5F}" type="sibTrans" cxnId="{8120143C-9DDB-4DF9-B65E-5A2DA09BD2BE}">
      <dgm:prSet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FB066D69-AD35-42D0-BFFC-353A2FC261F5}">
      <dgm:prSet phldrT="[ข้อความ]" custT="1"/>
      <dgm:spPr/>
      <dgm:t>
        <a:bodyPr/>
        <a:lstStyle/>
        <a:p>
          <a:r>
            <a:rPr lang="th-TH" sz="1800" b="1">
              <a:latin typeface="TH SarabunPSK" pitchFamily="34" charset="-34"/>
              <a:cs typeface="TH SarabunPSK" pitchFamily="34" charset="-34"/>
            </a:rPr>
            <a:t>รพ.สต.วังกระทิง</a:t>
          </a:r>
        </a:p>
      </dgm:t>
    </dgm:pt>
    <dgm:pt modelId="{4618EE50-B72C-4E98-9F27-E5329E3FE514}" type="parTrans" cxnId="{F0AFD64E-F5F9-46CA-9296-8B5B5E7BA3A7}">
      <dgm:prSet custT="1"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550DB1C3-EB2D-4A0C-AD4F-6813D8DF84D7}" type="sibTrans" cxnId="{F0AFD64E-F5F9-46CA-9296-8B5B5E7BA3A7}">
      <dgm:prSet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7A8A51A3-EB9B-4F8F-8522-4238BB76C7F0}">
      <dgm:prSet phldrT="[ข้อความ]" custT="1"/>
      <dgm:spPr/>
      <dgm:t>
        <a:bodyPr/>
        <a:lstStyle/>
        <a:p>
          <a:r>
            <a:rPr lang="th-TH" sz="1800" b="1">
              <a:latin typeface="TH SarabunPSK" pitchFamily="34" charset="-34"/>
              <a:cs typeface="TH SarabunPSK" pitchFamily="34" charset="-34"/>
            </a:rPr>
            <a:t>รพ.สต.คลองใหญ่</a:t>
          </a:r>
        </a:p>
      </dgm:t>
    </dgm:pt>
    <dgm:pt modelId="{5B611289-7877-43E1-9ADD-DEA5E4658367}" type="parTrans" cxnId="{F944EC14-C549-4F9C-B681-254CE12F2D65}">
      <dgm:prSet custT="1"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43F9EAFB-C0BA-46D0-8BB6-9FFABB8EC03D}" type="sibTrans" cxnId="{F944EC14-C549-4F9C-B681-254CE12F2D65}">
      <dgm:prSet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9116EEEC-0A83-4ABD-BE8B-99CEFB7E42A4}">
      <dgm:prSet phldrT="[ข้อความ]" custT="1"/>
      <dgm:spPr/>
      <dgm:t>
        <a:bodyPr/>
        <a:lstStyle/>
        <a:p>
          <a:r>
            <a:rPr lang="th-TH" sz="1800" b="1">
              <a:latin typeface="TH SarabunPSK" pitchFamily="34" charset="-34"/>
              <a:cs typeface="TH SarabunPSK" pitchFamily="34" charset="-34"/>
            </a:rPr>
            <a:t>รพ.สต.หนองตาคง</a:t>
          </a:r>
        </a:p>
      </dgm:t>
    </dgm:pt>
    <dgm:pt modelId="{55CFCB36-769F-410D-8E5F-2446ECE98267}" type="parTrans" cxnId="{50DD82E1-A0D9-4C5B-843E-98D8BD148A10}">
      <dgm:prSet custT="1"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73A989D3-489F-4FC1-8BD5-F33D59C005A6}" type="sibTrans" cxnId="{50DD82E1-A0D9-4C5B-843E-98D8BD148A10}">
      <dgm:prSet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8B89ABCC-656F-423C-9E5A-A9E9C25C0E8F}">
      <dgm:prSet phldrT="[ข้อความ]" custT="1"/>
      <dgm:spPr/>
      <dgm:t>
        <a:bodyPr/>
        <a:lstStyle/>
        <a:p>
          <a:r>
            <a:rPr lang="th-TH" sz="1800" b="1">
              <a:latin typeface="TH SarabunPSK" pitchFamily="34" charset="-34"/>
              <a:cs typeface="TH SarabunPSK" pitchFamily="34" charset="-34"/>
            </a:rPr>
            <a:t>รพ.สต.ซับตาเมา</a:t>
          </a:r>
        </a:p>
      </dgm:t>
    </dgm:pt>
    <dgm:pt modelId="{8C04DED9-C74A-4174-95E0-FA01C634B505}" type="parTrans" cxnId="{FB677B94-DA21-4D2B-A114-4570FD347C03}">
      <dgm:prSet custT="1"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B706267E-A031-45F1-87B1-13575E0B5695}" type="sibTrans" cxnId="{FB677B94-DA21-4D2B-A114-4570FD347C03}">
      <dgm:prSet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73D66158-599B-4C93-A7EE-F86FE598D445}">
      <dgm:prSet phldrT="[ข้อความ]" custT="1"/>
      <dgm:spPr/>
      <dgm:t>
        <a:bodyPr/>
        <a:lstStyle/>
        <a:p>
          <a:r>
            <a:rPr lang="th-TH" sz="1800" b="1">
              <a:latin typeface="TH SarabunPSK" pitchFamily="34" charset="-34"/>
              <a:cs typeface="TH SarabunPSK" pitchFamily="34" charset="-34"/>
            </a:rPr>
            <a:t>รพ.สต.บึงชนัง</a:t>
          </a:r>
        </a:p>
      </dgm:t>
    </dgm:pt>
    <dgm:pt modelId="{F60AE420-6D4D-431B-BDCF-434AA896DA2A}" type="parTrans" cxnId="{0FCC62BF-9A38-4E41-9033-EB168484E9A4}">
      <dgm:prSet custT="1"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3EB55C84-E9E3-4332-ACE7-713C7E808561}" type="sibTrans" cxnId="{0FCC62BF-9A38-4E41-9033-EB168484E9A4}">
      <dgm:prSet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DEB14675-F6D3-4F73-9B56-CC7DBC83ABC1}">
      <dgm:prSet phldrT="[ข้อความ]" custT="1"/>
      <dgm:spPr/>
      <dgm:t>
        <a:bodyPr/>
        <a:lstStyle/>
        <a:p>
          <a:r>
            <a:rPr lang="th-TH" sz="1800" b="1">
              <a:latin typeface="TH SarabunPSK" pitchFamily="34" charset="-34"/>
              <a:cs typeface="TH SarabunPSK" pitchFamily="34" charset="-34"/>
            </a:rPr>
            <a:t>รพ.สต.คลองบอน</a:t>
          </a:r>
        </a:p>
      </dgm:t>
    </dgm:pt>
    <dgm:pt modelId="{4552A908-0DBE-40A1-A22F-C7CD5AA937E4}" type="parTrans" cxnId="{78A608C4-445E-4D40-9DC9-19E135874E67}">
      <dgm:prSet custT="1"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1204CA74-69E3-4DF2-844B-F7989EF4BAC3}" type="sibTrans" cxnId="{78A608C4-445E-4D40-9DC9-19E135874E67}">
      <dgm:prSet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77B842D5-F215-42FE-9646-FFDF26845D2C}">
      <dgm:prSet phldrT="[ข้อความ]" custT="1"/>
      <dgm:spPr/>
      <dgm:t>
        <a:bodyPr/>
        <a:lstStyle/>
        <a:p>
          <a:r>
            <a:rPr lang="th-TH" sz="1800" b="1">
              <a:latin typeface="TH SarabunPSK" pitchFamily="34" charset="-34"/>
              <a:cs typeface="TH SarabunPSK" pitchFamily="34" charset="-34"/>
            </a:rPr>
            <a:t>รพ.สต.เทพนิมิต</a:t>
          </a:r>
        </a:p>
      </dgm:t>
    </dgm:pt>
    <dgm:pt modelId="{5D2B5713-4175-4B05-9BD7-2A1B6F12AD6E}" type="parTrans" cxnId="{7304105B-F1DA-4193-B5C2-F174B6173DCF}">
      <dgm:prSet custT="1"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E8106DE8-B650-46F0-B3DE-F5DF28F2D741}" type="sibTrans" cxnId="{7304105B-F1DA-4193-B5C2-F174B6173DCF}">
      <dgm:prSet/>
      <dgm:spPr/>
      <dgm:t>
        <a:bodyPr/>
        <a:lstStyle/>
        <a:p>
          <a:endParaRPr lang="th-TH" sz="1800" b="1">
            <a:latin typeface="TH SarabunPSK" pitchFamily="34" charset="-34"/>
            <a:cs typeface="TH SarabunPSK" pitchFamily="34" charset="-34"/>
          </a:endParaRPr>
        </a:p>
      </dgm:t>
    </dgm:pt>
    <dgm:pt modelId="{CDF43E56-4868-4E70-80F0-021E55820F6A}" type="pres">
      <dgm:prSet presAssocID="{06B6FB02-3E91-48EE-8990-019F20B69106}" presName="mainComposite" presStyleCnt="0">
        <dgm:presLayoutVars>
          <dgm:chPref val="1"/>
          <dgm:dir/>
          <dgm:animOne val="branch"/>
          <dgm:animLvl val="lvl"/>
          <dgm:resizeHandles val="exact"/>
        </dgm:presLayoutVars>
      </dgm:prSet>
      <dgm:spPr/>
      <dgm:t>
        <a:bodyPr/>
        <a:lstStyle/>
        <a:p>
          <a:endParaRPr lang="th-TH"/>
        </a:p>
      </dgm:t>
    </dgm:pt>
    <dgm:pt modelId="{23446F6F-2EE3-419C-AD24-A08E7B476EDB}" type="pres">
      <dgm:prSet presAssocID="{06B6FB02-3E91-48EE-8990-019F20B69106}" presName="hierFlow" presStyleCnt="0"/>
      <dgm:spPr/>
    </dgm:pt>
    <dgm:pt modelId="{DB76A28A-D86C-4B84-B6F9-731B115B9E05}" type="pres">
      <dgm:prSet presAssocID="{06B6FB02-3E91-48EE-8990-019F20B69106}" presName="hierChild1" presStyleCnt="0">
        <dgm:presLayoutVars>
          <dgm:chPref val="1"/>
          <dgm:animOne val="branch"/>
          <dgm:animLvl val="lvl"/>
        </dgm:presLayoutVars>
      </dgm:prSet>
      <dgm:spPr/>
    </dgm:pt>
    <dgm:pt modelId="{21A552E8-0832-4E6A-A886-0C8DFDC92802}" type="pres">
      <dgm:prSet presAssocID="{CCBFFA99-020A-413E-BED5-66D79FF4C139}" presName="Name17" presStyleCnt="0"/>
      <dgm:spPr/>
    </dgm:pt>
    <dgm:pt modelId="{71851ADB-FFF2-470F-9131-EAC88ACF04F5}" type="pres">
      <dgm:prSet presAssocID="{CCBFFA99-020A-413E-BED5-66D79FF4C139}" presName="level1Shape" presStyleLbl="node0" presStyleIdx="0" presStyleCnt="1" custScaleX="234478" custScaleY="242413" custLinFactNeighborX="-59280">
        <dgm:presLayoutVars>
          <dgm:chPref val="3"/>
        </dgm:presLayoutVars>
      </dgm:prSet>
      <dgm:spPr/>
      <dgm:t>
        <a:bodyPr/>
        <a:lstStyle/>
        <a:p>
          <a:endParaRPr lang="th-TH"/>
        </a:p>
      </dgm:t>
    </dgm:pt>
    <dgm:pt modelId="{388D9806-E2C7-43EE-8EC8-9DA370B9815E}" type="pres">
      <dgm:prSet presAssocID="{CCBFFA99-020A-413E-BED5-66D79FF4C139}" presName="hierChild2" presStyleCnt="0"/>
      <dgm:spPr/>
    </dgm:pt>
    <dgm:pt modelId="{0F5BEB40-7CD1-4A9A-B8FC-7838E2AB0809}" type="pres">
      <dgm:prSet presAssocID="{8D8BFDBF-30CB-44C3-AD64-6F75461F6BFF}" presName="Name25" presStyleLbl="parChTrans1D2" presStyleIdx="0" presStyleCnt="3"/>
      <dgm:spPr/>
      <dgm:t>
        <a:bodyPr/>
        <a:lstStyle/>
        <a:p>
          <a:endParaRPr lang="th-TH"/>
        </a:p>
      </dgm:t>
    </dgm:pt>
    <dgm:pt modelId="{52A3426F-B9A9-4296-B153-0D3DEF3B1E6C}" type="pres">
      <dgm:prSet presAssocID="{8D8BFDBF-30CB-44C3-AD64-6F75461F6BFF}" presName="connTx" presStyleLbl="parChTrans1D2" presStyleIdx="0" presStyleCnt="3"/>
      <dgm:spPr/>
      <dgm:t>
        <a:bodyPr/>
        <a:lstStyle/>
        <a:p>
          <a:endParaRPr lang="th-TH"/>
        </a:p>
      </dgm:t>
    </dgm:pt>
    <dgm:pt modelId="{D3AB3F22-B21B-4894-BEE7-D0F3FCF073BE}" type="pres">
      <dgm:prSet presAssocID="{FB60B6DB-CD7A-4272-BE48-E3DBBFF1F310}" presName="Name30" presStyleCnt="0"/>
      <dgm:spPr/>
    </dgm:pt>
    <dgm:pt modelId="{86D11788-62DD-4B51-9F81-C3E54F452DB1}" type="pres">
      <dgm:prSet presAssocID="{FB60B6DB-CD7A-4272-BE48-E3DBBFF1F310}" presName="level2Shape" presStyleLbl="node2" presStyleIdx="0" presStyleCnt="3" custScaleX="220124" custScaleY="239218"/>
      <dgm:spPr/>
      <dgm:t>
        <a:bodyPr/>
        <a:lstStyle/>
        <a:p>
          <a:endParaRPr lang="th-TH"/>
        </a:p>
      </dgm:t>
    </dgm:pt>
    <dgm:pt modelId="{17D0F78F-8441-471C-B121-D2F590D80798}" type="pres">
      <dgm:prSet presAssocID="{FB60B6DB-CD7A-4272-BE48-E3DBBFF1F310}" presName="hierChild3" presStyleCnt="0"/>
      <dgm:spPr/>
    </dgm:pt>
    <dgm:pt modelId="{690DF183-3DE6-47B2-AF28-B02F6FEBC9B7}" type="pres">
      <dgm:prSet presAssocID="{02A9E116-BFEF-4B28-AFED-5F682E2D2F24}" presName="Name25" presStyleLbl="parChTrans1D3" presStyleIdx="0" presStyleCnt="9"/>
      <dgm:spPr/>
      <dgm:t>
        <a:bodyPr/>
        <a:lstStyle/>
        <a:p>
          <a:endParaRPr lang="th-TH"/>
        </a:p>
      </dgm:t>
    </dgm:pt>
    <dgm:pt modelId="{4B39B375-5AE4-4591-83E0-9392E4E68D6A}" type="pres">
      <dgm:prSet presAssocID="{02A9E116-BFEF-4B28-AFED-5F682E2D2F24}" presName="connTx" presStyleLbl="parChTrans1D3" presStyleIdx="0" presStyleCnt="9"/>
      <dgm:spPr/>
      <dgm:t>
        <a:bodyPr/>
        <a:lstStyle/>
        <a:p>
          <a:endParaRPr lang="th-TH"/>
        </a:p>
      </dgm:t>
    </dgm:pt>
    <dgm:pt modelId="{619E030B-12D3-429F-B902-34939E1A15D9}" type="pres">
      <dgm:prSet presAssocID="{3C278C3C-D1CD-45B6-B7CE-32CEB069D202}" presName="Name30" presStyleCnt="0"/>
      <dgm:spPr/>
    </dgm:pt>
    <dgm:pt modelId="{ED0E7340-DA74-4E62-BFDC-AAF81EE5F385}" type="pres">
      <dgm:prSet presAssocID="{3C278C3C-D1CD-45B6-B7CE-32CEB069D202}" presName="level2Shape" presStyleLbl="node3" presStyleIdx="0" presStyleCnt="9" custScaleX="181557" custLinFactNeighborX="42299"/>
      <dgm:spPr/>
      <dgm:t>
        <a:bodyPr/>
        <a:lstStyle/>
        <a:p>
          <a:endParaRPr lang="th-TH"/>
        </a:p>
      </dgm:t>
    </dgm:pt>
    <dgm:pt modelId="{5A1B7EDC-3E4F-460F-87EE-23602398C951}" type="pres">
      <dgm:prSet presAssocID="{3C278C3C-D1CD-45B6-B7CE-32CEB069D202}" presName="hierChild3" presStyleCnt="0"/>
      <dgm:spPr/>
    </dgm:pt>
    <dgm:pt modelId="{AFA352F1-0555-4593-B937-88B58AC4A263}" type="pres">
      <dgm:prSet presAssocID="{D907DF23-AE47-4958-B852-0BD7ECC065C8}" presName="Name25" presStyleLbl="parChTrans1D2" presStyleIdx="1" presStyleCnt="3"/>
      <dgm:spPr/>
      <dgm:t>
        <a:bodyPr/>
        <a:lstStyle/>
        <a:p>
          <a:endParaRPr lang="th-TH"/>
        </a:p>
      </dgm:t>
    </dgm:pt>
    <dgm:pt modelId="{7E010CF4-7590-4CE2-A70D-710821EF1FAA}" type="pres">
      <dgm:prSet presAssocID="{D907DF23-AE47-4958-B852-0BD7ECC065C8}" presName="connTx" presStyleLbl="parChTrans1D2" presStyleIdx="1" presStyleCnt="3"/>
      <dgm:spPr/>
      <dgm:t>
        <a:bodyPr/>
        <a:lstStyle/>
        <a:p>
          <a:endParaRPr lang="th-TH"/>
        </a:p>
      </dgm:t>
    </dgm:pt>
    <dgm:pt modelId="{6A0494CA-CB84-424D-9318-27385EB9AFED}" type="pres">
      <dgm:prSet presAssocID="{9D0A3BEE-3B76-4D6E-9BEC-E72BDF8EE318}" presName="Name30" presStyleCnt="0"/>
      <dgm:spPr/>
    </dgm:pt>
    <dgm:pt modelId="{D3A4C9FE-C9EE-4E85-87B4-61D8DC5EF716}" type="pres">
      <dgm:prSet presAssocID="{9D0A3BEE-3B76-4D6E-9BEC-E72BDF8EE318}" presName="level2Shape" presStyleLbl="node2" presStyleIdx="1" presStyleCnt="3" custScaleX="220124" custScaleY="245719"/>
      <dgm:spPr/>
      <dgm:t>
        <a:bodyPr/>
        <a:lstStyle/>
        <a:p>
          <a:endParaRPr lang="th-TH"/>
        </a:p>
      </dgm:t>
    </dgm:pt>
    <dgm:pt modelId="{B525297C-6596-4142-8408-AD30D6306137}" type="pres">
      <dgm:prSet presAssocID="{9D0A3BEE-3B76-4D6E-9BEC-E72BDF8EE318}" presName="hierChild3" presStyleCnt="0"/>
      <dgm:spPr/>
    </dgm:pt>
    <dgm:pt modelId="{77D03AEF-10BF-48AC-9A44-AC674EB11BAA}" type="pres">
      <dgm:prSet presAssocID="{FDBC1793-AC1B-471C-9617-F3C936E2E7DF}" presName="Name25" presStyleLbl="parChTrans1D3" presStyleIdx="1" presStyleCnt="9"/>
      <dgm:spPr/>
      <dgm:t>
        <a:bodyPr/>
        <a:lstStyle/>
        <a:p>
          <a:endParaRPr lang="th-TH"/>
        </a:p>
      </dgm:t>
    </dgm:pt>
    <dgm:pt modelId="{E66360C3-CF93-4F0C-9C11-28D3812D52FC}" type="pres">
      <dgm:prSet presAssocID="{FDBC1793-AC1B-471C-9617-F3C936E2E7DF}" presName="connTx" presStyleLbl="parChTrans1D3" presStyleIdx="1" presStyleCnt="9"/>
      <dgm:spPr/>
      <dgm:t>
        <a:bodyPr/>
        <a:lstStyle/>
        <a:p>
          <a:endParaRPr lang="th-TH"/>
        </a:p>
      </dgm:t>
    </dgm:pt>
    <dgm:pt modelId="{DA5FA17D-3976-4EAD-B3DA-1D92C4B6F223}" type="pres">
      <dgm:prSet presAssocID="{8F5731C4-9C82-4026-BA96-952C2FC9BBC1}" presName="Name30" presStyleCnt="0"/>
      <dgm:spPr/>
    </dgm:pt>
    <dgm:pt modelId="{45F4C311-055C-48D0-9DE1-C18663E22BF0}" type="pres">
      <dgm:prSet presAssocID="{8F5731C4-9C82-4026-BA96-952C2FC9BBC1}" presName="level2Shape" presStyleLbl="node3" presStyleIdx="1" presStyleCnt="9" custScaleX="181557" custLinFactNeighborX="41040"/>
      <dgm:spPr/>
      <dgm:t>
        <a:bodyPr/>
        <a:lstStyle/>
        <a:p>
          <a:endParaRPr lang="th-TH"/>
        </a:p>
      </dgm:t>
    </dgm:pt>
    <dgm:pt modelId="{0157E477-E52D-4FB7-B550-B88187C6A2DA}" type="pres">
      <dgm:prSet presAssocID="{8F5731C4-9C82-4026-BA96-952C2FC9BBC1}" presName="hierChild3" presStyleCnt="0"/>
      <dgm:spPr/>
    </dgm:pt>
    <dgm:pt modelId="{F02E5738-363E-4C78-9EDA-DB9703ED96DB}" type="pres">
      <dgm:prSet presAssocID="{4618EE50-B72C-4E98-9F27-E5329E3FE514}" presName="Name25" presStyleLbl="parChTrans1D3" presStyleIdx="2" presStyleCnt="9"/>
      <dgm:spPr/>
      <dgm:t>
        <a:bodyPr/>
        <a:lstStyle/>
        <a:p>
          <a:endParaRPr lang="th-TH"/>
        </a:p>
      </dgm:t>
    </dgm:pt>
    <dgm:pt modelId="{FE0814B0-1DEC-4559-B479-D08E79E6EC40}" type="pres">
      <dgm:prSet presAssocID="{4618EE50-B72C-4E98-9F27-E5329E3FE514}" presName="connTx" presStyleLbl="parChTrans1D3" presStyleIdx="2" presStyleCnt="9"/>
      <dgm:spPr/>
      <dgm:t>
        <a:bodyPr/>
        <a:lstStyle/>
        <a:p>
          <a:endParaRPr lang="th-TH"/>
        </a:p>
      </dgm:t>
    </dgm:pt>
    <dgm:pt modelId="{7727A3A7-16E0-4CD5-B741-840FCA98BFA9}" type="pres">
      <dgm:prSet presAssocID="{FB066D69-AD35-42D0-BFFC-353A2FC261F5}" presName="Name30" presStyleCnt="0"/>
      <dgm:spPr/>
    </dgm:pt>
    <dgm:pt modelId="{F5BFDDBE-D02A-4635-8B46-8E20B47AFC1E}" type="pres">
      <dgm:prSet presAssocID="{FB066D69-AD35-42D0-BFFC-353A2FC261F5}" presName="level2Shape" presStyleLbl="node3" presStyleIdx="2" presStyleCnt="9" custScaleX="181557" custLinFactNeighborX="41040"/>
      <dgm:spPr/>
      <dgm:t>
        <a:bodyPr/>
        <a:lstStyle/>
        <a:p>
          <a:endParaRPr lang="th-TH"/>
        </a:p>
      </dgm:t>
    </dgm:pt>
    <dgm:pt modelId="{240CD403-C7E4-4121-8006-50A50D5E08C1}" type="pres">
      <dgm:prSet presAssocID="{FB066D69-AD35-42D0-BFFC-353A2FC261F5}" presName="hierChild3" presStyleCnt="0"/>
      <dgm:spPr/>
    </dgm:pt>
    <dgm:pt modelId="{70A06BF1-DA73-46CB-88D3-3EEC20D4BF07}" type="pres">
      <dgm:prSet presAssocID="{5B611289-7877-43E1-9ADD-DEA5E4658367}" presName="Name25" presStyleLbl="parChTrans1D3" presStyleIdx="3" presStyleCnt="9"/>
      <dgm:spPr/>
      <dgm:t>
        <a:bodyPr/>
        <a:lstStyle/>
        <a:p>
          <a:endParaRPr lang="th-TH"/>
        </a:p>
      </dgm:t>
    </dgm:pt>
    <dgm:pt modelId="{714EAD15-62EF-4C0F-9198-2327E05E5F35}" type="pres">
      <dgm:prSet presAssocID="{5B611289-7877-43E1-9ADD-DEA5E4658367}" presName="connTx" presStyleLbl="parChTrans1D3" presStyleIdx="3" presStyleCnt="9"/>
      <dgm:spPr/>
      <dgm:t>
        <a:bodyPr/>
        <a:lstStyle/>
        <a:p>
          <a:endParaRPr lang="th-TH"/>
        </a:p>
      </dgm:t>
    </dgm:pt>
    <dgm:pt modelId="{3443FF1A-8AB9-4404-9549-B9EF4087B76C}" type="pres">
      <dgm:prSet presAssocID="{7A8A51A3-EB9B-4F8F-8522-4238BB76C7F0}" presName="Name30" presStyleCnt="0"/>
      <dgm:spPr/>
    </dgm:pt>
    <dgm:pt modelId="{E13F2D64-287F-4D31-81B1-679239D74608}" type="pres">
      <dgm:prSet presAssocID="{7A8A51A3-EB9B-4F8F-8522-4238BB76C7F0}" presName="level2Shape" presStyleLbl="node3" presStyleIdx="3" presStyleCnt="9" custScaleX="181557" custLinFactNeighborX="41040"/>
      <dgm:spPr/>
      <dgm:t>
        <a:bodyPr/>
        <a:lstStyle/>
        <a:p>
          <a:endParaRPr lang="th-TH"/>
        </a:p>
      </dgm:t>
    </dgm:pt>
    <dgm:pt modelId="{EFE39C9C-F769-49BB-8CC1-E2F54207986A}" type="pres">
      <dgm:prSet presAssocID="{7A8A51A3-EB9B-4F8F-8522-4238BB76C7F0}" presName="hierChild3" presStyleCnt="0"/>
      <dgm:spPr/>
    </dgm:pt>
    <dgm:pt modelId="{F7852951-1B69-4CAC-A49D-322D01E4F74F}" type="pres">
      <dgm:prSet presAssocID="{5D2B5713-4175-4B05-9BD7-2A1B6F12AD6E}" presName="Name25" presStyleLbl="parChTrans1D3" presStyleIdx="4" presStyleCnt="9"/>
      <dgm:spPr/>
      <dgm:t>
        <a:bodyPr/>
        <a:lstStyle/>
        <a:p>
          <a:endParaRPr lang="th-TH"/>
        </a:p>
      </dgm:t>
    </dgm:pt>
    <dgm:pt modelId="{5BB6723B-7EE0-4A5E-91FC-B79D0081F4F2}" type="pres">
      <dgm:prSet presAssocID="{5D2B5713-4175-4B05-9BD7-2A1B6F12AD6E}" presName="connTx" presStyleLbl="parChTrans1D3" presStyleIdx="4" presStyleCnt="9"/>
      <dgm:spPr/>
      <dgm:t>
        <a:bodyPr/>
        <a:lstStyle/>
        <a:p>
          <a:endParaRPr lang="th-TH"/>
        </a:p>
      </dgm:t>
    </dgm:pt>
    <dgm:pt modelId="{D6D19406-E0AA-4322-8FF5-D5A68F107CF3}" type="pres">
      <dgm:prSet presAssocID="{77B842D5-F215-42FE-9646-FFDF26845D2C}" presName="Name30" presStyleCnt="0"/>
      <dgm:spPr/>
    </dgm:pt>
    <dgm:pt modelId="{05893CFD-85F4-4F63-A698-61C2AAEFE3C3}" type="pres">
      <dgm:prSet presAssocID="{77B842D5-F215-42FE-9646-FFDF26845D2C}" presName="level2Shape" presStyleLbl="node3" presStyleIdx="4" presStyleCnt="9" custScaleX="181557" custLinFactNeighborX="41040"/>
      <dgm:spPr/>
      <dgm:t>
        <a:bodyPr/>
        <a:lstStyle/>
        <a:p>
          <a:endParaRPr lang="th-TH"/>
        </a:p>
      </dgm:t>
    </dgm:pt>
    <dgm:pt modelId="{556E4276-7528-4223-9A70-7E6DC1D9C44E}" type="pres">
      <dgm:prSet presAssocID="{77B842D5-F215-42FE-9646-FFDF26845D2C}" presName="hierChild3" presStyleCnt="0"/>
      <dgm:spPr/>
    </dgm:pt>
    <dgm:pt modelId="{65CABDC5-FD4F-43FF-A750-4143B84DD360}" type="pres">
      <dgm:prSet presAssocID="{5E97CA0F-6494-40EB-9672-DA96C263C9C5}" presName="Name25" presStyleLbl="parChTrans1D2" presStyleIdx="2" presStyleCnt="3"/>
      <dgm:spPr/>
      <dgm:t>
        <a:bodyPr/>
        <a:lstStyle/>
        <a:p>
          <a:endParaRPr lang="th-TH"/>
        </a:p>
      </dgm:t>
    </dgm:pt>
    <dgm:pt modelId="{8DED2EE3-75B2-42DB-9CDF-1D4550450240}" type="pres">
      <dgm:prSet presAssocID="{5E97CA0F-6494-40EB-9672-DA96C263C9C5}" presName="connTx" presStyleLbl="parChTrans1D2" presStyleIdx="2" presStyleCnt="3"/>
      <dgm:spPr/>
      <dgm:t>
        <a:bodyPr/>
        <a:lstStyle/>
        <a:p>
          <a:endParaRPr lang="th-TH"/>
        </a:p>
      </dgm:t>
    </dgm:pt>
    <dgm:pt modelId="{43317C61-FBE2-4742-92DC-F38D9CAF933B}" type="pres">
      <dgm:prSet presAssocID="{FB734EA0-C6FF-4F87-AB12-3C35C93F5A6D}" presName="Name30" presStyleCnt="0"/>
      <dgm:spPr/>
    </dgm:pt>
    <dgm:pt modelId="{B08E3D13-B250-4322-976E-B6F6B1759F4B}" type="pres">
      <dgm:prSet presAssocID="{FB734EA0-C6FF-4F87-AB12-3C35C93F5A6D}" presName="level2Shape" presStyleLbl="node2" presStyleIdx="2" presStyleCnt="3" custScaleX="220124" custScaleY="238227"/>
      <dgm:spPr/>
      <dgm:t>
        <a:bodyPr/>
        <a:lstStyle/>
        <a:p>
          <a:endParaRPr lang="th-TH"/>
        </a:p>
      </dgm:t>
    </dgm:pt>
    <dgm:pt modelId="{4A529509-618F-40AA-801A-6AD13F0EFF9E}" type="pres">
      <dgm:prSet presAssocID="{FB734EA0-C6FF-4F87-AB12-3C35C93F5A6D}" presName="hierChild3" presStyleCnt="0"/>
      <dgm:spPr/>
    </dgm:pt>
    <dgm:pt modelId="{9CA69FFD-3FE4-4722-9403-E4385E8152F9}" type="pres">
      <dgm:prSet presAssocID="{55CFCB36-769F-410D-8E5F-2446ECE98267}" presName="Name25" presStyleLbl="parChTrans1D3" presStyleIdx="5" presStyleCnt="9"/>
      <dgm:spPr/>
      <dgm:t>
        <a:bodyPr/>
        <a:lstStyle/>
        <a:p>
          <a:endParaRPr lang="th-TH"/>
        </a:p>
      </dgm:t>
    </dgm:pt>
    <dgm:pt modelId="{616144DB-5C47-422C-BFF6-4E394650E1DD}" type="pres">
      <dgm:prSet presAssocID="{55CFCB36-769F-410D-8E5F-2446ECE98267}" presName="connTx" presStyleLbl="parChTrans1D3" presStyleIdx="5" presStyleCnt="9"/>
      <dgm:spPr/>
      <dgm:t>
        <a:bodyPr/>
        <a:lstStyle/>
        <a:p>
          <a:endParaRPr lang="th-TH"/>
        </a:p>
      </dgm:t>
    </dgm:pt>
    <dgm:pt modelId="{17C7EF53-D4E4-4024-BD28-E1DF8D7CF547}" type="pres">
      <dgm:prSet presAssocID="{9116EEEC-0A83-4ABD-BE8B-99CEFB7E42A4}" presName="Name30" presStyleCnt="0"/>
      <dgm:spPr/>
    </dgm:pt>
    <dgm:pt modelId="{32ECDFF2-F837-4654-84C5-1A59AD8AB6CC}" type="pres">
      <dgm:prSet presAssocID="{9116EEEC-0A83-4ABD-BE8B-99CEFB7E42A4}" presName="level2Shape" presStyleLbl="node3" presStyleIdx="5" presStyleCnt="9" custScaleX="181557" custLinFactNeighborX="41040"/>
      <dgm:spPr/>
      <dgm:t>
        <a:bodyPr/>
        <a:lstStyle/>
        <a:p>
          <a:endParaRPr lang="th-TH"/>
        </a:p>
      </dgm:t>
    </dgm:pt>
    <dgm:pt modelId="{B1029305-C1EE-49E4-BB89-41098530A50B}" type="pres">
      <dgm:prSet presAssocID="{9116EEEC-0A83-4ABD-BE8B-99CEFB7E42A4}" presName="hierChild3" presStyleCnt="0"/>
      <dgm:spPr/>
    </dgm:pt>
    <dgm:pt modelId="{D7C3E2D2-03C4-4964-8031-BFD55B5B49AD}" type="pres">
      <dgm:prSet presAssocID="{4552A908-0DBE-40A1-A22F-C7CD5AA937E4}" presName="Name25" presStyleLbl="parChTrans1D3" presStyleIdx="6" presStyleCnt="9"/>
      <dgm:spPr/>
      <dgm:t>
        <a:bodyPr/>
        <a:lstStyle/>
        <a:p>
          <a:endParaRPr lang="th-TH"/>
        </a:p>
      </dgm:t>
    </dgm:pt>
    <dgm:pt modelId="{7F52E257-D46A-4EE8-8091-76EF1DA8C859}" type="pres">
      <dgm:prSet presAssocID="{4552A908-0DBE-40A1-A22F-C7CD5AA937E4}" presName="connTx" presStyleLbl="parChTrans1D3" presStyleIdx="6" presStyleCnt="9"/>
      <dgm:spPr/>
      <dgm:t>
        <a:bodyPr/>
        <a:lstStyle/>
        <a:p>
          <a:endParaRPr lang="th-TH"/>
        </a:p>
      </dgm:t>
    </dgm:pt>
    <dgm:pt modelId="{7E0DE7D8-86B2-45F7-BEB0-345731F646C4}" type="pres">
      <dgm:prSet presAssocID="{DEB14675-F6D3-4F73-9B56-CC7DBC83ABC1}" presName="Name30" presStyleCnt="0"/>
      <dgm:spPr/>
    </dgm:pt>
    <dgm:pt modelId="{489E32A0-800A-46ED-8BA9-CB830F11DFF8}" type="pres">
      <dgm:prSet presAssocID="{DEB14675-F6D3-4F73-9B56-CC7DBC83ABC1}" presName="level2Shape" presStyleLbl="node3" presStyleIdx="6" presStyleCnt="9" custScaleX="181557" custLinFactNeighborX="41040"/>
      <dgm:spPr/>
      <dgm:t>
        <a:bodyPr/>
        <a:lstStyle/>
        <a:p>
          <a:endParaRPr lang="th-TH"/>
        </a:p>
      </dgm:t>
    </dgm:pt>
    <dgm:pt modelId="{5445DF8D-24E5-47AE-BF1C-BA55EA24E594}" type="pres">
      <dgm:prSet presAssocID="{DEB14675-F6D3-4F73-9B56-CC7DBC83ABC1}" presName="hierChild3" presStyleCnt="0"/>
      <dgm:spPr/>
    </dgm:pt>
    <dgm:pt modelId="{9FA58DDF-AC5C-4FAB-B0E2-9FD7EBFD505A}" type="pres">
      <dgm:prSet presAssocID="{8C04DED9-C74A-4174-95E0-FA01C634B505}" presName="Name25" presStyleLbl="parChTrans1D3" presStyleIdx="7" presStyleCnt="9"/>
      <dgm:spPr/>
      <dgm:t>
        <a:bodyPr/>
        <a:lstStyle/>
        <a:p>
          <a:endParaRPr lang="th-TH"/>
        </a:p>
      </dgm:t>
    </dgm:pt>
    <dgm:pt modelId="{7DFF0D03-EC11-4D62-9AC9-85EFF367B3DE}" type="pres">
      <dgm:prSet presAssocID="{8C04DED9-C74A-4174-95E0-FA01C634B505}" presName="connTx" presStyleLbl="parChTrans1D3" presStyleIdx="7" presStyleCnt="9"/>
      <dgm:spPr/>
      <dgm:t>
        <a:bodyPr/>
        <a:lstStyle/>
        <a:p>
          <a:endParaRPr lang="th-TH"/>
        </a:p>
      </dgm:t>
    </dgm:pt>
    <dgm:pt modelId="{8A449794-2346-4B9B-9761-C66393CED566}" type="pres">
      <dgm:prSet presAssocID="{8B89ABCC-656F-423C-9E5A-A9E9C25C0E8F}" presName="Name30" presStyleCnt="0"/>
      <dgm:spPr/>
    </dgm:pt>
    <dgm:pt modelId="{972FE0A9-18AE-42A9-B53C-7ABCE1F5C905}" type="pres">
      <dgm:prSet presAssocID="{8B89ABCC-656F-423C-9E5A-A9E9C25C0E8F}" presName="level2Shape" presStyleLbl="node3" presStyleIdx="7" presStyleCnt="9" custScaleX="181557" custLinFactNeighborX="41040"/>
      <dgm:spPr/>
      <dgm:t>
        <a:bodyPr/>
        <a:lstStyle/>
        <a:p>
          <a:endParaRPr lang="th-TH"/>
        </a:p>
      </dgm:t>
    </dgm:pt>
    <dgm:pt modelId="{8E435063-9683-4BF1-9F94-2E0A1BF8CB06}" type="pres">
      <dgm:prSet presAssocID="{8B89ABCC-656F-423C-9E5A-A9E9C25C0E8F}" presName="hierChild3" presStyleCnt="0"/>
      <dgm:spPr/>
    </dgm:pt>
    <dgm:pt modelId="{FAE67F3C-697B-4992-9168-9942B8BB4CC1}" type="pres">
      <dgm:prSet presAssocID="{F60AE420-6D4D-431B-BDCF-434AA896DA2A}" presName="Name25" presStyleLbl="parChTrans1D3" presStyleIdx="8" presStyleCnt="9"/>
      <dgm:spPr/>
      <dgm:t>
        <a:bodyPr/>
        <a:lstStyle/>
        <a:p>
          <a:endParaRPr lang="th-TH"/>
        </a:p>
      </dgm:t>
    </dgm:pt>
    <dgm:pt modelId="{3A1D2C9A-AA6B-40D6-942D-45C7491AEA2E}" type="pres">
      <dgm:prSet presAssocID="{F60AE420-6D4D-431B-BDCF-434AA896DA2A}" presName="connTx" presStyleLbl="parChTrans1D3" presStyleIdx="8" presStyleCnt="9"/>
      <dgm:spPr/>
      <dgm:t>
        <a:bodyPr/>
        <a:lstStyle/>
        <a:p>
          <a:endParaRPr lang="th-TH"/>
        </a:p>
      </dgm:t>
    </dgm:pt>
    <dgm:pt modelId="{73D10C69-58C8-4B32-88FB-811504EF08B2}" type="pres">
      <dgm:prSet presAssocID="{73D66158-599B-4C93-A7EE-F86FE598D445}" presName="Name30" presStyleCnt="0"/>
      <dgm:spPr/>
    </dgm:pt>
    <dgm:pt modelId="{9C3B5A61-0C2E-47D1-91DC-0FFAF800A3F6}" type="pres">
      <dgm:prSet presAssocID="{73D66158-599B-4C93-A7EE-F86FE598D445}" presName="level2Shape" presStyleLbl="node3" presStyleIdx="8" presStyleCnt="9" custScaleX="181557" custLinFactNeighborX="41040"/>
      <dgm:spPr/>
      <dgm:t>
        <a:bodyPr/>
        <a:lstStyle/>
        <a:p>
          <a:endParaRPr lang="th-TH"/>
        </a:p>
      </dgm:t>
    </dgm:pt>
    <dgm:pt modelId="{6BC272F0-E511-4667-B7FA-0A60C34FB791}" type="pres">
      <dgm:prSet presAssocID="{73D66158-599B-4C93-A7EE-F86FE598D445}" presName="hierChild3" presStyleCnt="0"/>
      <dgm:spPr/>
    </dgm:pt>
    <dgm:pt modelId="{F113C2AD-09B5-4DA6-9264-406A22BFE302}" type="pres">
      <dgm:prSet presAssocID="{06B6FB02-3E91-48EE-8990-019F20B69106}" presName="bgShapesFlow" presStyleCnt="0"/>
      <dgm:spPr/>
    </dgm:pt>
  </dgm:ptLst>
  <dgm:cxnLst>
    <dgm:cxn modelId="{735FAA0A-7CC7-4D6D-AA26-58B34BFCB46E}" type="presOf" srcId="{5D2B5713-4175-4B05-9BD7-2A1B6F12AD6E}" destId="{5BB6723B-7EE0-4A5E-91FC-B79D0081F4F2}" srcOrd="1" destOrd="0" presId="urn:microsoft.com/office/officeart/2005/8/layout/hierarchy5"/>
    <dgm:cxn modelId="{680D69A1-322D-4B9C-A2D5-50B82F3F3886}" type="presOf" srcId="{8C04DED9-C74A-4174-95E0-FA01C634B505}" destId="{7DFF0D03-EC11-4D62-9AC9-85EFF367B3DE}" srcOrd="1" destOrd="0" presId="urn:microsoft.com/office/officeart/2005/8/layout/hierarchy5"/>
    <dgm:cxn modelId="{B5C2FB2A-1769-45FA-923D-D9EED89D6883}" srcId="{CCBFFA99-020A-413E-BED5-66D79FF4C139}" destId="{FB60B6DB-CD7A-4272-BE48-E3DBBFF1F310}" srcOrd="0" destOrd="0" parTransId="{8D8BFDBF-30CB-44C3-AD64-6F75461F6BFF}" sibTransId="{258974D0-F0CE-45A1-BFC7-6AA9CE10BA00}"/>
    <dgm:cxn modelId="{7304105B-F1DA-4193-B5C2-F174B6173DCF}" srcId="{9D0A3BEE-3B76-4D6E-9BEC-E72BDF8EE318}" destId="{77B842D5-F215-42FE-9646-FFDF26845D2C}" srcOrd="3" destOrd="0" parTransId="{5D2B5713-4175-4B05-9BD7-2A1B6F12AD6E}" sibTransId="{E8106DE8-B650-46F0-B3DE-F5DF28F2D741}"/>
    <dgm:cxn modelId="{7CC1F96E-30C3-4A7B-8BCC-E4A6791B756C}" type="presOf" srcId="{02A9E116-BFEF-4B28-AFED-5F682E2D2F24}" destId="{4B39B375-5AE4-4591-83E0-9392E4E68D6A}" srcOrd="1" destOrd="0" presId="urn:microsoft.com/office/officeart/2005/8/layout/hierarchy5"/>
    <dgm:cxn modelId="{933B75A9-964F-4631-8557-6923A2DAD76B}" srcId="{FB60B6DB-CD7A-4272-BE48-E3DBBFF1F310}" destId="{3C278C3C-D1CD-45B6-B7CE-32CEB069D202}" srcOrd="0" destOrd="0" parTransId="{02A9E116-BFEF-4B28-AFED-5F682E2D2F24}" sibTransId="{8961DE20-256B-4B91-A636-3F873B2D8309}"/>
    <dgm:cxn modelId="{70643761-6712-4DC9-BA00-FF336B260B8E}" type="presOf" srcId="{D907DF23-AE47-4958-B852-0BD7ECC065C8}" destId="{7E010CF4-7590-4CE2-A70D-710821EF1FAA}" srcOrd="1" destOrd="0" presId="urn:microsoft.com/office/officeart/2005/8/layout/hierarchy5"/>
    <dgm:cxn modelId="{7D36FE74-D73C-4940-8B13-76E86BCBB8A1}" type="presOf" srcId="{55CFCB36-769F-410D-8E5F-2446ECE98267}" destId="{616144DB-5C47-422C-BFF6-4E394650E1DD}" srcOrd="1" destOrd="0" presId="urn:microsoft.com/office/officeart/2005/8/layout/hierarchy5"/>
    <dgm:cxn modelId="{43ECD634-D7ED-4402-8DA5-D892D47F6E36}" type="presOf" srcId="{FB734EA0-C6FF-4F87-AB12-3C35C93F5A6D}" destId="{B08E3D13-B250-4322-976E-B6F6B1759F4B}" srcOrd="0" destOrd="0" presId="urn:microsoft.com/office/officeart/2005/8/layout/hierarchy5"/>
    <dgm:cxn modelId="{6CAEAD60-A1BF-4A90-9AAA-2893BD3E420B}" srcId="{06B6FB02-3E91-48EE-8990-019F20B69106}" destId="{CCBFFA99-020A-413E-BED5-66D79FF4C139}" srcOrd="0" destOrd="0" parTransId="{7085C870-5BAA-4E7D-A752-B7DFDC03BCD6}" sibTransId="{AE33540E-8D04-437F-89D9-CBF11F0906E0}"/>
    <dgm:cxn modelId="{0FCC62BF-9A38-4E41-9033-EB168484E9A4}" srcId="{FB734EA0-C6FF-4F87-AB12-3C35C93F5A6D}" destId="{73D66158-599B-4C93-A7EE-F86FE598D445}" srcOrd="3" destOrd="0" parTransId="{F60AE420-6D4D-431B-BDCF-434AA896DA2A}" sibTransId="{3EB55C84-E9E3-4332-ACE7-713C7E808561}"/>
    <dgm:cxn modelId="{F9A4D96E-E067-4CFA-A725-2BAAA976EB38}" type="presOf" srcId="{FDBC1793-AC1B-471C-9617-F3C936E2E7DF}" destId="{E66360C3-CF93-4F0C-9C11-28D3812D52FC}" srcOrd="1" destOrd="0" presId="urn:microsoft.com/office/officeart/2005/8/layout/hierarchy5"/>
    <dgm:cxn modelId="{FAD35D88-BE59-4AC9-9B55-C960CD0A950D}" type="presOf" srcId="{4618EE50-B72C-4E98-9F27-E5329E3FE514}" destId="{F02E5738-363E-4C78-9EDA-DB9703ED96DB}" srcOrd="0" destOrd="0" presId="urn:microsoft.com/office/officeart/2005/8/layout/hierarchy5"/>
    <dgm:cxn modelId="{9D7299C1-A771-491C-894E-9FFE1B409024}" type="presOf" srcId="{3C278C3C-D1CD-45B6-B7CE-32CEB069D202}" destId="{ED0E7340-DA74-4E62-BFDC-AAF81EE5F385}" srcOrd="0" destOrd="0" presId="urn:microsoft.com/office/officeart/2005/8/layout/hierarchy5"/>
    <dgm:cxn modelId="{8ACE0359-67BF-4E1E-8091-340B44061674}" type="presOf" srcId="{4552A908-0DBE-40A1-A22F-C7CD5AA937E4}" destId="{7F52E257-D46A-4EE8-8091-76EF1DA8C859}" srcOrd="1" destOrd="0" presId="urn:microsoft.com/office/officeart/2005/8/layout/hierarchy5"/>
    <dgm:cxn modelId="{429E88E9-6295-42B2-A15B-60DE8EF2F0D2}" type="presOf" srcId="{8D8BFDBF-30CB-44C3-AD64-6F75461F6BFF}" destId="{0F5BEB40-7CD1-4A9A-B8FC-7838E2AB0809}" srcOrd="0" destOrd="0" presId="urn:microsoft.com/office/officeart/2005/8/layout/hierarchy5"/>
    <dgm:cxn modelId="{742B807F-9E4C-46A6-B4B9-5C2776683270}" type="presOf" srcId="{4552A908-0DBE-40A1-A22F-C7CD5AA937E4}" destId="{D7C3E2D2-03C4-4964-8031-BFD55B5B49AD}" srcOrd="0" destOrd="0" presId="urn:microsoft.com/office/officeart/2005/8/layout/hierarchy5"/>
    <dgm:cxn modelId="{755A279F-670F-4FD9-A68D-C10B9C41491F}" type="presOf" srcId="{8B89ABCC-656F-423C-9E5A-A9E9C25C0E8F}" destId="{972FE0A9-18AE-42A9-B53C-7ABCE1F5C905}" srcOrd="0" destOrd="0" presId="urn:microsoft.com/office/officeart/2005/8/layout/hierarchy5"/>
    <dgm:cxn modelId="{A60624D1-9A79-4ED0-AEAC-626201490450}" type="presOf" srcId="{5B611289-7877-43E1-9ADD-DEA5E4658367}" destId="{714EAD15-62EF-4C0F-9198-2327E05E5F35}" srcOrd="1" destOrd="0" presId="urn:microsoft.com/office/officeart/2005/8/layout/hierarchy5"/>
    <dgm:cxn modelId="{0E153786-14BB-4BE6-BAED-CFFA82DE4CEE}" type="presOf" srcId="{8C04DED9-C74A-4174-95E0-FA01C634B505}" destId="{9FA58DDF-AC5C-4FAB-B0E2-9FD7EBFD505A}" srcOrd="0" destOrd="0" presId="urn:microsoft.com/office/officeart/2005/8/layout/hierarchy5"/>
    <dgm:cxn modelId="{5AA6F593-86F3-4D28-988F-B73E4599E5E2}" type="presOf" srcId="{7A8A51A3-EB9B-4F8F-8522-4238BB76C7F0}" destId="{E13F2D64-287F-4D31-81B1-679239D74608}" srcOrd="0" destOrd="0" presId="urn:microsoft.com/office/officeart/2005/8/layout/hierarchy5"/>
    <dgm:cxn modelId="{F415FA38-6616-4BBB-8730-F3E60EBBDF9C}" type="presOf" srcId="{F60AE420-6D4D-431B-BDCF-434AA896DA2A}" destId="{FAE67F3C-697B-4992-9168-9942B8BB4CC1}" srcOrd="0" destOrd="0" presId="urn:microsoft.com/office/officeart/2005/8/layout/hierarchy5"/>
    <dgm:cxn modelId="{B1C91154-29D8-4B49-ADCB-00E5952A0386}" type="presOf" srcId="{CCBFFA99-020A-413E-BED5-66D79FF4C139}" destId="{71851ADB-FFF2-470F-9131-EAC88ACF04F5}" srcOrd="0" destOrd="0" presId="urn:microsoft.com/office/officeart/2005/8/layout/hierarchy5"/>
    <dgm:cxn modelId="{FCC47E7D-C330-436B-AF08-4AFF6A8A1B7E}" type="presOf" srcId="{4618EE50-B72C-4E98-9F27-E5329E3FE514}" destId="{FE0814B0-1DEC-4559-B479-D08E79E6EC40}" srcOrd="1" destOrd="0" presId="urn:microsoft.com/office/officeart/2005/8/layout/hierarchy5"/>
    <dgm:cxn modelId="{FB677B94-DA21-4D2B-A114-4570FD347C03}" srcId="{FB734EA0-C6FF-4F87-AB12-3C35C93F5A6D}" destId="{8B89ABCC-656F-423C-9E5A-A9E9C25C0E8F}" srcOrd="2" destOrd="0" parTransId="{8C04DED9-C74A-4174-95E0-FA01C634B505}" sibTransId="{B706267E-A031-45F1-87B1-13575E0B5695}"/>
    <dgm:cxn modelId="{841470CA-7B20-46B0-AC91-5355B4F61F31}" type="presOf" srcId="{55CFCB36-769F-410D-8E5F-2446ECE98267}" destId="{9CA69FFD-3FE4-4722-9403-E4385E8152F9}" srcOrd="0" destOrd="0" presId="urn:microsoft.com/office/officeart/2005/8/layout/hierarchy5"/>
    <dgm:cxn modelId="{67B5AC60-AAB5-4BD0-BD3E-2BC3A02F5E46}" type="presOf" srcId="{5E97CA0F-6494-40EB-9672-DA96C263C9C5}" destId="{65CABDC5-FD4F-43FF-A750-4143B84DD360}" srcOrd="0" destOrd="0" presId="urn:microsoft.com/office/officeart/2005/8/layout/hierarchy5"/>
    <dgm:cxn modelId="{A4D73353-EE4D-4128-A972-0D38AE30638A}" type="presOf" srcId="{5B611289-7877-43E1-9ADD-DEA5E4658367}" destId="{70A06BF1-DA73-46CB-88D3-3EEC20D4BF07}" srcOrd="0" destOrd="0" presId="urn:microsoft.com/office/officeart/2005/8/layout/hierarchy5"/>
    <dgm:cxn modelId="{9B75A4E4-EB85-4B55-B9AA-691C56396BDE}" type="presOf" srcId="{9D0A3BEE-3B76-4D6E-9BEC-E72BDF8EE318}" destId="{D3A4C9FE-C9EE-4E85-87B4-61D8DC5EF716}" srcOrd="0" destOrd="0" presId="urn:microsoft.com/office/officeart/2005/8/layout/hierarchy5"/>
    <dgm:cxn modelId="{50DD82E1-A0D9-4C5B-843E-98D8BD148A10}" srcId="{FB734EA0-C6FF-4F87-AB12-3C35C93F5A6D}" destId="{9116EEEC-0A83-4ABD-BE8B-99CEFB7E42A4}" srcOrd="0" destOrd="0" parTransId="{55CFCB36-769F-410D-8E5F-2446ECE98267}" sibTransId="{73A989D3-489F-4FC1-8BD5-F33D59C005A6}"/>
    <dgm:cxn modelId="{E02AECD4-E58F-4AF4-BA7A-1FD4CC784E03}" type="presOf" srcId="{77B842D5-F215-42FE-9646-FFDF26845D2C}" destId="{05893CFD-85F4-4F63-A698-61C2AAEFE3C3}" srcOrd="0" destOrd="0" presId="urn:microsoft.com/office/officeart/2005/8/layout/hierarchy5"/>
    <dgm:cxn modelId="{A130197F-ABAE-40E4-9919-0D55DB2A6F60}" type="presOf" srcId="{FB60B6DB-CD7A-4272-BE48-E3DBBFF1F310}" destId="{86D11788-62DD-4B51-9F81-C3E54F452DB1}" srcOrd="0" destOrd="0" presId="urn:microsoft.com/office/officeart/2005/8/layout/hierarchy5"/>
    <dgm:cxn modelId="{EF9FCE6F-27FB-45A9-BF8F-C63A808F5462}" type="presOf" srcId="{5E97CA0F-6494-40EB-9672-DA96C263C9C5}" destId="{8DED2EE3-75B2-42DB-9CDF-1D4550450240}" srcOrd="1" destOrd="0" presId="urn:microsoft.com/office/officeart/2005/8/layout/hierarchy5"/>
    <dgm:cxn modelId="{9A2F16F6-0A42-4F34-A320-D8977084C9D7}" srcId="{CCBFFA99-020A-413E-BED5-66D79FF4C139}" destId="{FB734EA0-C6FF-4F87-AB12-3C35C93F5A6D}" srcOrd="2" destOrd="0" parTransId="{5E97CA0F-6494-40EB-9672-DA96C263C9C5}" sibTransId="{DCD4DA6E-B091-4A80-8814-9E738AC7B52A}"/>
    <dgm:cxn modelId="{4B644666-B4F9-4E0B-BECA-48714702CB5F}" type="presOf" srcId="{F60AE420-6D4D-431B-BDCF-434AA896DA2A}" destId="{3A1D2C9A-AA6B-40D6-942D-45C7491AEA2E}" srcOrd="1" destOrd="0" presId="urn:microsoft.com/office/officeart/2005/8/layout/hierarchy5"/>
    <dgm:cxn modelId="{78A608C4-445E-4D40-9DC9-19E135874E67}" srcId="{FB734EA0-C6FF-4F87-AB12-3C35C93F5A6D}" destId="{DEB14675-F6D3-4F73-9B56-CC7DBC83ABC1}" srcOrd="1" destOrd="0" parTransId="{4552A908-0DBE-40A1-A22F-C7CD5AA937E4}" sibTransId="{1204CA74-69E3-4DF2-844B-F7989EF4BAC3}"/>
    <dgm:cxn modelId="{F944EC14-C549-4F9C-B681-254CE12F2D65}" srcId="{9D0A3BEE-3B76-4D6E-9BEC-E72BDF8EE318}" destId="{7A8A51A3-EB9B-4F8F-8522-4238BB76C7F0}" srcOrd="2" destOrd="0" parTransId="{5B611289-7877-43E1-9ADD-DEA5E4658367}" sibTransId="{43F9EAFB-C0BA-46D0-8BB6-9FFABB8EC03D}"/>
    <dgm:cxn modelId="{F0AFD64E-F5F9-46CA-9296-8B5B5E7BA3A7}" srcId="{9D0A3BEE-3B76-4D6E-9BEC-E72BDF8EE318}" destId="{FB066D69-AD35-42D0-BFFC-353A2FC261F5}" srcOrd="1" destOrd="0" parTransId="{4618EE50-B72C-4E98-9F27-E5329E3FE514}" sibTransId="{550DB1C3-EB2D-4A0C-AD4F-6813D8DF84D7}"/>
    <dgm:cxn modelId="{52A36AD7-5DDA-4999-885E-47654B219F03}" type="presOf" srcId="{FB066D69-AD35-42D0-BFFC-353A2FC261F5}" destId="{F5BFDDBE-D02A-4635-8B46-8E20B47AFC1E}" srcOrd="0" destOrd="0" presId="urn:microsoft.com/office/officeart/2005/8/layout/hierarchy5"/>
    <dgm:cxn modelId="{BF167E6C-19EA-45F9-A9D1-C36F979195B0}" type="presOf" srcId="{06B6FB02-3E91-48EE-8990-019F20B69106}" destId="{CDF43E56-4868-4E70-80F0-021E55820F6A}" srcOrd="0" destOrd="0" presId="urn:microsoft.com/office/officeart/2005/8/layout/hierarchy5"/>
    <dgm:cxn modelId="{A1CAD0A8-AE4A-4D91-8A2D-E80D6721E271}" type="presOf" srcId="{DEB14675-F6D3-4F73-9B56-CC7DBC83ABC1}" destId="{489E32A0-800A-46ED-8BA9-CB830F11DFF8}" srcOrd="0" destOrd="0" presId="urn:microsoft.com/office/officeart/2005/8/layout/hierarchy5"/>
    <dgm:cxn modelId="{93C86E9A-9E83-468C-8CB7-451C61C9DC6E}" type="presOf" srcId="{8D8BFDBF-30CB-44C3-AD64-6F75461F6BFF}" destId="{52A3426F-B9A9-4296-B153-0D3DEF3B1E6C}" srcOrd="1" destOrd="0" presId="urn:microsoft.com/office/officeart/2005/8/layout/hierarchy5"/>
    <dgm:cxn modelId="{ACAE9F01-2EB9-463B-AC0B-DEF1496CA14E}" type="presOf" srcId="{9116EEEC-0A83-4ABD-BE8B-99CEFB7E42A4}" destId="{32ECDFF2-F837-4654-84C5-1A59AD8AB6CC}" srcOrd="0" destOrd="0" presId="urn:microsoft.com/office/officeart/2005/8/layout/hierarchy5"/>
    <dgm:cxn modelId="{8120143C-9DDB-4DF9-B65E-5A2DA09BD2BE}" srcId="{9D0A3BEE-3B76-4D6E-9BEC-E72BDF8EE318}" destId="{8F5731C4-9C82-4026-BA96-952C2FC9BBC1}" srcOrd="0" destOrd="0" parTransId="{FDBC1793-AC1B-471C-9617-F3C936E2E7DF}" sibTransId="{6AC39F53-6AB6-43AC-9722-293CA9FB7C5F}"/>
    <dgm:cxn modelId="{A7687E70-CFBA-44F3-A737-C59EE0946DEE}" type="presOf" srcId="{FDBC1793-AC1B-471C-9617-F3C936E2E7DF}" destId="{77D03AEF-10BF-48AC-9A44-AC674EB11BAA}" srcOrd="0" destOrd="0" presId="urn:microsoft.com/office/officeart/2005/8/layout/hierarchy5"/>
    <dgm:cxn modelId="{84D8FDB1-E8F3-437F-8BFB-E0F7A26F28CA}" type="presOf" srcId="{5D2B5713-4175-4B05-9BD7-2A1B6F12AD6E}" destId="{F7852951-1B69-4CAC-A49D-322D01E4F74F}" srcOrd="0" destOrd="0" presId="urn:microsoft.com/office/officeart/2005/8/layout/hierarchy5"/>
    <dgm:cxn modelId="{C4984E7E-7F93-4FE7-A985-4430B90AD2A4}" srcId="{CCBFFA99-020A-413E-BED5-66D79FF4C139}" destId="{9D0A3BEE-3B76-4D6E-9BEC-E72BDF8EE318}" srcOrd="1" destOrd="0" parTransId="{D907DF23-AE47-4958-B852-0BD7ECC065C8}" sibTransId="{BD487C27-90E0-4C01-A486-04CDB20A75AA}"/>
    <dgm:cxn modelId="{FC330B70-B7E5-4E05-81DA-B28F103BD212}" type="presOf" srcId="{8F5731C4-9C82-4026-BA96-952C2FC9BBC1}" destId="{45F4C311-055C-48D0-9DE1-C18663E22BF0}" srcOrd="0" destOrd="0" presId="urn:microsoft.com/office/officeart/2005/8/layout/hierarchy5"/>
    <dgm:cxn modelId="{E5C6DB28-D70C-41AE-81CC-E58FC5DC61C5}" type="presOf" srcId="{02A9E116-BFEF-4B28-AFED-5F682E2D2F24}" destId="{690DF183-3DE6-47B2-AF28-B02F6FEBC9B7}" srcOrd="0" destOrd="0" presId="urn:microsoft.com/office/officeart/2005/8/layout/hierarchy5"/>
    <dgm:cxn modelId="{A196A1D8-54ED-4860-BBB1-DBA408810B79}" type="presOf" srcId="{D907DF23-AE47-4958-B852-0BD7ECC065C8}" destId="{AFA352F1-0555-4593-B937-88B58AC4A263}" srcOrd="0" destOrd="0" presId="urn:microsoft.com/office/officeart/2005/8/layout/hierarchy5"/>
    <dgm:cxn modelId="{9AEC7283-AC46-4B92-BFA8-6FCA34F90EE2}" type="presOf" srcId="{73D66158-599B-4C93-A7EE-F86FE598D445}" destId="{9C3B5A61-0C2E-47D1-91DC-0FFAF800A3F6}" srcOrd="0" destOrd="0" presId="urn:microsoft.com/office/officeart/2005/8/layout/hierarchy5"/>
    <dgm:cxn modelId="{7407C6EC-C9F5-4543-85AF-7DF733FA66F1}" type="presParOf" srcId="{CDF43E56-4868-4E70-80F0-021E55820F6A}" destId="{23446F6F-2EE3-419C-AD24-A08E7B476EDB}" srcOrd="0" destOrd="0" presId="urn:microsoft.com/office/officeart/2005/8/layout/hierarchy5"/>
    <dgm:cxn modelId="{C916C014-272D-4738-909C-9F47DB41F577}" type="presParOf" srcId="{23446F6F-2EE3-419C-AD24-A08E7B476EDB}" destId="{DB76A28A-D86C-4B84-B6F9-731B115B9E05}" srcOrd="0" destOrd="0" presId="urn:microsoft.com/office/officeart/2005/8/layout/hierarchy5"/>
    <dgm:cxn modelId="{E29334A3-9F9D-479D-9C88-D9853309AD98}" type="presParOf" srcId="{DB76A28A-D86C-4B84-B6F9-731B115B9E05}" destId="{21A552E8-0832-4E6A-A886-0C8DFDC92802}" srcOrd="0" destOrd="0" presId="urn:microsoft.com/office/officeart/2005/8/layout/hierarchy5"/>
    <dgm:cxn modelId="{2B88C529-19EF-4EAF-AC26-1C0FDE18D170}" type="presParOf" srcId="{21A552E8-0832-4E6A-A886-0C8DFDC92802}" destId="{71851ADB-FFF2-470F-9131-EAC88ACF04F5}" srcOrd="0" destOrd="0" presId="urn:microsoft.com/office/officeart/2005/8/layout/hierarchy5"/>
    <dgm:cxn modelId="{D98F7DFD-264D-462A-AF45-E34C2E37D933}" type="presParOf" srcId="{21A552E8-0832-4E6A-A886-0C8DFDC92802}" destId="{388D9806-E2C7-43EE-8EC8-9DA370B9815E}" srcOrd="1" destOrd="0" presId="urn:microsoft.com/office/officeart/2005/8/layout/hierarchy5"/>
    <dgm:cxn modelId="{C94C9409-AB84-443C-8FE8-2D472C3D6CE7}" type="presParOf" srcId="{388D9806-E2C7-43EE-8EC8-9DA370B9815E}" destId="{0F5BEB40-7CD1-4A9A-B8FC-7838E2AB0809}" srcOrd="0" destOrd="0" presId="urn:microsoft.com/office/officeart/2005/8/layout/hierarchy5"/>
    <dgm:cxn modelId="{9044CB56-30A7-43DD-896C-44A0E3C0D255}" type="presParOf" srcId="{0F5BEB40-7CD1-4A9A-B8FC-7838E2AB0809}" destId="{52A3426F-B9A9-4296-B153-0D3DEF3B1E6C}" srcOrd="0" destOrd="0" presId="urn:microsoft.com/office/officeart/2005/8/layout/hierarchy5"/>
    <dgm:cxn modelId="{BC493D17-E661-4DA6-B81B-73C5869CAC47}" type="presParOf" srcId="{388D9806-E2C7-43EE-8EC8-9DA370B9815E}" destId="{D3AB3F22-B21B-4894-BEE7-D0F3FCF073BE}" srcOrd="1" destOrd="0" presId="urn:microsoft.com/office/officeart/2005/8/layout/hierarchy5"/>
    <dgm:cxn modelId="{F87DA118-756E-42BD-BACF-F6E39C7BD751}" type="presParOf" srcId="{D3AB3F22-B21B-4894-BEE7-D0F3FCF073BE}" destId="{86D11788-62DD-4B51-9F81-C3E54F452DB1}" srcOrd="0" destOrd="0" presId="urn:microsoft.com/office/officeart/2005/8/layout/hierarchy5"/>
    <dgm:cxn modelId="{480FCFDA-73B3-4A67-A3A8-3BE9F7BF5E12}" type="presParOf" srcId="{D3AB3F22-B21B-4894-BEE7-D0F3FCF073BE}" destId="{17D0F78F-8441-471C-B121-D2F590D80798}" srcOrd="1" destOrd="0" presId="urn:microsoft.com/office/officeart/2005/8/layout/hierarchy5"/>
    <dgm:cxn modelId="{7DD633EB-712F-4A13-9BAB-F0B7940C1C25}" type="presParOf" srcId="{17D0F78F-8441-471C-B121-D2F590D80798}" destId="{690DF183-3DE6-47B2-AF28-B02F6FEBC9B7}" srcOrd="0" destOrd="0" presId="urn:microsoft.com/office/officeart/2005/8/layout/hierarchy5"/>
    <dgm:cxn modelId="{F71F1592-920D-46E4-B1AF-7F03D7041DA1}" type="presParOf" srcId="{690DF183-3DE6-47B2-AF28-B02F6FEBC9B7}" destId="{4B39B375-5AE4-4591-83E0-9392E4E68D6A}" srcOrd="0" destOrd="0" presId="urn:microsoft.com/office/officeart/2005/8/layout/hierarchy5"/>
    <dgm:cxn modelId="{269D31C5-3EB6-4030-965B-4161F4FB9C7F}" type="presParOf" srcId="{17D0F78F-8441-471C-B121-D2F590D80798}" destId="{619E030B-12D3-429F-B902-34939E1A15D9}" srcOrd="1" destOrd="0" presId="urn:microsoft.com/office/officeart/2005/8/layout/hierarchy5"/>
    <dgm:cxn modelId="{1F32B0A0-D02C-45CA-8084-FD9C4D59B540}" type="presParOf" srcId="{619E030B-12D3-429F-B902-34939E1A15D9}" destId="{ED0E7340-DA74-4E62-BFDC-AAF81EE5F385}" srcOrd="0" destOrd="0" presId="urn:microsoft.com/office/officeart/2005/8/layout/hierarchy5"/>
    <dgm:cxn modelId="{F5DB377F-2A7D-4671-8708-F239B206390A}" type="presParOf" srcId="{619E030B-12D3-429F-B902-34939E1A15D9}" destId="{5A1B7EDC-3E4F-460F-87EE-23602398C951}" srcOrd="1" destOrd="0" presId="urn:microsoft.com/office/officeart/2005/8/layout/hierarchy5"/>
    <dgm:cxn modelId="{A403A0E0-B3C6-4CA9-864B-AE4718097924}" type="presParOf" srcId="{388D9806-E2C7-43EE-8EC8-9DA370B9815E}" destId="{AFA352F1-0555-4593-B937-88B58AC4A263}" srcOrd="2" destOrd="0" presId="urn:microsoft.com/office/officeart/2005/8/layout/hierarchy5"/>
    <dgm:cxn modelId="{6FF72050-6511-4667-AD23-C148FE8ACAE2}" type="presParOf" srcId="{AFA352F1-0555-4593-B937-88B58AC4A263}" destId="{7E010CF4-7590-4CE2-A70D-710821EF1FAA}" srcOrd="0" destOrd="0" presId="urn:microsoft.com/office/officeart/2005/8/layout/hierarchy5"/>
    <dgm:cxn modelId="{B8E687E4-DD28-4C69-B6A5-4886AA7E5730}" type="presParOf" srcId="{388D9806-E2C7-43EE-8EC8-9DA370B9815E}" destId="{6A0494CA-CB84-424D-9318-27385EB9AFED}" srcOrd="3" destOrd="0" presId="urn:microsoft.com/office/officeart/2005/8/layout/hierarchy5"/>
    <dgm:cxn modelId="{551AEAE0-2EC3-46DF-85F6-162ED82955BB}" type="presParOf" srcId="{6A0494CA-CB84-424D-9318-27385EB9AFED}" destId="{D3A4C9FE-C9EE-4E85-87B4-61D8DC5EF716}" srcOrd="0" destOrd="0" presId="urn:microsoft.com/office/officeart/2005/8/layout/hierarchy5"/>
    <dgm:cxn modelId="{87906DFA-4876-4CCE-B34C-4177E1CB29AF}" type="presParOf" srcId="{6A0494CA-CB84-424D-9318-27385EB9AFED}" destId="{B525297C-6596-4142-8408-AD30D6306137}" srcOrd="1" destOrd="0" presId="urn:microsoft.com/office/officeart/2005/8/layout/hierarchy5"/>
    <dgm:cxn modelId="{25C9282B-F569-4487-8610-CC3F282A0C57}" type="presParOf" srcId="{B525297C-6596-4142-8408-AD30D6306137}" destId="{77D03AEF-10BF-48AC-9A44-AC674EB11BAA}" srcOrd="0" destOrd="0" presId="urn:microsoft.com/office/officeart/2005/8/layout/hierarchy5"/>
    <dgm:cxn modelId="{5089F693-7984-4D80-AE12-7270CB42FCDE}" type="presParOf" srcId="{77D03AEF-10BF-48AC-9A44-AC674EB11BAA}" destId="{E66360C3-CF93-4F0C-9C11-28D3812D52FC}" srcOrd="0" destOrd="0" presId="urn:microsoft.com/office/officeart/2005/8/layout/hierarchy5"/>
    <dgm:cxn modelId="{146CEE47-D347-487D-AC4F-8B5D7EA903BF}" type="presParOf" srcId="{B525297C-6596-4142-8408-AD30D6306137}" destId="{DA5FA17D-3976-4EAD-B3DA-1D92C4B6F223}" srcOrd="1" destOrd="0" presId="urn:microsoft.com/office/officeart/2005/8/layout/hierarchy5"/>
    <dgm:cxn modelId="{3679826C-B1E7-46C5-8F8C-C82519A26965}" type="presParOf" srcId="{DA5FA17D-3976-4EAD-B3DA-1D92C4B6F223}" destId="{45F4C311-055C-48D0-9DE1-C18663E22BF0}" srcOrd="0" destOrd="0" presId="urn:microsoft.com/office/officeart/2005/8/layout/hierarchy5"/>
    <dgm:cxn modelId="{44DC3437-FB04-4F7F-A080-5EFCDBB5ACAA}" type="presParOf" srcId="{DA5FA17D-3976-4EAD-B3DA-1D92C4B6F223}" destId="{0157E477-E52D-4FB7-B550-B88187C6A2DA}" srcOrd="1" destOrd="0" presId="urn:microsoft.com/office/officeart/2005/8/layout/hierarchy5"/>
    <dgm:cxn modelId="{B5FA4243-7FEE-40DC-90C8-71F230934139}" type="presParOf" srcId="{B525297C-6596-4142-8408-AD30D6306137}" destId="{F02E5738-363E-4C78-9EDA-DB9703ED96DB}" srcOrd="2" destOrd="0" presId="urn:microsoft.com/office/officeart/2005/8/layout/hierarchy5"/>
    <dgm:cxn modelId="{0E6847F8-6DB2-4DA2-8579-7604A0031C23}" type="presParOf" srcId="{F02E5738-363E-4C78-9EDA-DB9703ED96DB}" destId="{FE0814B0-1DEC-4559-B479-D08E79E6EC40}" srcOrd="0" destOrd="0" presId="urn:microsoft.com/office/officeart/2005/8/layout/hierarchy5"/>
    <dgm:cxn modelId="{EBB53881-DE00-4B77-8250-7B21025CBC2F}" type="presParOf" srcId="{B525297C-6596-4142-8408-AD30D6306137}" destId="{7727A3A7-16E0-4CD5-B741-840FCA98BFA9}" srcOrd="3" destOrd="0" presId="urn:microsoft.com/office/officeart/2005/8/layout/hierarchy5"/>
    <dgm:cxn modelId="{9A4C20B9-84DE-4EEB-89A4-74ADB0F33F38}" type="presParOf" srcId="{7727A3A7-16E0-4CD5-B741-840FCA98BFA9}" destId="{F5BFDDBE-D02A-4635-8B46-8E20B47AFC1E}" srcOrd="0" destOrd="0" presId="urn:microsoft.com/office/officeart/2005/8/layout/hierarchy5"/>
    <dgm:cxn modelId="{74A54BCA-05E3-40A6-A9E6-681C0259FBC7}" type="presParOf" srcId="{7727A3A7-16E0-4CD5-B741-840FCA98BFA9}" destId="{240CD403-C7E4-4121-8006-50A50D5E08C1}" srcOrd="1" destOrd="0" presId="urn:microsoft.com/office/officeart/2005/8/layout/hierarchy5"/>
    <dgm:cxn modelId="{A652D1EB-DFD9-4FC7-A21C-05822A11AC2E}" type="presParOf" srcId="{B525297C-6596-4142-8408-AD30D6306137}" destId="{70A06BF1-DA73-46CB-88D3-3EEC20D4BF07}" srcOrd="4" destOrd="0" presId="urn:microsoft.com/office/officeart/2005/8/layout/hierarchy5"/>
    <dgm:cxn modelId="{8A79836A-152A-40A1-BD53-EEFA8E171772}" type="presParOf" srcId="{70A06BF1-DA73-46CB-88D3-3EEC20D4BF07}" destId="{714EAD15-62EF-4C0F-9198-2327E05E5F35}" srcOrd="0" destOrd="0" presId="urn:microsoft.com/office/officeart/2005/8/layout/hierarchy5"/>
    <dgm:cxn modelId="{C0B53F9C-0EF4-474E-8066-D9C174A8573A}" type="presParOf" srcId="{B525297C-6596-4142-8408-AD30D6306137}" destId="{3443FF1A-8AB9-4404-9549-B9EF4087B76C}" srcOrd="5" destOrd="0" presId="urn:microsoft.com/office/officeart/2005/8/layout/hierarchy5"/>
    <dgm:cxn modelId="{F6D8B444-438D-4865-9397-1A330B2C85DC}" type="presParOf" srcId="{3443FF1A-8AB9-4404-9549-B9EF4087B76C}" destId="{E13F2D64-287F-4D31-81B1-679239D74608}" srcOrd="0" destOrd="0" presId="urn:microsoft.com/office/officeart/2005/8/layout/hierarchy5"/>
    <dgm:cxn modelId="{1AA53C74-4B04-4C00-BF43-6EC7CE377F66}" type="presParOf" srcId="{3443FF1A-8AB9-4404-9549-B9EF4087B76C}" destId="{EFE39C9C-F769-49BB-8CC1-E2F54207986A}" srcOrd="1" destOrd="0" presId="urn:microsoft.com/office/officeart/2005/8/layout/hierarchy5"/>
    <dgm:cxn modelId="{84390FDE-BFF7-4618-9E67-48DA24F508DF}" type="presParOf" srcId="{B525297C-6596-4142-8408-AD30D6306137}" destId="{F7852951-1B69-4CAC-A49D-322D01E4F74F}" srcOrd="6" destOrd="0" presId="urn:microsoft.com/office/officeart/2005/8/layout/hierarchy5"/>
    <dgm:cxn modelId="{125E580A-C519-4B41-B41A-F7498956BA00}" type="presParOf" srcId="{F7852951-1B69-4CAC-A49D-322D01E4F74F}" destId="{5BB6723B-7EE0-4A5E-91FC-B79D0081F4F2}" srcOrd="0" destOrd="0" presId="urn:microsoft.com/office/officeart/2005/8/layout/hierarchy5"/>
    <dgm:cxn modelId="{39C9F50B-645E-49D9-823A-07B269985A19}" type="presParOf" srcId="{B525297C-6596-4142-8408-AD30D6306137}" destId="{D6D19406-E0AA-4322-8FF5-D5A68F107CF3}" srcOrd="7" destOrd="0" presId="urn:microsoft.com/office/officeart/2005/8/layout/hierarchy5"/>
    <dgm:cxn modelId="{D6364EA8-2E5B-436E-9589-D0C958D8EB8F}" type="presParOf" srcId="{D6D19406-E0AA-4322-8FF5-D5A68F107CF3}" destId="{05893CFD-85F4-4F63-A698-61C2AAEFE3C3}" srcOrd="0" destOrd="0" presId="urn:microsoft.com/office/officeart/2005/8/layout/hierarchy5"/>
    <dgm:cxn modelId="{95CD71EE-5C1A-4603-865E-8D663B7F0FBA}" type="presParOf" srcId="{D6D19406-E0AA-4322-8FF5-D5A68F107CF3}" destId="{556E4276-7528-4223-9A70-7E6DC1D9C44E}" srcOrd="1" destOrd="0" presId="urn:microsoft.com/office/officeart/2005/8/layout/hierarchy5"/>
    <dgm:cxn modelId="{BBCC6FEE-AF12-40A9-925B-C628004F9B3F}" type="presParOf" srcId="{388D9806-E2C7-43EE-8EC8-9DA370B9815E}" destId="{65CABDC5-FD4F-43FF-A750-4143B84DD360}" srcOrd="4" destOrd="0" presId="urn:microsoft.com/office/officeart/2005/8/layout/hierarchy5"/>
    <dgm:cxn modelId="{C719FEA0-7132-4E36-8DB0-7F72ECA34A1A}" type="presParOf" srcId="{65CABDC5-FD4F-43FF-A750-4143B84DD360}" destId="{8DED2EE3-75B2-42DB-9CDF-1D4550450240}" srcOrd="0" destOrd="0" presId="urn:microsoft.com/office/officeart/2005/8/layout/hierarchy5"/>
    <dgm:cxn modelId="{CEDFB9B5-75A3-4F3C-86A3-3434C1EFFEA8}" type="presParOf" srcId="{388D9806-E2C7-43EE-8EC8-9DA370B9815E}" destId="{43317C61-FBE2-4742-92DC-F38D9CAF933B}" srcOrd="5" destOrd="0" presId="urn:microsoft.com/office/officeart/2005/8/layout/hierarchy5"/>
    <dgm:cxn modelId="{7962396A-F6F3-4DAE-B125-5AEBB79C0E37}" type="presParOf" srcId="{43317C61-FBE2-4742-92DC-F38D9CAF933B}" destId="{B08E3D13-B250-4322-976E-B6F6B1759F4B}" srcOrd="0" destOrd="0" presId="urn:microsoft.com/office/officeart/2005/8/layout/hierarchy5"/>
    <dgm:cxn modelId="{A8D4A57B-122C-4184-8ACB-2BBB9BA30210}" type="presParOf" srcId="{43317C61-FBE2-4742-92DC-F38D9CAF933B}" destId="{4A529509-618F-40AA-801A-6AD13F0EFF9E}" srcOrd="1" destOrd="0" presId="urn:microsoft.com/office/officeart/2005/8/layout/hierarchy5"/>
    <dgm:cxn modelId="{7ED858F5-EF4B-4AB3-B7BA-22C8A7CA656C}" type="presParOf" srcId="{4A529509-618F-40AA-801A-6AD13F0EFF9E}" destId="{9CA69FFD-3FE4-4722-9403-E4385E8152F9}" srcOrd="0" destOrd="0" presId="urn:microsoft.com/office/officeart/2005/8/layout/hierarchy5"/>
    <dgm:cxn modelId="{0971DE00-1C0B-439C-BC16-CE275F812148}" type="presParOf" srcId="{9CA69FFD-3FE4-4722-9403-E4385E8152F9}" destId="{616144DB-5C47-422C-BFF6-4E394650E1DD}" srcOrd="0" destOrd="0" presId="urn:microsoft.com/office/officeart/2005/8/layout/hierarchy5"/>
    <dgm:cxn modelId="{BFA17867-A058-483F-B78C-C1142F3CFD0C}" type="presParOf" srcId="{4A529509-618F-40AA-801A-6AD13F0EFF9E}" destId="{17C7EF53-D4E4-4024-BD28-E1DF8D7CF547}" srcOrd="1" destOrd="0" presId="urn:microsoft.com/office/officeart/2005/8/layout/hierarchy5"/>
    <dgm:cxn modelId="{0527A40C-E762-45B4-9458-5AC8B46BD3B8}" type="presParOf" srcId="{17C7EF53-D4E4-4024-BD28-E1DF8D7CF547}" destId="{32ECDFF2-F837-4654-84C5-1A59AD8AB6CC}" srcOrd="0" destOrd="0" presId="urn:microsoft.com/office/officeart/2005/8/layout/hierarchy5"/>
    <dgm:cxn modelId="{0FDF4EB0-484B-4440-B176-99669DE86DA1}" type="presParOf" srcId="{17C7EF53-D4E4-4024-BD28-E1DF8D7CF547}" destId="{B1029305-C1EE-49E4-BB89-41098530A50B}" srcOrd="1" destOrd="0" presId="urn:microsoft.com/office/officeart/2005/8/layout/hierarchy5"/>
    <dgm:cxn modelId="{90D3FE80-AE8C-463C-AB38-3C06CC1DFDD2}" type="presParOf" srcId="{4A529509-618F-40AA-801A-6AD13F0EFF9E}" destId="{D7C3E2D2-03C4-4964-8031-BFD55B5B49AD}" srcOrd="2" destOrd="0" presId="urn:microsoft.com/office/officeart/2005/8/layout/hierarchy5"/>
    <dgm:cxn modelId="{A47FADC6-F6CA-4E99-A988-2AE768F84B99}" type="presParOf" srcId="{D7C3E2D2-03C4-4964-8031-BFD55B5B49AD}" destId="{7F52E257-D46A-4EE8-8091-76EF1DA8C859}" srcOrd="0" destOrd="0" presId="urn:microsoft.com/office/officeart/2005/8/layout/hierarchy5"/>
    <dgm:cxn modelId="{D98717FD-13FC-40D7-8CB1-AAC597F78407}" type="presParOf" srcId="{4A529509-618F-40AA-801A-6AD13F0EFF9E}" destId="{7E0DE7D8-86B2-45F7-BEB0-345731F646C4}" srcOrd="3" destOrd="0" presId="urn:microsoft.com/office/officeart/2005/8/layout/hierarchy5"/>
    <dgm:cxn modelId="{E967D857-3DEB-48C7-BD77-8D72D410EF03}" type="presParOf" srcId="{7E0DE7D8-86B2-45F7-BEB0-345731F646C4}" destId="{489E32A0-800A-46ED-8BA9-CB830F11DFF8}" srcOrd="0" destOrd="0" presId="urn:microsoft.com/office/officeart/2005/8/layout/hierarchy5"/>
    <dgm:cxn modelId="{25D6B4C4-6133-4EDA-A863-7647D809F6F6}" type="presParOf" srcId="{7E0DE7D8-86B2-45F7-BEB0-345731F646C4}" destId="{5445DF8D-24E5-47AE-BF1C-BA55EA24E594}" srcOrd="1" destOrd="0" presId="urn:microsoft.com/office/officeart/2005/8/layout/hierarchy5"/>
    <dgm:cxn modelId="{C4D7F483-FCF0-4543-A058-F3C1DE4473D5}" type="presParOf" srcId="{4A529509-618F-40AA-801A-6AD13F0EFF9E}" destId="{9FA58DDF-AC5C-4FAB-B0E2-9FD7EBFD505A}" srcOrd="4" destOrd="0" presId="urn:microsoft.com/office/officeart/2005/8/layout/hierarchy5"/>
    <dgm:cxn modelId="{86B70588-5A4D-4CCC-B0F5-FD26039A1502}" type="presParOf" srcId="{9FA58DDF-AC5C-4FAB-B0E2-9FD7EBFD505A}" destId="{7DFF0D03-EC11-4D62-9AC9-85EFF367B3DE}" srcOrd="0" destOrd="0" presId="urn:microsoft.com/office/officeart/2005/8/layout/hierarchy5"/>
    <dgm:cxn modelId="{D96F31A8-63BE-4E0E-BB8E-CD736D4F9714}" type="presParOf" srcId="{4A529509-618F-40AA-801A-6AD13F0EFF9E}" destId="{8A449794-2346-4B9B-9761-C66393CED566}" srcOrd="5" destOrd="0" presId="urn:microsoft.com/office/officeart/2005/8/layout/hierarchy5"/>
    <dgm:cxn modelId="{F98C9881-888D-4746-A1EB-210F3D56BDE6}" type="presParOf" srcId="{8A449794-2346-4B9B-9761-C66393CED566}" destId="{972FE0A9-18AE-42A9-B53C-7ABCE1F5C905}" srcOrd="0" destOrd="0" presId="urn:microsoft.com/office/officeart/2005/8/layout/hierarchy5"/>
    <dgm:cxn modelId="{1E7F76F3-9D5F-4E84-BC73-48C0842ABDEE}" type="presParOf" srcId="{8A449794-2346-4B9B-9761-C66393CED566}" destId="{8E435063-9683-4BF1-9F94-2E0A1BF8CB06}" srcOrd="1" destOrd="0" presId="urn:microsoft.com/office/officeart/2005/8/layout/hierarchy5"/>
    <dgm:cxn modelId="{69BE4B83-FA69-4453-A0B1-6D360853D6BE}" type="presParOf" srcId="{4A529509-618F-40AA-801A-6AD13F0EFF9E}" destId="{FAE67F3C-697B-4992-9168-9942B8BB4CC1}" srcOrd="6" destOrd="0" presId="urn:microsoft.com/office/officeart/2005/8/layout/hierarchy5"/>
    <dgm:cxn modelId="{3CDAAA6D-D19D-4A15-BDCD-409716903916}" type="presParOf" srcId="{FAE67F3C-697B-4992-9168-9942B8BB4CC1}" destId="{3A1D2C9A-AA6B-40D6-942D-45C7491AEA2E}" srcOrd="0" destOrd="0" presId="urn:microsoft.com/office/officeart/2005/8/layout/hierarchy5"/>
    <dgm:cxn modelId="{5D773D18-2A8F-438E-993A-A08A06D91532}" type="presParOf" srcId="{4A529509-618F-40AA-801A-6AD13F0EFF9E}" destId="{73D10C69-58C8-4B32-88FB-811504EF08B2}" srcOrd="7" destOrd="0" presId="urn:microsoft.com/office/officeart/2005/8/layout/hierarchy5"/>
    <dgm:cxn modelId="{C1874133-C69D-438A-AF85-2A9711F698BE}" type="presParOf" srcId="{73D10C69-58C8-4B32-88FB-811504EF08B2}" destId="{9C3B5A61-0C2E-47D1-91DC-0FFAF800A3F6}" srcOrd="0" destOrd="0" presId="urn:microsoft.com/office/officeart/2005/8/layout/hierarchy5"/>
    <dgm:cxn modelId="{688135A8-55C0-4B50-B46B-0C86A9AE9E2D}" type="presParOf" srcId="{73D10C69-58C8-4B32-88FB-811504EF08B2}" destId="{6BC272F0-E511-4667-B7FA-0A60C34FB791}" srcOrd="1" destOrd="0" presId="urn:microsoft.com/office/officeart/2005/8/layout/hierarchy5"/>
    <dgm:cxn modelId="{A5F57468-29D4-4A61-85B7-7813B17F86E1}" type="presParOf" srcId="{CDF43E56-4868-4E70-80F0-021E55820F6A}" destId="{F113C2AD-09B5-4DA6-9264-406A22BFE302}" srcOrd="1" destOrd="0" presId="urn:microsoft.com/office/officeart/2005/8/layout/hierarchy5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7D9CFCBF-445F-4A94-9F5B-0C8E6A18E8F5}" type="doc">
      <dgm:prSet loTypeId="urn:microsoft.com/office/officeart/2005/8/layout/hierarchy2" loCatId="hierarchy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th-TH"/>
        </a:p>
      </dgm:t>
    </dgm:pt>
    <dgm:pt modelId="{94EC1C04-4D16-468D-8B25-3AA740F446E1}">
      <dgm:prSet phldrT="[ข้อความ]"/>
      <dgm:spPr/>
      <dgm:t>
        <a:bodyPr/>
        <a:lstStyle/>
        <a:p>
          <a:r>
            <a:rPr lang="th-TH" b="1">
              <a:latin typeface="TH SarabunPSK" pitchFamily="34" charset="-34"/>
              <a:cs typeface="TH SarabunPSK" pitchFamily="34" charset="-34"/>
            </a:rPr>
            <a:t>รพ.โป่งน้ำร้อน</a:t>
          </a:r>
        </a:p>
      </dgm:t>
    </dgm:pt>
    <dgm:pt modelId="{DA5ABB14-57EE-46F7-9068-3BD749259B6D}" type="parTrans" cxnId="{1B69CFFF-C453-422A-A61B-735C2411AD94}">
      <dgm:prSet/>
      <dgm:spPr/>
      <dgm:t>
        <a:bodyPr/>
        <a:lstStyle/>
        <a:p>
          <a:endParaRPr lang="th-TH"/>
        </a:p>
      </dgm:t>
    </dgm:pt>
    <dgm:pt modelId="{A464851F-4E39-4F51-A882-BF5973D561CF}" type="sibTrans" cxnId="{1B69CFFF-C453-422A-A61B-735C2411AD94}">
      <dgm:prSet/>
      <dgm:spPr/>
      <dgm:t>
        <a:bodyPr/>
        <a:lstStyle/>
        <a:p>
          <a:endParaRPr lang="th-TH"/>
        </a:p>
      </dgm:t>
    </dgm:pt>
    <dgm:pt modelId="{B1F1E934-48DC-432F-B08A-686271F4FA28}">
      <dgm:prSet phldrT="[ข้อความ]"/>
      <dgm:spPr/>
      <dgm:t>
        <a:bodyPr/>
        <a:lstStyle/>
        <a:p>
          <a:r>
            <a:rPr lang="th-TH" b="1">
              <a:latin typeface="TH SarabunPSK" pitchFamily="34" charset="-34"/>
              <a:cs typeface="TH SarabunPSK" pitchFamily="34" charset="-34"/>
            </a:rPr>
            <a:t>สสอ.โป่งน้ำร้อน</a:t>
          </a:r>
        </a:p>
      </dgm:t>
    </dgm:pt>
    <dgm:pt modelId="{DFFAE507-3C6A-407E-A960-7495F9DB5FAD}" type="parTrans" cxnId="{54910507-A737-4226-9EE2-C66E0B97CA16}">
      <dgm:prSet/>
      <dgm:spPr/>
      <dgm:t>
        <a:bodyPr/>
        <a:lstStyle/>
        <a:p>
          <a:endParaRPr lang="th-TH"/>
        </a:p>
      </dgm:t>
    </dgm:pt>
    <dgm:pt modelId="{76A270C7-0C47-4B3E-9BFF-44CC2066E835}" type="sibTrans" cxnId="{54910507-A737-4226-9EE2-C66E0B97CA16}">
      <dgm:prSet/>
      <dgm:spPr/>
      <dgm:t>
        <a:bodyPr/>
        <a:lstStyle/>
        <a:p>
          <a:endParaRPr lang="th-TH"/>
        </a:p>
      </dgm:t>
    </dgm:pt>
    <dgm:pt modelId="{F475C75E-BFC7-4E62-9B50-574407F62C03}" type="pres">
      <dgm:prSet presAssocID="{7D9CFCBF-445F-4A94-9F5B-0C8E6A18E8F5}" presName="diagram" presStyleCnt="0">
        <dgm:presLayoutVars>
          <dgm:chPref val="1"/>
          <dgm:dir/>
          <dgm:animOne val="branch"/>
          <dgm:animLvl val="lvl"/>
          <dgm:resizeHandles val="exact"/>
        </dgm:presLayoutVars>
      </dgm:prSet>
      <dgm:spPr/>
      <dgm:t>
        <a:bodyPr/>
        <a:lstStyle/>
        <a:p>
          <a:endParaRPr lang="th-TH"/>
        </a:p>
      </dgm:t>
    </dgm:pt>
    <dgm:pt modelId="{C9A94E3D-02D0-4FCC-BA98-A023D9F6F9E6}" type="pres">
      <dgm:prSet presAssocID="{94EC1C04-4D16-468D-8B25-3AA740F446E1}" presName="root1" presStyleCnt="0"/>
      <dgm:spPr/>
    </dgm:pt>
    <dgm:pt modelId="{E23B6490-3A2F-475F-960C-F2FD045639A9}" type="pres">
      <dgm:prSet presAssocID="{94EC1C04-4D16-468D-8B25-3AA740F446E1}" presName="LevelOneTextNode" presStyleLbl="node0" presStyleIdx="0" presStyleCnt="1" custLinFactNeighborX="2352" custLinFactNeighborY="-62756">
        <dgm:presLayoutVars>
          <dgm:chPref val="3"/>
        </dgm:presLayoutVars>
      </dgm:prSet>
      <dgm:spPr/>
      <dgm:t>
        <a:bodyPr/>
        <a:lstStyle/>
        <a:p>
          <a:endParaRPr lang="th-TH"/>
        </a:p>
      </dgm:t>
    </dgm:pt>
    <dgm:pt modelId="{F643F124-BC3C-4851-BD39-D2989E626CD0}" type="pres">
      <dgm:prSet presAssocID="{94EC1C04-4D16-468D-8B25-3AA740F446E1}" presName="level2hierChild" presStyleCnt="0"/>
      <dgm:spPr/>
    </dgm:pt>
    <dgm:pt modelId="{E854CA39-6104-4E58-92E6-24AD00EB6438}" type="pres">
      <dgm:prSet presAssocID="{DFFAE507-3C6A-407E-A960-7495F9DB5FAD}" presName="conn2-1" presStyleLbl="parChTrans1D2" presStyleIdx="0" presStyleCnt="1"/>
      <dgm:spPr/>
      <dgm:t>
        <a:bodyPr/>
        <a:lstStyle/>
        <a:p>
          <a:endParaRPr lang="th-TH"/>
        </a:p>
      </dgm:t>
    </dgm:pt>
    <dgm:pt modelId="{2E807E51-83AD-4E4A-BB72-D350F91383AF}" type="pres">
      <dgm:prSet presAssocID="{DFFAE507-3C6A-407E-A960-7495F9DB5FAD}" presName="connTx" presStyleLbl="parChTrans1D2" presStyleIdx="0" presStyleCnt="1"/>
      <dgm:spPr/>
      <dgm:t>
        <a:bodyPr/>
        <a:lstStyle/>
        <a:p>
          <a:endParaRPr lang="th-TH"/>
        </a:p>
      </dgm:t>
    </dgm:pt>
    <dgm:pt modelId="{CEE590C3-6542-47D2-BA4D-3706223B1F90}" type="pres">
      <dgm:prSet presAssocID="{B1F1E934-48DC-432F-B08A-686271F4FA28}" presName="root2" presStyleCnt="0"/>
      <dgm:spPr/>
    </dgm:pt>
    <dgm:pt modelId="{516C2C0C-91DE-4141-882F-08D585F0191B}" type="pres">
      <dgm:prSet presAssocID="{B1F1E934-48DC-432F-B08A-686271F4FA28}" presName="LevelTwoTextNode" presStyleLbl="node2" presStyleIdx="0" presStyleCnt="1" custLinFactNeighborX="-6606" custLinFactNeighborY="-63707">
        <dgm:presLayoutVars>
          <dgm:chPref val="3"/>
        </dgm:presLayoutVars>
      </dgm:prSet>
      <dgm:spPr/>
      <dgm:t>
        <a:bodyPr/>
        <a:lstStyle/>
        <a:p>
          <a:endParaRPr lang="th-TH"/>
        </a:p>
      </dgm:t>
    </dgm:pt>
    <dgm:pt modelId="{91564B10-9DCD-41E1-8F4E-9C1491584037}" type="pres">
      <dgm:prSet presAssocID="{B1F1E934-48DC-432F-B08A-686271F4FA28}" presName="level3hierChild" presStyleCnt="0"/>
      <dgm:spPr/>
    </dgm:pt>
  </dgm:ptLst>
  <dgm:cxnLst>
    <dgm:cxn modelId="{1B69CFFF-C453-422A-A61B-735C2411AD94}" srcId="{7D9CFCBF-445F-4A94-9F5B-0C8E6A18E8F5}" destId="{94EC1C04-4D16-468D-8B25-3AA740F446E1}" srcOrd="0" destOrd="0" parTransId="{DA5ABB14-57EE-46F7-9068-3BD749259B6D}" sibTransId="{A464851F-4E39-4F51-A882-BF5973D561CF}"/>
    <dgm:cxn modelId="{54910507-A737-4226-9EE2-C66E0B97CA16}" srcId="{94EC1C04-4D16-468D-8B25-3AA740F446E1}" destId="{B1F1E934-48DC-432F-B08A-686271F4FA28}" srcOrd="0" destOrd="0" parTransId="{DFFAE507-3C6A-407E-A960-7495F9DB5FAD}" sibTransId="{76A270C7-0C47-4B3E-9BFF-44CC2066E835}"/>
    <dgm:cxn modelId="{0DDF2D38-1E5B-4404-B92B-9393E642DA03}" type="presOf" srcId="{DFFAE507-3C6A-407E-A960-7495F9DB5FAD}" destId="{2E807E51-83AD-4E4A-BB72-D350F91383AF}" srcOrd="1" destOrd="0" presId="urn:microsoft.com/office/officeart/2005/8/layout/hierarchy2"/>
    <dgm:cxn modelId="{155AEC20-2273-43B8-BE4F-08FB900C6292}" type="presOf" srcId="{7D9CFCBF-445F-4A94-9F5B-0C8E6A18E8F5}" destId="{F475C75E-BFC7-4E62-9B50-574407F62C03}" srcOrd="0" destOrd="0" presId="urn:microsoft.com/office/officeart/2005/8/layout/hierarchy2"/>
    <dgm:cxn modelId="{8E743B18-B879-4C0F-A5B4-F8A6801C7C48}" type="presOf" srcId="{94EC1C04-4D16-468D-8B25-3AA740F446E1}" destId="{E23B6490-3A2F-475F-960C-F2FD045639A9}" srcOrd="0" destOrd="0" presId="urn:microsoft.com/office/officeart/2005/8/layout/hierarchy2"/>
    <dgm:cxn modelId="{23D73494-F0B2-40AA-A70B-18546BB2A436}" type="presOf" srcId="{B1F1E934-48DC-432F-B08A-686271F4FA28}" destId="{516C2C0C-91DE-4141-882F-08D585F0191B}" srcOrd="0" destOrd="0" presId="urn:microsoft.com/office/officeart/2005/8/layout/hierarchy2"/>
    <dgm:cxn modelId="{EDD03186-7ABC-480F-AFEA-669DF7ED12AD}" type="presOf" srcId="{DFFAE507-3C6A-407E-A960-7495F9DB5FAD}" destId="{E854CA39-6104-4E58-92E6-24AD00EB6438}" srcOrd="0" destOrd="0" presId="urn:microsoft.com/office/officeart/2005/8/layout/hierarchy2"/>
    <dgm:cxn modelId="{57A5D354-109E-46E9-BE28-48357EA8FCB9}" type="presParOf" srcId="{F475C75E-BFC7-4E62-9B50-574407F62C03}" destId="{C9A94E3D-02D0-4FCC-BA98-A023D9F6F9E6}" srcOrd="0" destOrd="0" presId="urn:microsoft.com/office/officeart/2005/8/layout/hierarchy2"/>
    <dgm:cxn modelId="{2EEC8607-2488-47FB-BE0C-000958E6E8C0}" type="presParOf" srcId="{C9A94E3D-02D0-4FCC-BA98-A023D9F6F9E6}" destId="{E23B6490-3A2F-475F-960C-F2FD045639A9}" srcOrd="0" destOrd="0" presId="urn:microsoft.com/office/officeart/2005/8/layout/hierarchy2"/>
    <dgm:cxn modelId="{2DF9BE4A-E947-4498-83B9-C728EE0CAECC}" type="presParOf" srcId="{C9A94E3D-02D0-4FCC-BA98-A023D9F6F9E6}" destId="{F643F124-BC3C-4851-BD39-D2989E626CD0}" srcOrd="1" destOrd="0" presId="urn:microsoft.com/office/officeart/2005/8/layout/hierarchy2"/>
    <dgm:cxn modelId="{3E274F76-0430-440A-AEB2-A5CCE5E8855F}" type="presParOf" srcId="{F643F124-BC3C-4851-BD39-D2989E626CD0}" destId="{E854CA39-6104-4E58-92E6-24AD00EB6438}" srcOrd="0" destOrd="0" presId="urn:microsoft.com/office/officeart/2005/8/layout/hierarchy2"/>
    <dgm:cxn modelId="{5F390C93-3BA1-4615-9985-3E226A77D012}" type="presParOf" srcId="{E854CA39-6104-4E58-92E6-24AD00EB6438}" destId="{2E807E51-83AD-4E4A-BB72-D350F91383AF}" srcOrd="0" destOrd="0" presId="urn:microsoft.com/office/officeart/2005/8/layout/hierarchy2"/>
    <dgm:cxn modelId="{A7467601-7522-4810-82AF-4C0582EC95AD}" type="presParOf" srcId="{F643F124-BC3C-4851-BD39-D2989E626CD0}" destId="{CEE590C3-6542-47D2-BA4D-3706223B1F90}" srcOrd="1" destOrd="0" presId="urn:microsoft.com/office/officeart/2005/8/layout/hierarchy2"/>
    <dgm:cxn modelId="{220CED66-57F2-4024-BD0D-80D91A967733}" type="presParOf" srcId="{CEE590C3-6542-47D2-BA4D-3706223B1F90}" destId="{516C2C0C-91DE-4141-882F-08D585F0191B}" srcOrd="0" destOrd="0" presId="urn:microsoft.com/office/officeart/2005/8/layout/hierarchy2"/>
    <dgm:cxn modelId="{390E17BF-E470-4EE4-9490-527DF07F6540}" type="presParOf" srcId="{CEE590C3-6542-47D2-BA4D-3706223B1F90}" destId="{91564B10-9DCD-41E1-8F4E-9C1491584037}" srcOrd="1" destOrd="0" presId="urn:microsoft.com/office/officeart/2005/8/layout/hierarchy2"/>
  </dgm:cxnLst>
  <dgm:bg/>
  <dgm:whole/>
  <dgm:extLst>
    <a:ext uri="http://schemas.microsoft.com/office/drawing/2008/diagram">
      <dsp:dataModelExt xmlns:dsp="http://schemas.microsoft.com/office/drawing/2008/diagram" relId="rId10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ierarchy5">
  <dgm:title val=""/>
  <dgm:desc val=""/>
  <dgm:catLst>
    <dgm:cat type="hierarchy" pri="6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5">
          <dgm:prSet phldr="1"/>
        </dgm:pt>
        <dgm:pt modelId="6">
          <dgm:prSet phldr="1"/>
        </dgm:pt>
      </dgm:ptLst>
      <dgm:cxnLst>
        <dgm:cxn modelId="7" srcId="0" destId="1" srcOrd="0" destOrd="0"/>
        <dgm:cxn modelId="8" srcId="1" destId="2" srcOrd="0" destOrd="0"/>
        <dgm:cxn modelId="9" srcId="1" destId="3" srcOrd="1" destOrd="0"/>
        <dgm:cxn modelId="23" srcId="2" destId="21" srcOrd="0" destOrd="0"/>
        <dgm:cxn modelId="24" srcId="2" destId="22" srcOrd="1" destOrd="0"/>
        <dgm:cxn modelId="33" srcId="3" destId="31" srcOrd="0" destOrd="0"/>
        <dgm:cxn modelId="10" srcId="0" destId="4" srcOrd="1" destOrd="0"/>
        <dgm:cxn modelId="11" srcId="0" destId="5" srcOrd="2" destOrd="0"/>
        <dgm:cxn modelId="12" srcId="0" destId="6" srcOrd="3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  <dgm:pt modelId="2"/>
        <dgm:pt modelId="3"/>
      </dgm:ptLst>
      <dgm:cxnLst>
        <dgm:cxn modelId="4" srcId="0" destId="1" srcOrd="0" destOrd="0"/>
        <dgm:cxn modelId="13" srcId="1" destId="11" srcOrd="0" destOrd="0"/>
        <dgm:cxn modelId="14" srcId="1" destId="12" srcOrd="1" destOrd="0"/>
        <dgm:cxn modelId="5" srcId="0" destId="2" srcOrd="1" destOrd="0"/>
        <dgm:cxn modelId="6" srcId="0" destId="3" srcOrd="2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21"/>
        <dgm:pt modelId="211"/>
        <dgm:pt modelId="3"/>
        <dgm:pt modelId="31"/>
        <dgm:pt modelId="311"/>
        <dgm:pt modelId="4"/>
        <dgm:pt modelId="5"/>
        <dgm:pt modelId="6"/>
        <dgm:pt modelId="7"/>
      </dgm:ptLst>
      <dgm:cxnLst>
        <dgm:cxn modelId="8" srcId="0" destId="1" srcOrd="0" destOrd="0"/>
        <dgm:cxn modelId="9" srcId="1" destId="2" srcOrd="0" destOrd="0"/>
        <dgm:cxn modelId="10" srcId="1" destId="3" srcOrd="1" destOrd="0"/>
        <dgm:cxn modelId="23" srcId="2" destId="21" srcOrd="0" destOrd="0"/>
        <dgm:cxn modelId="24" srcId="21" destId="211" srcOrd="0" destOrd="0"/>
        <dgm:cxn modelId="33" srcId="3" destId="31" srcOrd="0" destOrd="0"/>
        <dgm:cxn modelId="34" srcId="31" destId="311" srcOrd="0" destOrd="0"/>
        <dgm:cxn modelId="11" srcId="0" destId="4" srcOrd="1" destOrd="0"/>
        <dgm:cxn modelId="12" srcId="0" destId="5" srcOrd="2" destOrd="0"/>
        <dgm:cxn modelId="13" srcId="0" destId="6" srcOrd="3" destOrd="0"/>
        <dgm:cxn modelId="14" srcId="0" destId="7" srcOrd="4" destOrd="0"/>
      </dgm:cxnLst>
      <dgm:bg/>
      <dgm:whole/>
    </dgm:dataModel>
  </dgm:clrData>
  <dgm:layoutNode name="mainComposite">
    <dgm:varLst>
      <dgm:chPref val="1"/>
      <dgm:dir/>
      <dgm:animOne val="branch"/>
      <dgm:animLvl val="lvl"/>
      <dgm:resizeHandles val="exact"/>
    </dgm:varLst>
    <dgm:alg type="composite"/>
    <dgm:presOf/>
    <dgm:shape xmlns:r="http://schemas.openxmlformats.org/officeDocument/2006/relationships" r:blip="">
      <dgm:adjLst/>
    </dgm:shape>
    <dgm:choose name="Name0">
      <dgm:if name="Name1" axis="ch" ptType="node" func="cnt" op="gte" val="2">
        <dgm:choose name="Name2">
          <dgm:if name="Name3" func="var" arg="dir" op="equ" val="norm">
            <dgm:constrLst>
              <dgm:constr type="l" for="ch" forName="hierFlow"/>
              <dgm:constr type="t" for="ch" forName="hierFlow" refType="h" fact="0.3"/>
              <dgm:constr type="r" for="ch" forName="hierFlow" refType="w" fact="0.98"/>
              <dgm:constr type="b" for="ch" forName="hierFlow" refType="h" fact="0.96"/>
              <dgm:constr type="l" for="ch" forName="bgShapesFlow"/>
              <dgm:constr type="t" for="ch" forName="bgShapesFlow"/>
              <dgm:constr type="r" for="ch" forName="bgShapesFlow" refType="w"/>
              <dgm:constr type="b" for="ch" forName="bgShapesFlow" refType="h"/>
              <dgm:constr type="h" for="des" forName="level1Shape" refType="h"/>
              <dgm:constr type="w" for="des" forName="level1Shape" refType="h" refFor="des" refForName="level1Shape" fact="2"/>
              <dgm:constr type="w" for="des" forName="level2Shape" refType="w" refFor="des" refForName="level1Shape" op="equ"/>
              <dgm:constr type="h" for="des" forName="level2Shape" refType="h" refFor="des" refForName="level1Shape" op="equ"/>
              <dgm:constr type="sp" for="des" refType="w" refFor="des" refForName="level1Shape" op="equ" fact="0.4"/>
              <dgm:constr type="sibSp" for="des" forName="hierChild1" refType="h" refFor="des" refForName="level1Shape" op="equ" fact="0.15"/>
              <dgm:constr type="sibSp" for="des" forName="hierChild2" refType="sibSp" refFor="des" refForName="hierChild1" op="equ"/>
              <dgm:constr type="sibSp" for="des" forName="hierChild3" refType="sibSp" refFor="des" refForName="hierChild1" op="equ"/>
              <dgm:constr type="userA" for="des" refType="w" refFor="des" refForName="level1Shape" op="equ"/>
              <dgm:constr type="userB" for="des" refType="sp" refFor="des" op="equ"/>
              <dgm:constr type="w" for="des" forName="firstBuf" refType="w" refFor="des" refForName="level1Shape" fact="0.1"/>
            </dgm:constrLst>
          </dgm:if>
          <dgm:else name="Name4">
            <dgm:constrLst>
              <dgm:constr type="l" for="ch" forName="hierFlow" refType="w" fact="0.02"/>
              <dgm:constr type="t" for="ch" forName="hierFlow" refType="h" fact="0.3"/>
              <dgm:constr type="r" for="ch" forName="hierFlow" refType="w"/>
              <dgm:constr type="b" for="ch" forName="hierFlow" refType="h" fact="0.96"/>
              <dgm:constr type="l" for="ch" forName="bgShapesFlow"/>
              <dgm:constr type="t" for="ch" forName="bgShapesFlow"/>
              <dgm:constr type="r" for="ch" forName="bgShapesFlow" refType="w"/>
              <dgm:constr type="b" for="ch" forName="bgShapesFlow" refType="h"/>
              <dgm:constr type="h" for="des" forName="level1Shape" refType="h"/>
              <dgm:constr type="w" for="des" forName="level1Shape" refType="h" refFor="des" refForName="level1Shape" fact="2"/>
              <dgm:constr type="w" for="des" forName="level2Shape" refType="w" refFor="des" refForName="level1Shape" op="equ"/>
              <dgm:constr type="h" for="des" forName="level2Shape" refType="h" refFor="des" refForName="level1Shape" op="equ"/>
              <dgm:constr type="sp" for="des" refType="w" refFor="des" refForName="level1Shape" op="equ" fact="0.4"/>
              <dgm:constr type="sibSp" for="des" forName="hierChild1" refType="h" refFor="des" refForName="level1Shape" op="equ" fact="0.15"/>
              <dgm:constr type="sibSp" for="des" forName="hierChild2" refType="sibSp" refFor="des" refForName="hierChild1" op="equ"/>
              <dgm:constr type="sibSp" for="des" forName="hierChild3" refType="sibSp" refFor="des" refForName="hierChild1" op="equ"/>
              <dgm:constr type="userA" for="des" refType="w" refFor="des" refForName="level1Shape" op="equ"/>
              <dgm:constr type="userB" for="des" refType="sp" refFor="des" op="equ"/>
              <dgm:constr type="w" for="des" forName="firstBuf" refType="w" refFor="des" refForName="level1Shape" fact="0.1"/>
            </dgm:constrLst>
          </dgm:else>
        </dgm:choose>
      </dgm:if>
      <dgm:else name="Name5">
        <dgm:constrLst>
          <dgm:constr type="l" for="ch" forName="hierFlow"/>
          <dgm:constr type="t" for="ch" forName="hierFlow"/>
          <dgm:constr type="r" for="ch" forName="hierFlow" refType="w"/>
          <dgm:constr type="b" for="ch" forName="hierFlow" refType="h"/>
          <dgm:constr type="l" for="ch" forName="bgShapesFlow"/>
          <dgm:constr type="t" for="ch" forName="bgShapesFlow"/>
          <dgm:constr type="r" for="ch" forName="bgShapesFlow" refType="w"/>
          <dgm:constr type="b" for="ch" forName="bgShapesFlow" refType="h"/>
          <dgm:constr type="h" for="des" forName="level1Shape" refType="h"/>
          <dgm:constr type="w" for="des" forName="level1Shape" refType="h" refFor="des" refForName="level1Shape" fact="2"/>
          <dgm:constr type="w" for="des" forName="level2Shape" refType="w" refFor="des" refForName="level1Shape" op="equ"/>
          <dgm:constr type="h" for="des" forName="level2Shape" refType="h" refFor="des" refForName="level1Shape" op="equ"/>
          <dgm:constr type="sp" for="des" refType="w" refFor="des" refForName="level1Shape" op="equ" fact="0.4"/>
          <dgm:constr type="sibSp" for="des" forName="hierChild1" refType="h" refFor="des" refForName="level1Shape" op="equ" fact="0.15"/>
          <dgm:constr type="sibSp" for="des" forName="hierChild2" refType="sibSp" refFor="des" refForName="hierChild1" op="equ"/>
          <dgm:constr type="sibSp" for="des" forName="hierChild3" refType="sibSp" refFor="des" refForName="hierChild1" op="equ"/>
          <dgm:constr type="userA" for="des" refType="w" refFor="des" refForName="level1Shape" op="equ"/>
          <dgm:constr type="userB" for="des" refType="sp" refFor="des" op="equ"/>
          <dgm:constr type="w" for="des" forName="firstBuf" refType="w" refFor="des" refForName="level1Shape" fact="0.1"/>
        </dgm:constrLst>
      </dgm:else>
    </dgm:choose>
    <dgm:ruleLst/>
    <dgm:layoutNode name="hierFlow">
      <dgm:choose name="Name6">
        <dgm:if name="Name7" func="var" arg="dir" op="equ" val="norm">
          <dgm:alg type="lin">
            <dgm:param type="linDir" val="fromL"/>
            <dgm:param type="nodeVertAlign" val="mid"/>
            <dgm:param type="vertAlign" val="mid"/>
            <dgm:param type="nodeHorzAlign" val="l"/>
            <dgm:param type="horzAlign" val="l"/>
            <dgm:param type="fallback" val="2D"/>
          </dgm:alg>
        </dgm:if>
        <dgm:else name="Name8">
          <dgm:alg type="lin">
            <dgm:param type="linDir" val="fromR"/>
            <dgm:param type="nodeVertAlign" val="mid"/>
            <dgm:param type="vertAlign" val="mid"/>
            <dgm:param type="nodeHorzAlign" val="r"/>
            <dgm:param type="horzAlign" val="r"/>
            <dgm:param type="fallback" val="2D"/>
          </dgm:alg>
        </dgm:else>
      </dgm:choose>
      <dgm:shape xmlns:r="http://schemas.openxmlformats.org/officeDocument/2006/relationships" r:blip="">
        <dgm:adjLst/>
      </dgm:shape>
      <dgm:presOf/>
      <dgm:constrLst>
        <dgm:constr type="primFontSz" for="des" ptType="node" op="equ" val="65"/>
        <dgm:constr type="primFontSz" for="des" forName="connTx" op="equ" val="55"/>
        <dgm:constr type="primFontSz" for="des" forName="connTx" refType="primFontSz" refFor="des" refPtType="node" op="lte" fact="0.8"/>
      </dgm:constrLst>
      <dgm:ruleLst/>
      <dgm:choose name="Name9">
        <dgm:if name="Name10" axis="ch" ptType="node" func="cnt" op="gte" val="2">
          <dgm:layoutNode name="firstBuf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if>
        <dgm:else name="Name11"/>
      </dgm:choose>
      <dgm:layoutNode name="hierChild1">
        <dgm:varLst>
          <dgm:chPref val="1"/>
          <dgm:animOne val="branch"/>
          <dgm:animLvl val="lvl"/>
        </dgm:varLst>
        <dgm:choose name="Name12">
          <dgm:if name="Name13" func="var" arg="dir" op="equ" val="norm">
            <dgm:alg type="hierChild">
              <dgm:param type="linDir" val="fromT"/>
              <dgm:param type="chAlign" val="l"/>
            </dgm:alg>
          </dgm:if>
          <dgm:else name="Name14">
            <dgm:alg type="hierChild">
              <dgm:param type="linDir" val="fromT"/>
              <dgm:param type="ch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forEach name="Name15" axis="ch" cnt="3">
          <dgm:forEach name="Name16" axis="self" ptType="node">
            <dgm:layoutNode name="Name17">
              <dgm:choose name="Name18">
                <dgm:if name="Name19" func="var" arg="dir" op="equ" val="norm">
                  <dgm:alg type="hierRoot">
                    <dgm:param type="hierAlign" val="lCtrCh"/>
                  </dgm:alg>
                </dgm:if>
                <dgm:else name="Name20">
                  <dgm:alg type="hierRoot">
                    <dgm:param type="hierAlign" val="rCtrCh"/>
                  </dgm:alg>
                </dgm:else>
              </dgm:choose>
              <dgm:shape xmlns:r="http://schemas.openxmlformats.org/officeDocument/2006/relationships" r:blip="">
                <dgm:adjLst/>
              </dgm:shape>
              <dgm:presOf/>
              <dgm:constrLst/>
              <dgm:ruleLst/>
              <dgm:layoutNode name="level1Shape" styleLbl="node0">
                <dgm:varLst>
                  <dgm:chPref val="3"/>
                </dgm:varLst>
                <dgm:alg type="tx"/>
                <dgm:shape xmlns:r="http://schemas.openxmlformats.org/officeDocument/2006/relationships" type="roundRect" r:blip="">
                  <dgm:adjLst>
                    <dgm:adj idx="1" val="0.1"/>
                  </dgm:adjLst>
                </dgm:shape>
                <dgm:presOf axis="self"/>
                <dgm:constrLst>
                  <dgm:constr type="tMarg" refType="primFontSz" fact="0.05"/>
                  <dgm:constr type="bMarg" refType="primFontSz" fact="0.05"/>
                  <dgm:constr type="lMarg" refType="primFontSz" fact="0.05"/>
                  <dgm:constr type="rMarg" refType="primFontSz" fact="0.05"/>
                </dgm:constrLst>
                <dgm:ruleLst>
                  <dgm:rule type="primFontSz" val="5" fact="NaN" max="NaN"/>
                </dgm:ruleLst>
              </dgm:layoutNode>
              <dgm:layoutNode name="hierChild2">
                <dgm:choose name="Name21">
                  <dgm:if name="Name22" func="var" arg="dir" op="equ" val="norm">
                    <dgm:alg type="hierChild">
                      <dgm:param type="linDir" val="fromT"/>
                      <dgm:param type="chAlign" val="l"/>
                    </dgm:alg>
                  </dgm:if>
                  <dgm:else name="Name23">
                    <dgm:alg type="hierChild">
                      <dgm:param type="linDir" val="fromT"/>
                      <dgm:param type="chAlign" val="r"/>
                    </dgm:alg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constrLst/>
                <dgm:ruleLst/>
                <dgm:forEach name="repeat" axis="ch">
                  <dgm:forEach name="Name24" axis="self" ptType="parTrans" cnt="1">
                    <dgm:layoutNode name="Name25">
                      <dgm:choose name="Name26">
                        <dgm:if name="Name27" func="var" arg="dir" op="equ" val="norm">
                          <dgm:alg type="conn">
                            <dgm:param type="dim" val="1D"/>
                            <dgm:param type="begPts" val="midR"/>
                            <dgm:param type="endPts" val="midL"/>
                            <dgm:param type="endSty" val="noArr"/>
                          </dgm:alg>
                        </dgm:if>
                        <dgm:else name="Name28">
                          <dgm:alg type="conn">
                            <dgm:param type="dim" val="1D"/>
                            <dgm:param type="begPts" val="midL"/>
                            <dgm:param type="endPts" val="midR"/>
                            <dgm:param type="endSty" val="noArr"/>
                          </dgm:alg>
                        </dgm:else>
                      </dgm:choose>
                      <dgm:shape xmlns:r="http://schemas.openxmlformats.org/officeDocument/2006/relationships" type="conn" r:blip="">
                        <dgm:adjLst/>
                      </dgm:shape>
                      <dgm:presOf axis="self"/>
                      <dgm:constrLst>
                        <dgm:constr type="w" val="1"/>
                        <dgm:constr type="h" val="5"/>
                        <dgm:constr type="connDist"/>
                        <dgm:constr type="begPad"/>
                        <dgm:constr type="endPad"/>
                        <dgm:constr type="userA" for="ch" refType="connDist"/>
                      </dgm:constrLst>
                      <dgm:ruleLst/>
                      <dgm:layoutNode name="connTx">
                        <dgm:alg type="tx">
                          <dgm:param type="autoTxRot" val="grav"/>
                        </dgm:alg>
                        <dgm:shape xmlns:r="http://schemas.openxmlformats.org/officeDocument/2006/relationships" type="rect" r:blip="" hideGeom="1">
                          <dgm:adjLst/>
                        </dgm:shape>
                        <dgm:presOf axis="self"/>
                        <dgm:constrLst>
                          <dgm:constr type="userA"/>
                          <dgm:constr type="w" refType="userA" fact="0.05"/>
                          <dgm:constr type="h" refType="userA" fact="0.05"/>
                          <dgm:constr type="lMarg" val="1"/>
                          <dgm:constr type="rMarg" val="1"/>
                          <dgm:constr type="tMarg"/>
                          <dgm:constr type="bMarg"/>
                        </dgm:constrLst>
                        <dgm:ruleLst>
                          <dgm:rule type="h" val="NaN" fact="0.25" max="NaN"/>
                          <dgm:rule type="w" val="NaN" fact="0.8" max="NaN"/>
                          <dgm:rule type="primFontSz" val="5" fact="NaN" max="NaN"/>
                        </dgm:ruleLst>
                      </dgm:layoutNode>
                    </dgm:layoutNode>
                  </dgm:forEach>
                  <dgm:forEach name="Name29" axis="self" ptType="node">
                    <dgm:layoutNode name="Name30">
                      <dgm:choose name="Name31">
                        <dgm:if name="Name32" func="var" arg="dir" op="equ" val="norm">
                          <dgm:alg type="hierRoot">
                            <dgm:param type="hierAlign" val="lCtrCh"/>
                          </dgm:alg>
                        </dgm:if>
                        <dgm:else name="Name33">
                          <dgm:alg type="hierRoot">
                            <dgm:param type="hierAlign" val="rCtrCh"/>
                          </dgm:alg>
                        </dgm:else>
                      </dgm:choose>
                      <dgm:shape xmlns:r="http://schemas.openxmlformats.org/officeDocument/2006/relationships" r:blip="">
                        <dgm:adjLst/>
                      </dgm:shape>
                      <dgm:presOf/>
                      <dgm:constrLst/>
                      <dgm:ruleLst/>
                      <dgm:layoutNode name="level2Shape">
                        <dgm:alg type="tx"/>
                        <dgm:shape xmlns:r="http://schemas.openxmlformats.org/officeDocument/2006/relationships" type="roundRect" r:blip="">
                          <dgm:adjLst>
                            <dgm:adj idx="1" val="0.1"/>
                          </dgm:adjLst>
                        </dgm:shape>
                        <dgm:presOf axis="self"/>
                        <dgm:constrLst>
                          <dgm:constr type="tMarg" refType="primFontSz" fact="0.05"/>
                          <dgm:constr type="bMarg" refType="primFontSz" fact="0.05"/>
                          <dgm:constr type="lMarg" refType="primFontSz" fact="0.05"/>
                          <dgm:constr type="rMarg" refType="primFontSz" fact="0.05"/>
                        </dgm:constrLst>
                        <dgm:ruleLst>
                          <dgm:rule type="primFontSz" val="5" fact="NaN" max="NaN"/>
                        </dgm:ruleLst>
                      </dgm:layoutNode>
                      <dgm:layoutNode name="hierChild3">
                        <dgm:choose name="Name34">
                          <dgm:if name="Name35" func="var" arg="dir" op="equ" val="norm">
                            <dgm:alg type="hierChild">
                              <dgm:param type="linDir" val="fromT"/>
                              <dgm:param type="chAlign" val="l"/>
                            </dgm:alg>
                          </dgm:if>
                          <dgm:else name="Name36">
                            <dgm:alg type="hierChild">
                              <dgm:param type="linDir" val="fromT"/>
                              <dgm:param type="chAlign" val="r"/>
                            </dgm:alg>
                          </dgm:else>
                        </dgm:choose>
                        <dgm:shape xmlns:r="http://schemas.openxmlformats.org/officeDocument/2006/relationships" r:blip="">
                          <dgm:adjLst/>
                        </dgm:shape>
                        <dgm:presOf/>
                        <dgm:constrLst/>
                        <dgm:ruleLst/>
                        <dgm:forEach name="Name37" ref="repeat"/>
                      </dgm:layoutNode>
                    </dgm:layoutNode>
                  </dgm:forEach>
                </dgm:forEach>
              </dgm:layoutNode>
            </dgm:layoutNode>
          </dgm:forEach>
        </dgm:forEach>
      </dgm:layoutNode>
    </dgm:layoutNode>
    <dgm:layoutNode name="bgShapesFlow">
      <dgm:choose name="Name38">
        <dgm:if name="Name39" func="var" arg="dir" op="equ" val="norm">
          <dgm:alg type="lin">
            <dgm:param type="linDir" val="fromL"/>
            <dgm:param type="nodeVertAlign" val="mid"/>
            <dgm:param type="vertAlign" val="mid"/>
            <dgm:param type="nodeHorzAlign" val="l"/>
            <dgm:param type="horzAlign" val="l"/>
          </dgm:alg>
        </dgm:if>
        <dgm:else name="Name40">
          <dgm:alg type="lin">
            <dgm:param type="linDir" val="fromR"/>
            <dgm:param type="nodeVertAlign" val="mid"/>
            <dgm:param type="vertAlign" val="mid"/>
            <dgm:param type="nodeHorzAlign" val="r"/>
            <dgm:param type="horzAlign" val="r"/>
          </dgm:alg>
        </dgm:else>
      </dgm:choose>
      <dgm:shape xmlns:r="http://schemas.openxmlformats.org/officeDocument/2006/relationships" r:blip="">
        <dgm:adjLst/>
      </dgm:shape>
      <dgm:presOf/>
      <dgm:constrLst>
        <dgm:constr type="w" for="ch" forName="rectComp" refType="w"/>
        <dgm:constr type="h" for="ch" forName="rectComp" refType="h"/>
        <dgm:constr type="h" for="des" forName="bgRect" refType="h"/>
        <dgm:constr type="primFontSz" for="des" forName="bgRectTx" op="equ" val="65"/>
      </dgm:constrLst>
      <dgm:ruleLst/>
      <dgm:forEach name="Name41" axis="ch" ptType="node" st="2">
        <dgm:layoutNode name="rectComp">
          <dgm:alg type="composite"/>
          <dgm:shape xmlns:r="http://schemas.openxmlformats.org/officeDocument/2006/relationships" r:blip="">
            <dgm:adjLst/>
          </dgm:shape>
          <dgm:presOf/>
          <dgm:constrLst>
            <dgm:constr type="userA"/>
            <dgm:constr type="l" for="ch" forName="bgRect"/>
            <dgm:constr type="t" for="ch" forName="bgRect"/>
            <dgm:constr type="w" for="ch" forName="bgRect" refType="userA" fact="1.2"/>
            <dgm:constr type="l" for="ch" forName="bgRectTx"/>
            <dgm:constr type="t" for="ch" forName="bgRectTx"/>
            <dgm:constr type="h" for="ch" forName="bgRectTx" refType="h" refFor="ch" refForName="bgRect" fact="0.3"/>
            <dgm:constr type="w" for="ch" forName="bgRectTx" refType="w" refFor="ch" refForName="bgRect" op="equ"/>
          </dgm:constrLst>
          <dgm:ruleLst/>
          <dgm:layoutNode name="bgRect" styleLbl="bgShp">
            <dgm:alg type="sp"/>
            <dgm:shape xmlns:r="http://schemas.openxmlformats.org/officeDocument/2006/relationships" type="roundRect" r:blip="" zOrderOff="-999">
              <dgm:adjLst>
                <dgm:adj idx="1" val="0.1"/>
              </dgm:adjLst>
            </dgm:shape>
            <dgm:presOf axis="desOrSelf" ptType="node"/>
            <dgm:constrLst/>
            <dgm:ruleLst/>
          </dgm:layoutNode>
          <dgm:layoutNode name="bgRectTx" styleLbl="bgShp">
            <dgm:varLst>
              <dgm:bulletEnabled val="1"/>
            </dgm:varLst>
            <dgm:alg type="tx"/>
            <dgm:shape xmlns:r="http://schemas.openxmlformats.org/officeDocument/2006/relationships" type="rect" r:blip="" zOrderOff="-999" hideGeom="1">
              <dgm:adjLst/>
            </dgm:shape>
            <dgm:presOf axis="desOrSelf" ptType="node"/>
            <dgm:constrLst/>
            <dgm:ruleLst>
              <dgm:rule type="primFontSz" val="5" fact="NaN" max="NaN"/>
            </dgm:ruleLst>
          </dgm:layoutNode>
        </dgm:layoutNode>
        <dgm:choose name="Name42">
          <dgm:if name="Name43" axis="self" ptType="node" func="revPos" op="gte" val="2">
            <dgm:layoutNode name="spComp">
              <dgm:alg type="composite"/>
              <dgm:shape xmlns:r="http://schemas.openxmlformats.org/officeDocument/2006/relationships" r:blip="">
                <dgm:adjLst/>
              </dgm:shape>
              <dgm:presOf/>
              <dgm:constrLst>
                <dgm:constr type="userA"/>
                <dgm:constr type="userB"/>
                <dgm:constr type="l" for="ch" forName="hSp"/>
                <dgm:constr type="t" for="ch" forName="hSp"/>
                <dgm:constr type="w" for="ch" forName="hSp" refType="userB"/>
                <dgm:constr type="wOff" for="ch" forName="hSp" refType="userA" fact="-0.2"/>
              </dgm:constrLst>
              <dgm:ruleLst/>
              <dgm:layoutNode name="hSp">
                <dgm:alg type="sp"/>
                <dgm:shape xmlns:r="http://schemas.openxmlformats.org/officeDocument/2006/relationships" r:blip="">
                  <dgm:adjLst/>
                </dgm:shape>
                <dgm:presOf/>
                <dgm:constrLst/>
                <dgm:ruleLst/>
              </dgm:layoutNode>
            </dgm:layoutNode>
          </dgm:if>
          <dgm:else name="Name44"/>
        </dgm:choose>
      </dgm:forEach>
    </dgm:layoutNode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hierarchy2">
  <dgm:title val=""/>
  <dgm:desc val=""/>
  <dgm:catLst>
    <dgm:cat type="hierarchy" pri="5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" destId="22" srcOrd="1" destOrd="0"/>
        <dgm:cxn modelId="33" srcId="3" destId="31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</dgm:ptLst>
      <dgm:cxnLst>
        <dgm:cxn modelId="2" srcId="0" destId="1" srcOrd="0" destOrd="0"/>
        <dgm:cxn modelId="13" srcId="1" destId="11" srcOrd="0" destOrd="0"/>
        <dgm:cxn modelId="14" srcId="1" destId="1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21"/>
        <dgm:pt modelId="211"/>
        <dgm:pt modelId="3"/>
        <dgm:pt modelId="31"/>
        <dgm:pt modelId="311"/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1" destId="211" srcOrd="0" destOrd="0"/>
        <dgm:cxn modelId="33" srcId="3" destId="31" srcOrd="0" destOrd="0"/>
        <dgm:cxn modelId="34" srcId="31" destId="311" srcOrd="0" destOrd="0"/>
      </dgm:cxnLst>
      <dgm:bg/>
      <dgm:whole/>
    </dgm:dataModel>
  </dgm:clrData>
  <dgm:layoutNode name="diagram">
    <dgm:varLst>
      <dgm:chPref val="1"/>
      <dgm:dir/>
      <dgm:animOne val="branch"/>
      <dgm:animLvl val="lvl"/>
      <dgm:resizeHandles val="exact"/>
    </dgm:varLst>
    <dgm:choose name="Name0">
      <dgm:if name="Name1" func="var" arg="dir" op="equ" val="norm">
        <dgm:alg type="hierChild">
          <dgm:param type="linDir" val="fromT"/>
          <dgm:param type="chAlign" val="l"/>
        </dgm:alg>
      </dgm:if>
      <dgm:else name="Name2">
        <dgm:alg type="hierChild">
          <dgm:param type="linDir" val="fromT"/>
          <dgm:param type="chAlign" val="r"/>
        </dgm:alg>
      </dgm:else>
    </dgm:choose>
    <dgm:shape xmlns:r="http://schemas.openxmlformats.org/officeDocument/2006/relationships" r:blip="">
      <dgm:adjLst/>
    </dgm:shape>
    <dgm:presOf/>
    <dgm:constrLst>
      <dgm:constr type="h" for="des" ptType="node" refType="h"/>
      <dgm:constr type="w" for="des" ptType="node" refType="h" refFor="des" refPtType="node" fact="2"/>
      <dgm:constr type="sibSp" refType="h" refFor="des" refPtType="node" op="equ" fact="0.15"/>
      <dgm:constr type="sibSp" for="des" forName="level2hierChild" refType="h" refFor="des" refPtType="node" op="equ" fact="0.15"/>
      <dgm:constr type="sibSp" for="des" forName="level3hierChild" refType="h" refFor="des" refPtType="node" op="equ" fact="0.15"/>
      <dgm:constr type="sp" for="des" forName="root1" refType="w" refFor="des" refPtType="node" fact="0.4"/>
      <dgm:constr type="sp" for="des" forName="root2" refType="sp" refFor="des" refForName="root1" op="equ"/>
      <dgm:constr type="primFontSz" for="des" ptType="node" op="equ" val="65"/>
      <dgm:constr type="primFontSz" for="des" forName="connTx" op="equ" val="55"/>
      <dgm:constr type="primFontSz" for="des" forName="connTx" refType="primFontSz" refFor="des" refPtType="node" op="lte" fact="0.8"/>
    </dgm:constrLst>
    <dgm:ruleLst/>
    <dgm:forEach name="Name3" axis="ch">
      <dgm:forEach name="Name4" axis="self" ptType="node">
        <dgm:layoutNode name="root1">
          <dgm:choose name="Name5">
            <dgm:if name="Name6" func="var" arg="dir" op="equ" val="norm">
              <dgm:alg type="hierRoot">
                <dgm:param type="hierAlign" val="lCtrCh"/>
              </dgm:alg>
            </dgm:if>
            <dgm:else name="Name7">
              <dgm:alg type="hierRoot">
                <dgm:param type="hierAlign" val="rCtrCh"/>
              </dgm:alg>
            </dgm:else>
          </dgm:choose>
          <dgm:shape xmlns:r="http://schemas.openxmlformats.org/officeDocument/2006/relationships" r:blip="">
            <dgm:adjLst/>
          </dgm:shape>
          <dgm:presOf/>
          <dgm:constrLst/>
          <dgm:ruleLst/>
          <dgm:layoutNode name="LevelOneTextNode" styleLbl="node0">
            <dgm:varLst>
              <dgm:chPref val="3"/>
            </dgm:varLst>
            <dgm:alg type="tx"/>
            <dgm:shape xmlns:r="http://schemas.openxmlformats.org/officeDocument/2006/relationships" type="roundRect" r:blip="">
              <dgm:adjLst>
                <dgm:adj idx="1" val="0.1"/>
              </dgm:adjLst>
            </dgm:shape>
            <dgm:presOf axis="self"/>
            <dgm:constrLst>
              <dgm:constr type="tMarg" refType="primFontSz" fact="0.05"/>
              <dgm:constr type="bMarg" refType="primFontSz" fact="0.05"/>
              <dgm:constr type="lMarg" refType="primFontSz" fact="0.05"/>
              <dgm:constr type="rMarg" refType="primFontSz" fact="0.05"/>
            </dgm:constrLst>
            <dgm:ruleLst>
              <dgm:rule type="primFontSz" val="5" fact="NaN" max="NaN"/>
            </dgm:ruleLst>
          </dgm:layoutNode>
          <dgm:layoutNode name="level2hierChild">
            <dgm:choose name="Name8">
              <dgm:if name="Name9" func="var" arg="dir" op="equ" val="norm">
                <dgm:alg type="hierChild">
                  <dgm:param type="linDir" val="fromT"/>
                  <dgm:param type="chAlign" val="l"/>
                </dgm:alg>
              </dgm:if>
              <dgm:else name="Name10">
                <dgm:alg type="hierChild">
                  <dgm:param type="linDir" val="fromT"/>
                  <dgm:param type="chAlign" val="r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eat" axis="ch">
              <dgm:forEach name="Name11" axis="self" ptType="parTrans" cnt="1">
                <dgm:layoutNode name="conn2-1">
                  <dgm:choose name="Name12">
                    <dgm:if name="Name13" func="var" arg="dir" op="equ" val="norm">
                      <dgm:alg type="conn">
                        <dgm:param type="dim" val="1D"/>
                        <dgm:param type="begPts" val="midR"/>
                        <dgm:param type="endPts" val="midL"/>
                        <dgm:param type="endSty" val="noArr"/>
                      </dgm:alg>
                    </dgm:if>
                    <dgm:else name="Name14">
                      <dgm:alg type="conn">
                        <dgm:param type="dim" val="1D"/>
                        <dgm:param type="begPts" val="midL"/>
                        <dgm:param type="endPts" val="midR"/>
                        <dgm:param type="endSty" val="noArr"/>
                      </dgm:alg>
                    </dgm:else>
                  </dgm:choose>
                  <dgm:shape xmlns:r="http://schemas.openxmlformats.org/officeDocument/2006/relationships" type="conn" r:blip="">
                    <dgm:adjLst/>
                  </dgm:shape>
                  <dgm:presOf axis="self"/>
                  <dgm:constrLst>
                    <dgm:constr type="w" val="1"/>
                    <dgm:constr type="h" val="5"/>
                    <dgm:constr type="connDist"/>
                    <dgm:constr type="begPad"/>
                    <dgm:constr type="endPad"/>
                    <dgm:constr type="userA" for="ch" refType="connDist"/>
                  </dgm:constrLst>
                  <dgm:ruleLst/>
                  <dgm:layoutNode name="connTx">
                    <dgm:alg type="tx">
                      <dgm:param type="autoTxRot" val="grav"/>
                    </dgm:alg>
                    <dgm:shape xmlns:r="http://schemas.openxmlformats.org/officeDocument/2006/relationships" type="rect" r:blip="" hideGeom="1">
                      <dgm:adjLst/>
                    </dgm:shape>
                    <dgm:presOf axis="self"/>
                    <dgm:constrLst>
                      <dgm:constr type="userA"/>
                      <dgm:constr type="w" refType="userA" fact="0.05"/>
                      <dgm:constr type="h" refType="userA" fact="0.05"/>
                      <dgm:constr type="lMarg" val="1"/>
                      <dgm:constr type="rMarg" val="1"/>
                      <dgm:constr type="tMarg"/>
                      <dgm:constr type="bMarg"/>
                    </dgm:constrLst>
                    <dgm:ruleLst>
                      <dgm:rule type="h" val="NaN" fact="0.25" max="NaN"/>
                      <dgm:rule type="w" val="NaN" fact="0.8" max="NaN"/>
                      <dgm:rule type="primFontSz" val="5" fact="NaN" max="NaN"/>
                    </dgm:ruleLst>
                  </dgm:layoutNode>
                </dgm:layoutNode>
              </dgm:forEach>
              <dgm:forEach name="Name15" axis="self" ptType="node">
                <dgm:layoutNode name="root2">
                  <dgm:choose name="Name16">
                    <dgm:if name="Name17" func="var" arg="dir" op="equ" val="norm">
                      <dgm:alg type="hierRoot">
                        <dgm:param type="hierAlign" val="lCtrCh"/>
                      </dgm:alg>
                    </dgm:if>
                    <dgm:else name="Name18">
                      <dgm:alg type="hierRoot">
                        <dgm:param type="hierAlign" val="rCtrCh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layoutNode name="LevelTwoTextNode">
                    <dgm:varLst>
                      <dgm:chPref val="3"/>
                    </dgm:varLst>
                    <dgm:alg type="tx"/>
                    <dgm:shape xmlns:r="http://schemas.openxmlformats.org/officeDocument/2006/relationships" type="roundRect" r:blip="">
                      <dgm:adjLst>
                        <dgm:adj idx="1" val="0.1"/>
                      </dgm:adjLst>
                    </dgm:shape>
                    <dgm:presOf axis="self"/>
                    <dgm:constrLst>
                      <dgm:constr type="tMarg" refType="primFontSz" fact="0.05"/>
                      <dgm:constr type="bMarg" refType="primFontSz" fact="0.05"/>
                      <dgm:constr type="lMarg" refType="primFontSz" fact="0.05"/>
                      <dgm:constr type="r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level3hierChild">
                    <dgm:choose name="Name19">
                      <dgm:if name="Name20" func="var" arg="dir" op="equ" val="norm">
                        <dgm:alg type="hierChild">
                          <dgm:param type="linDir" val="fromT"/>
                          <dgm:param type="chAlign" val="l"/>
                        </dgm:alg>
                      </dgm:if>
                      <dgm:else name="Name21">
                        <dgm:alg type="hierChild">
                          <dgm:param type="linDir" val="fromT"/>
                          <dgm:param type="chAlign" val="r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constrLst/>
                    <dgm:ruleLst/>
                    <dgm:forEach name="Name22" ref="repeat"/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diagramQuickStyle" Target="../diagrams/quickStyle2.xml"/><Relationship Id="rId3" Type="http://schemas.openxmlformats.org/officeDocument/2006/relationships/diagramQuickStyle" Target="../diagrams/quickStyle1.xml"/><Relationship Id="rId7" Type="http://schemas.openxmlformats.org/officeDocument/2006/relationships/diagramLayout" Target="../diagrams/layout2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diagramData" Target="../diagrams/data2.xml"/><Relationship Id="rId5" Type="http://schemas.microsoft.com/office/2007/relationships/diagramDrawing" Target="../diagrams/drawing1.xml"/><Relationship Id="rId10" Type="http://schemas.microsoft.com/office/2007/relationships/diagramDrawing" Target="../diagrams/drawing2.xml"/><Relationship Id="rId4" Type="http://schemas.openxmlformats.org/officeDocument/2006/relationships/diagramColors" Target="../diagrams/colors1.xml"/><Relationship Id="rId9" Type="http://schemas.openxmlformats.org/officeDocument/2006/relationships/diagramColors" Target="../diagrams/colors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435463</xdr:colOff>
      <xdr:row>4</xdr:row>
      <xdr:rowOff>190500</xdr:rowOff>
    </xdr:from>
    <xdr:to>
      <xdr:col>12</xdr:col>
      <xdr:colOff>171670</xdr:colOff>
      <xdr:row>15</xdr:row>
      <xdr:rowOff>104503</xdr:rowOff>
    </xdr:to>
    <xdr:pic>
      <xdr:nvPicPr>
        <xdr:cNvPr id="8" name="รูปภาพ 7" descr="C:\Documents and Settings\Private\Desktop\สสอ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2663" y="1714500"/>
          <a:ext cx="2784207" cy="2365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205840</xdr:colOff>
      <xdr:row>15</xdr:row>
      <xdr:rowOff>93541</xdr:rowOff>
    </xdr:from>
    <xdr:to>
      <xdr:col>15</xdr:col>
      <xdr:colOff>231323</xdr:colOff>
      <xdr:row>29</xdr:row>
      <xdr:rowOff>13606</xdr:rowOff>
    </xdr:to>
    <xdr:pic>
      <xdr:nvPicPr>
        <xdr:cNvPr id="9" name="รูปภาพ 8" descr="C:\Documents and Settings\Private\Desktop\2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301840" y="3741616"/>
          <a:ext cx="3073483" cy="21870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255988</xdr:colOff>
      <xdr:row>16</xdr:row>
      <xdr:rowOff>81642</xdr:rowOff>
    </xdr:from>
    <xdr:to>
      <xdr:col>10</xdr:col>
      <xdr:colOff>197107</xdr:colOff>
      <xdr:row>28</xdr:row>
      <xdr:rowOff>79444</xdr:rowOff>
    </xdr:to>
    <xdr:pic>
      <xdr:nvPicPr>
        <xdr:cNvPr id="10" name="รูปภาพ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94388" y="3891642"/>
          <a:ext cx="3598719" cy="19409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1</xdr:row>
      <xdr:rowOff>59531</xdr:rowOff>
    </xdr:from>
    <xdr:to>
      <xdr:col>2</xdr:col>
      <xdr:colOff>285750</xdr:colOff>
      <xdr:row>1</xdr:row>
      <xdr:rowOff>214313</xdr:rowOff>
    </xdr:to>
    <xdr:cxnSp macro="">
      <xdr:nvCxnSpPr>
        <xdr:cNvPr id="2" name="ตัวเชื่อมต่อตรง 1"/>
        <xdr:cNvCxnSpPr/>
      </xdr:nvCxnSpPr>
      <xdr:spPr>
        <a:xfrm flipV="1">
          <a:off x="2695575" y="583406"/>
          <a:ext cx="190500" cy="15478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71437</xdr:colOff>
      <xdr:row>4</xdr:row>
      <xdr:rowOff>95250</xdr:rowOff>
    </xdr:from>
    <xdr:to>
      <xdr:col>6</xdr:col>
      <xdr:colOff>202406</xdr:colOff>
      <xdr:row>4</xdr:row>
      <xdr:rowOff>214312</xdr:rowOff>
    </xdr:to>
    <xdr:cxnSp macro="">
      <xdr:nvCxnSpPr>
        <xdr:cNvPr id="3" name="ตัวเชื่อมต่อตรง 2"/>
        <xdr:cNvCxnSpPr/>
      </xdr:nvCxnSpPr>
      <xdr:spPr>
        <a:xfrm flipV="1">
          <a:off x="8101012" y="1419225"/>
          <a:ext cx="130969" cy="11906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83343</xdr:colOff>
      <xdr:row>1</xdr:row>
      <xdr:rowOff>95250</xdr:rowOff>
    </xdr:from>
    <xdr:to>
      <xdr:col>2</xdr:col>
      <xdr:colOff>250031</xdr:colOff>
      <xdr:row>1</xdr:row>
      <xdr:rowOff>226219</xdr:rowOff>
    </xdr:to>
    <xdr:cxnSp macro="">
      <xdr:nvCxnSpPr>
        <xdr:cNvPr id="2" name="ตัวเชื่อมต่อตรง 1"/>
        <xdr:cNvCxnSpPr/>
      </xdr:nvCxnSpPr>
      <xdr:spPr>
        <a:xfrm flipV="1">
          <a:off x="2683668" y="619125"/>
          <a:ext cx="166688" cy="13096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107155</xdr:colOff>
      <xdr:row>4</xdr:row>
      <xdr:rowOff>59532</xdr:rowOff>
    </xdr:from>
    <xdr:to>
      <xdr:col>6</xdr:col>
      <xdr:colOff>178592</xdr:colOff>
      <xdr:row>4</xdr:row>
      <xdr:rowOff>238126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8083152" y="1437085"/>
          <a:ext cx="178594" cy="7143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127001</xdr:colOff>
      <xdr:row>1</xdr:row>
      <xdr:rowOff>79375</xdr:rowOff>
    </xdr:from>
    <xdr:to>
      <xdr:col>2</xdr:col>
      <xdr:colOff>222251</xdr:colOff>
      <xdr:row>1</xdr:row>
      <xdr:rowOff>222250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703513" y="627063"/>
          <a:ext cx="142875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79375</xdr:colOff>
      <xdr:row>4</xdr:row>
      <xdr:rowOff>63500</xdr:rowOff>
    </xdr:from>
    <xdr:to>
      <xdr:col>7</xdr:col>
      <xdr:colOff>206375</xdr:colOff>
      <xdr:row>4</xdr:row>
      <xdr:rowOff>222250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9617075" y="1403350"/>
          <a:ext cx="158750" cy="127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2</xdr:row>
      <xdr:rowOff>59531</xdr:rowOff>
    </xdr:from>
    <xdr:to>
      <xdr:col>2</xdr:col>
      <xdr:colOff>321468</xdr:colOff>
      <xdr:row>2</xdr:row>
      <xdr:rowOff>238125</xdr:rowOff>
    </xdr:to>
    <xdr:cxnSp macro="">
      <xdr:nvCxnSpPr>
        <xdr:cNvPr id="2" name="ตัวเชื่อมต่อตรง 1"/>
        <xdr:cNvCxnSpPr/>
      </xdr:nvCxnSpPr>
      <xdr:spPr>
        <a:xfrm flipV="1">
          <a:off x="2695575" y="583406"/>
          <a:ext cx="226218" cy="17859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107156</xdr:colOff>
      <xdr:row>5</xdr:row>
      <xdr:rowOff>119063</xdr:rowOff>
    </xdr:from>
    <xdr:to>
      <xdr:col>2</xdr:col>
      <xdr:colOff>166687</xdr:colOff>
      <xdr:row>5</xdr:row>
      <xdr:rowOff>250032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671762" y="1478757"/>
          <a:ext cx="130969" cy="5953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802217</xdr:rowOff>
    </xdr:to>
    <xdr:sp macro="" textlink="">
      <xdr:nvSpPr>
        <xdr:cNvPr id="4" name="Text Box 328"/>
        <xdr:cNvSpPr txBox="1">
          <a:spLocks noChangeArrowheads="1"/>
        </xdr:cNvSpPr>
      </xdr:nvSpPr>
      <xdr:spPr bwMode="auto">
        <a:xfrm>
          <a:off x="381000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802217</xdr:rowOff>
    </xdr:to>
    <xdr:sp macro="" textlink="">
      <xdr:nvSpPr>
        <xdr:cNvPr id="5" name="Text Box 329"/>
        <xdr:cNvSpPr txBox="1">
          <a:spLocks noChangeArrowheads="1"/>
        </xdr:cNvSpPr>
      </xdr:nvSpPr>
      <xdr:spPr bwMode="auto">
        <a:xfrm>
          <a:off x="381000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802217</xdr:rowOff>
    </xdr:to>
    <xdr:sp macro="" textlink="">
      <xdr:nvSpPr>
        <xdr:cNvPr id="6" name="Text Box 330"/>
        <xdr:cNvSpPr txBox="1">
          <a:spLocks noChangeArrowheads="1"/>
        </xdr:cNvSpPr>
      </xdr:nvSpPr>
      <xdr:spPr bwMode="auto">
        <a:xfrm>
          <a:off x="381000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802217</xdr:rowOff>
    </xdr:to>
    <xdr:sp macro="" textlink="">
      <xdr:nvSpPr>
        <xdr:cNvPr id="7" name="Text Box 331"/>
        <xdr:cNvSpPr txBox="1">
          <a:spLocks noChangeArrowheads="1"/>
        </xdr:cNvSpPr>
      </xdr:nvSpPr>
      <xdr:spPr bwMode="auto">
        <a:xfrm>
          <a:off x="381000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802217</xdr:rowOff>
    </xdr:to>
    <xdr:sp macro="" textlink="">
      <xdr:nvSpPr>
        <xdr:cNvPr id="8" name="Text Box 332"/>
        <xdr:cNvSpPr txBox="1">
          <a:spLocks noChangeArrowheads="1"/>
        </xdr:cNvSpPr>
      </xdr:nvSpPr>
      <xdr:spPr bwMode="auto">
        <a:xfrm>
          <a:off x="381000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802217</xdr:rowOff>
    </xdr:to>
    <xdr:sp macro="" textlink="">
      <xdr:nvSpPr>
        <xdr:cNvPr id="9" name="Text Box 333"/>
        <xdr:cNvSpPr txBox="1">
          <a:spLocks noChangeArrowheads="1"/>
        </xdr:cNvSpPr>
      </xdr:nvSpPr>
      <xdr:spPr bwMode="auto">
        <a:xfrm>
          <a:off x="381000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802217</xdr:rowOff>
    </xdr:to>
    <xdr:sp macro="" textlink="">
      <xdr:nvSpPr>
        <xdr:cNvPr id="10" name="Text Box 334"/>
        <xdr:cNvSpPr txBox="1">
          <a:spLocks noChangeArrowheads="1"/>
        </xdr:cNvSpPr>
      </xdr:nvSpPr>
      <xdr:spPr bwMode="auto">
        <a:xfrm>
          <a:off x="381000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802217</xdr:rowOff>
    </xdr:to>
    <xdr:sp macro="" textlink="">
      <xdr:nvSpPr>
        <xdr:cNvPr id="11" name="Text Box 335"/>
        <xdr:cNvSpPr txBox="1">
          <a:spLocks noChangeArrowheads="1"/>
        </xdr:cNvSpPr>
      </xdr:nvSpPr>
      <xdr:spPr bwMode="auto">
        <a:xfrm>
          <a:off x="381000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802217</xdr:rowOff>
    </xdr:to>
    <xdr:sp macro="" textlink="">
      <xdr:nvSpPr>
        <xdr:cNvPr id="12" name="Text Box 336"/>
        <xdr:cNvSpPr txBox="1">
          <a:spLocks noChangeArrowheads="1"/>
        </xdr:cNvSpPr>
      </xdr:nvSpPr>
      <xdr:spPr bwMode="auto">
        <a:xfrm>
          <a:off x="381000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802217</xdr:rowOff>
    </xdr:to>
    <xdr:sp macro="" textlink="">
      <xdr:nvSpPr>
        <xdr:cNvPr id="13" name="Text Box 337"/>
        <xdr:cNvSpPr txBox="1">
          <a:spLocks noChangeArrowheads="1"/>
        </xdr:cNvSpPr>
      </xdr:nvSpPr>
      <xdr:spPr bwMode="auto">
        <a:xfrm>
          <a:off x="381000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802217</xdr:rowOff>
    </xdr:to>
    <xdr:sp macro="" textlink="">
      <xdr:nvSpPr>
        <xdr:cNvPr id="14" name="Text Box 328"/>
        <xdr:cNvSpPr txBox="1">
          <a:spLocks noChangeArrowheads="1"/>
        </xdr:cNvSpPr>
      </xdr:nvSpPr>
      <xdr:spPr bwMode="auto">
        <a:xfrm>
          <a:off x="381000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802217</xdr:rowOff>
    </xdr:to>
    <xdr:sp macro="" textlink="">
      <xdr:nvSpPr>
        <xdr:cNvPr id="15" name="Text Box 329"/>
        <xdr:cNvSpPr txBox="1">
          <a:spLocks noChangeArrowheads="1"/>
        </xdr:cNvSpPr>
      </xdr:nvSpPr>
      <xdr:spPr bwMode="auto">
        <a:xfrm>
          <a:off x="381000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802217</xdr:rowOff>
    </xdr:to>
    <xdr:sp macro="" textlink="">
      <xdr:nvSpPr>
        <xdr:cNvPr id="16" name="Text Box 330"/>
        <xdr:cNvSpPr txBox="1">
          <a:spLocks noChangeArrowheads="1"/>
        </xdr:cNvSpPr>
      </xdr:nvSpPr>
      <xdr:spPr bwMode="auto">
        <a:xfrm>
          <a:off x="381000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802217</xdr:rowOff>
    </xdr:to>
    <xdr:sp macro="" textlink="">
      <xdr:nvSpPr>
        <xdr:cNvPr id="17" name="Text Box 331"/>
        <xdr:cNvSpPr txBox="1">
          <a:spLocks noChangeArrowheads="1"/>
        </xdr:cNvSpPr>
      </xdr:nvSpPr>
      <xdr:spPr bwMode="auto">
        <a:xfrm>
          <a:off x="381000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802217</xdr:rowOff>
    </xdr:to>
    <xdr:sp macro="" textlink="">
      <xdr:nvSpPr>
        <xdr:cNvPr id="18" name="Text Box 332"/>
        <xdr:cNvSpPr txBox="1">
          <a:spLocks noChangeArrowheads="1"/>
        </xdr:cNvSpPr>
      </xdr:nvSpPr>
      <xdr:spPr bwMode="auto">
        <a:xfrm>
          <a:off x="381000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802217</xdr:rowOff>
    </xdr:to>
    <xdr:sp macro="" textlink="">
      <xdr:nvSpPr>
        <xdr:cNvPr id="19" name="Text Box 333"/>
        <xdr:cNvSpPr txBox="1">
          <a:spLocks noChangeArrowheads="1"/>
        </xdr:cNvSpPr>
      </xdr:nvSpPr>
      <xdr:spPr bwMode="auto">
        <a:xfrm>
          <a:off x="381000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802217</xdr:rowOff>
    </xdr:to>
    <xdr:sp macro="" textlink="">
      <xdr:nvSpPr>
        <xdr:cNvPr id="20" name="Text Box 334"/>
        <xdr:cNvSpPr txBox="1">
          <a:spLocks noChangeArrowheads="1"/>
        </xdr:cNvSpPr>
      </xdr:nvSpPr>
      <xdr:spPr bwMode="auto">
        <a:xfrm>
          <a:off x="381000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802217</xdr:rowOff>
    </xdr:to>
    <xdr:sp macro="" textlink="">
      <xdr:nvSpPr>
        <xdr:cNvPr id="21" name="Text Box 335"/>
        <xdr:cNvSpPr txBox="1">
          <a:spLocks noChangeArrowheads="1"/>
        </xdr:cNvSpPr>
      </xdr:nvSpPr>
      <xdr:spPr bwMode="auto">
        <a:xfrm>
          <a:off x="381000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802217</xdr:rowOff>
    </xdr:to>
    <xdr:sp macro="" textlink="">
      <xdr:nvSpPr>
        <xdr:cNvPr id="22" name="Text Box 336"/>
        <xdr:cNvSpPr txBox="1">
          <a:spLocks noChangeArrowheads="1"/>
        </xdr:cNvSpPr>
      </xdr:nvSpPr>
      <xdr:spPr bwMode="auto">
        <a:xfrm>
          <a:off x="381000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802217</xdr:rowOff>
    </xdr:to>
    <xdr:sp macro="" textlink="">
      <xdr:nvSpPr>
        <xdr:cNvPr id="23" name="Text Box 337"/>
        <xdr:cNvSpPr txBox="1">
          <a:spLocks noChangeArrowheads="1"/>
        </xdr:cNvSpPr>
      </xdr:nvSpPr>
      <xdr:spPr bwMode="auto">
        <a:xfrm>
          <a:off x="381000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24" name="Text Box 328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25" name="Text Box 329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26" name="Text Box 330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27" name="Text Box 331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28" name="Text Box 332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29" name="Text Box 333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30" name="Text Box 334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31" name="Text Box 335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32" name="Text Box 336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33" name="Text Box 337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34" name="Text Box 328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35" name="Text Box 329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36" name="Text Box 330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37" name="Text Box 331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38" name="Text Box 332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39" name="Text Box 333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40" name="Text Box 334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41" name="Text Box 335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42" name="Text Box 336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43" name="Text Box 337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44" name="Text Box 328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45" name="Text Box 329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46" name="Text Box 330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47" name="Text Box 331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48" name="Text Box 332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49" name="Text Box 333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50" name="Text Box 334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51" name="Text Box 335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52" name="Text Box 336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53" name="Text Box 337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54" name="Text Box 328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55" name="Text Box 329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56" name="Text Box 330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57" name="Text Box 331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58" name="Text Box 332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811742</xdr:rowOff>
    </xdr:to>
    <xdr:sp macro="" textlink="">
      <xdr:nvSpPr>
        <xdr:cNvPr id="59" name="Text Box 333"/>
        <xdr:cNvSpPr txBox="1">
          <a:spLocks noChangeArrowheads="1"/>
        </xdr:cNvSpPr>
      </xdr:nvSpPr>
      <xdr:spPr bwMode="auto">
        <a:xfrm>
          <a:off x="381000" y="3848100"/>
          <a:ext cx="114300" cy="187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14</xdr:row>
      <xdr:rowOff>802217</xdr:rowOff>
    </xdr:to>
    <xdr:sp macro="" textlink="">
      <xdr:nvSpPr>
        <xdr:cNvPr id="60" name="Text Box 328"/>
        <xdr:cNvSpPr txBox="1">
          <a:spLocks noChangeArrowheads="1"/>
        </xdr:cNvSpPr>
      </xdr:nvSpPr>
      <xdr:spPr bwMode="auto">
        <a:xfrm>
          <a:off x="2600325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14</xdr:row>
      <xdr:rowOff>802217</xdr:rowOff>
    </xdr:to>
    <xdr:sp macro="" textlink="">
      <xdr:nvSpPr>
        <xdr:cNvPr id="61" name="Text Box 329"/>
        <xdr:cNvSpPr txBox="1">
          <a:spLocks noChangeArrowheads="1"/>
        </xdr:cNvSpPr>
      </xdr:nvSpPr>
      <xdr:spPr bwMode="auto">
        <a:xfrm>
          <a:off x="2600325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14</xdr:row>
      <xdr:rowOff>802217</xdr:rowOff>
    </xdr:to>
    <xdr:sp macro="" textlink="">
      <xdr:nvSpPr>
        <xdr:cNvPr id="62" name="Text Box 330"/>
        <xdr:cNvSpPr txBox="1">
          <a:spLocks noChangeArrowheads="1"/>
        </xdr:cNvSpPr>
      </xdr:nvSpPr>
      <xdr:spPr bwMode="auto">
        <a:xfrm>
          <a:off x="2600325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14</xdr:row>
      <xdr:rowOff>802217</xdr:rowOff>
    </xdr:to>
    <xdr:sp macro="" textlink="">
      <xdr:nvSpPr>
        <xdr:cNvPr id="63" name="Text Box 331"/>
        <xdr:cNvSpPr txBox="1">
          <a:spLocks noChangeArrowheads="1"/>
        </xdr:cNvSpPr>
      </xdr:nvSpPr>
      <xdr:spPr bwMode="auto">
        <a:xfrm>
          <a:off x="2600325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14</xdr:row>
      <xdr:rowOff>802217</xdr:rowOff>
    </xdr:to>
    <xdr:sp macro="" textlink="">
      <xdr:nvSpPr>
        <xdr:cNvPr id="64" name="Text Box 332"/>
        <xdr:cNvSpPr txBox="1">
          <a:spLocks noChangeArrowheads="1"/>
        </xdr:cNvSpPr>
      </xdr:nvSpPr>
      <xdr:spPr bwMode="auto">
        <a:xfrm>
          <a:off x="2600325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14</xdr:row>
      <xdr:rowOff>802217</xdr:rowOff>
    </xdr:to>
    <xdr:sp macro="" textlink="">
      <xdr:nvSpPr>
        <xdr:cNvPr id="65" name="Text Box 333"/>
        <xdr:cNvSpPr txBox="1">
          <a:spLocks noChangeArrowheads="1"/>
        </xdr:cNvSpPr>
      </xdr:nvSpPr>
      <xdr:spPr bwMode="auto">
        <a:xfrm>
          <a:off x="2600325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14</xdr:row>
      <xdr:rowOff>802217</xdr:rowOff>
    </xdr:to>
    <xdr:sp macro="" textlink="">
      <xdr:nvSpPr>
        <xdr:cNvPr id="66" name="Text Box 334"/>
        <xdr:cNvSpPr txBox="1">
          <a:spLocks noChangeArrowheads="1"/>
        </xdr:cNvSpPr>
      </xdr:nvSpPr>
      <xdr:spPr bwMode="auto">
        <a:xfrm>
          <a:off x="2600325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14</xdr:row>
      <xdr:rowOff>802217</xdr:rowOff>
    </xdr:to>
    <xdr:sp macro="" textlink="">
      <xdr:nvSpPr>
        <xdr:cNvPr id="67" name="Text Box 335"/>
        <xdr:cNvSpPr txBox="1">
          <a:spLocks noChangeArrowheads="1"/>
        </xdr:cNvSpPr>
      </xdr:nvSpPr>
      <xdr:spPr bwMode="auto">
        <a:xfrm>
          <a:off x="2600325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14</xdr:row>
      <xdr:rowOff>802217</xdr:rowOff>
    </xdr:to>
    <xdr:sp macro="" textlink="">
      <xdr:nvSpPr>
        <xdr:cNvPr id="68" name="Text Box 336"/>
        <xdr:cNvSpPr txBox="1">
          <a:spLocks noChangeArrowheads="1"/>
        </xdr:cNvSpPr>
      </xdr:nvSpPr>
      <xdr:spPr bwMode="auto">
        <a:xfrm>
          <a:off x="2600325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14</xdr:row>
      <xdr:rowOff>802217</xdr:rowOff>
    </xdr:to>
    <xdr:sp macro="" textlink="">
      <xdr:nvSpPr>
        <xdr:cNvPr id="69" name="Text Box 337"/>
        <xdr:cNvSpPr txBox="1">
          <a:spLocks noChangeArrowheads="1"/>
        </xdr:cNvSpPr>
      </xdr:nvSpPr>
      <xdr:spPr bwMode="auto">
        <a:xfrm>
          <a:off x="2600325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14</xdr:row>
      <xdr:rowOff>802217</xdr:rowOff>
    </xdr:to>
    <xdr:sp macro="" textlink="">
      <xdr:nvSpPr>
        <xdr:cNvPr id="70" name="Text Box 328"/>
        <xdr:cNvSpPr txBox="1">
          <a:spLocks noChangeArrowheads="1"/>
        </xdr:cNvSpPr>
      </xdr:nvSpPr>
      <xdr:spPr bwMode="auto">
        <a:xfrm>
          <a:off x="2600325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14</xdr:row>
      <xdr:rowOff>802217</xdr:rowOff>
    </xdr:to>
    <xdr:sp macro="" textlink="">
      <xdr:nvSpPr>
        <xdr:cNvPr id="71" name="Text Box 329"/>
        <xdr:cNvSpPr txBox="1">
          <a:spLocks noChangeArrowheads="1"/>
        </xdr:cNvSpPr>
      </xdr:nvSpPr>
      <xdr:spPr bwMode="auto">
        <a:xfrm>
          <a:off x="2600325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14</xdr:row>
      <xdr:rowOff>802217</xdr:rowOff>
    </xdr:to>
    <xdr:sp macro="" textlink="">
      <xdr:nvSpPr>
        <xdr:cNvPr id="72" name="Text Box 330"/>
        <xdr:cNvSpPr txBox="1">
          <a:spLocks noChangeArrowheads="1"/>
        </xdr:cNvSpPr>
      </xdr:nvSpPr>
      <xdr:spPr bwMode="auto">
        <a:xfrm>
          <a:off x="2600325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14</xdr:row>
      <xdr:rowOff>802217</xdr:rowOff>
    </xdr:to>
    <xdr:sp macro="" textlink="">
      <xdr:nvSpPr>
        <xdr:cNvPr id="73" name="Text Box 331"/>
        <xdr:cNvSpPr txBox="1">
          <a:spLocks noChangeArrowheads="1"/>
        </xdr:cNvSpPr>
      </xdr:nvSpPr>
      <xdr:spPr bwMode="auto">
        <a:xfrm>
          <a:off x="2600325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14</xdr:row>
      <xdr:rowOff>802217</xdr:rowOff>
    </xdr:to>
    <xdr:sp macro="" textlink="">
      <xdr:nvSpPr>
        <xdr:cNvPr id="74" name="Text Box 332"/>
        <xdr:cNvSpPr txBox="1">
          <a:spLocks noChangeArrowheads="1"/>
        </xdr:cNvSpPr>
      </xdr:nvSpPr>
      <xdr:spPr bwMode="auto">
        <a:xfrm>
          <a:off x="2600325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14</xdr:row>
      <xdr:rowOff>802217</xdr:rowOff>
    </xdr:to>
    <xdr:sp macro="" textlink="">
      <xdr:nvSpPr>
        <xdr:cNvPr id="75" name="Text Box 333"/>
        <xdr:cNvSpPr txBox="1">
          <a:spLocks noChangeArrowheads="1"/>
        </xdr:cNvSpPr>
      </xdr:nvSpPr>
      <xdr:spPr bwMode="auto">
        <a:xfrm>
          <a:off x="2600325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14</xdr:row>
      <xdr:rowOff>802217</xdr:rowOff>
    </xdr:to>
    <xdr:sp macro="" textlink="">
      <xdr:nvSpPr>
        <xdr:cNvPr id="76" name="Text Box 334"/>
        <xdr:cNvSpPr txBox="1">
          <a:spLocks noChangeArrowheads="1"/>
        </xdr:cNvSpPr>
      </xdr:nvSpPr>
      <xdr:spPr bwMode="auto">
        <a:xfrm>
          <a:off x="2600325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14</xdr:row>
      <xdr:rowOff>802217</xdr:rowOff>
    </xdr:to>
    <xdr:sp macro="" textlink="">
      <xdr:nvSpPr>
        <xdr:cNvPr id="77" name="Text Box 335"/>
        <xdr:cNvSpPr txBox="1">
          <a:spLocks noChangeArrowheads="1"/>
        </xdr:cNvSpPr>
      </xdr:nvSpPr>
      <xdr:spPr bwMode="auto">
        <a:xfrm>
          <a:off x="2600325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14</xdr:row>
      <xdr:rowOff>802217</xdr:rowOff>
    </xdr:to>
    <xdr:sp macro="" textlink="">
      <xdr:nvSpPr>
        <xdr:cNvPr id="78" name="Text Box 336"/>
        <xdr:cNvSpPr txBox="1">
          <a:spLocks noChangeArrowheads="1"/>
        </xdr:cNvSpPr>
      </xdr:nvSpPr>
      <xdr:spPr bwMode="auto">
        <a:xfrm>
          <a:off x="2600325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14</xdr:row>
      <xdr:rowOff>802217</xdr:rowOff>
    </xdr:to>
    <xdr:sp macro="" textlink="">
      <xdr:nvSpPr>
        <xdr:cNvPr id="79" name="Text Box 337"/>
        <xdr:cNvSpPr txBox="1">
          <a:spLocks noChangeArrowheads="1"/>
        </xdr:cNvSpPr>
      </xdr:nvSpPr>
      <xdr:spPr bwMode="auto">
        <a:xfrm>
          <a:off x="2600325" y="3848100"/>
          <a:ext cx="114300" cy="186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80" name="Text Box 328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81" name="Text Box 329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82" name="Text Box 330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83" name="Text Box 331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84" name="Text Box 332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85" name="Text Box 333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86" name="Text Box 334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87" name="Text Box 335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88" name="Text Box 336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89" name="Text Box 337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90" name="Text Box 328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91" name="Text Box 329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92" name="Text Box 330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93" name="Text Box 331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94" name="Text Box 332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95" name="Text Box 333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96" name="Text Box 334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97" name="Text Box 335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98" name="Text Box 336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99" name="Text Box 337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00" name="Text Box 328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01" name="Text Box 329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02" name="Text Box 330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03" name="Text Box 331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04" name="Text Box 332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05" name="Text Box 333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06" name="Text Box 334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07" name="Text Box 335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08" name="Text Box 336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09" name="Text Box 337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10" name="Text Box 328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11" name="Text Box 329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12" name="Text Box 330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13" name="Text Box 331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14" name="Text Box 332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15" name="Text Box 333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16" name="Text Box 334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17" name="Text Box 335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18" name="Text Box 336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19" name="Text Box 337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20" name="Text Box 328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21" name="Text Box 329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22" name="Text Box 330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23" name="Text Box 331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24" name="Text Box 332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25" name="Text Box 333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26" name="Text Box 334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27" name="Text Box 335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28" name="Text Box 336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29" name="Text Box 337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30" name="Text Box 328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31" name="Text Box 329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32" name="Text Box 330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33" name="Text Box 331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34" name="Text Box 332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16</xdr:row>
      <xdr:rowOff>293952</xdr:rowOff>
    </xdr:to>
    <xdr:sp macro="" textlink="">
      <xdr:nvSpPr>
        <xdr:cNvPr id="135" name="Text Box 333"/>
        <xdr:cNvSpPr txBox="1">
          <a:spLocks noChangeArrowheads="1"/>
        </xdr:cNvSpPr>
      </xdr:nvSpPr>
      <xdr:spPr bwMode="auto">
        <a:xfrm>
          <a:off x="381000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16</xdr:row>
      <xdr:rowOff>293952</xdr:rowOff>
    </xdr:to>
    <xdr:sp macro="" textlink="">
      <xdr:nvSpPr>
        <xdr:cNvPr id="136" name="Text Box 328"/>
        <xdr:cNvSpPr txBox="1">
          <a:spLocks noChangeArrowheads="1"/>
        </xdr:cNvSpPr>
      </xdr:nvSpPr>
      <xdr:spPr bwMode="auto">
        <a:xfrm>
          <a:off x="2600325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16</xdr:row>
      <xdr:rowOff>293952</xdr:rowOff>
    </xdr:to>
    <xdr:sp macro="" textlink="">
      <xdr:nvSpPr>
        <xdr:cNvPr id="137" name="Text Box 329"/>
        <xdr:cNvSpPr txBox="1">
          <a:spLocks noChangeArrowheads="1"/>
        </xdr:cNvSpPr>
      </xdr:nvSpPr>
      <xdr:spPr bwMode="auto">
        <a:xfrm>
          <a:off x="2600325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16</xdr:row>
      <xdr:rowOff>293952</xdr:rowOff>
    </xdr:to>
    <xdr:sp macro="" textlink="">
      <xdr:nvSpPr>
        <xdr:cNvPr id="138" name="Text Box 330"/>
        <xdr:cNvSpPr txBox="1">
          <a:spLocks noChangeArrowheads="1"/>
        </xdr:cNvSpPr>
      </xdr:nvSpPr>
      <xdr:spPr bwMode="auto">
        <a:xfrm>
          <a:off x="2600325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16</xdr:row>
      <xdr:rowOff>293952</xdr:rowOff>
    </xdr:to>
    <xdr:sp macro="" textlink="">
      <xdr:nvSpPr>
        <xdr:cNvPr id="139" name="Text Box 331"/>
        <xdr:cNvSpPr txBox="1">
          <a:spLocks noChangeArrowheads="1"/>
        </xdr:cNvSpPr>
      </xdr:nvSpPr>
      <xdr:spPr bwMode="auto">
        <a:xfrm>
          <a:off x="2600325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16</xdr:row>
      <xdr:rowOff>293952</xdr:rowOff>
    </xdr:to>
    <xdr:sp macro="" textlink="">
      <xdr:nvSpPr>
        <xdr:cNvPr id="140" name="Text Box 332"/>
        <xdr:cNvSpPr txBox="1">
          <a:spLocks noChangeArrowheads="1"/>
        </xdr:cNvSpPr>
      </xdr:nvSpPr>
      <xdr:spPr bwMode="auto">
        <a:xfrm>
          <a:off x="2600325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16</xdr:row>
      <xdr:rowOff>293952</xdr:rowOff>
    </xdr:to>
    <xdr:sp macro="" textlink="">
      <xdr:nvSpPr>
        <xdr:cNvPr id="141" name="Text Box 333"/>
        <xdr:cNvSpPr txBox="1">
          <a:spLocks noChangeArrowheads="1"/>
        </xdr:cNvSpPr>
      </xdr:nvSpPr>
      <xdr:spPr bwMode="auto">
        <a:xfrm>
          <a:off x="2600325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16</xdr:row>
      <xdr:rowOff>293952</xdr:rowOff>
    </xdr:to>
    <xdr:sp macro="" textlink="">
      <xdr:nvSpPr>
        <xdr:cNvPr id="142" name="Text Box 334"/>
        <xdr:cNvSpPr txBox="1">
          <a:spLocks noChangeArrowheads="1"/>
        </xdr:cNvSpPr>
      </xdr:nvSpPr>
      <xdr:spPr bwMode="auto">
        <a:xfrm>
          <a:off x="2600325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16</xdr:row>
      <xdr:rowOff>293952</xdr:rowOff>
    </xdr:to>
    <xdr:sp macro="" textlink="">
      <xdr:nvSpPr>
        <xdr:cNvPr id="143" name="Text Box 335"/>
        <xdr:cNvSpPr txBox="1">
          <a:spLocks noChangeArrowheads="1"/>
        </xdr:cNvSpPr>
      </xdr:nvSpPr>
      <xdr:spPr bwMode="auto">
        <a:xfrm>
          <a:off x="2600325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16</xdr:row>
      <xdr:rowOff>293952</xdr:rowOff>
    </xdr:to>
    <xdr:sp macro="" textlink="">
      <xdr:nvSpPr>
        <xdr:cNvPr id="144" name="Text Box 336"/>
        <xdr:cNvSpPr txBox="1">
          <a:spLocks noChangeArrowheads="1"/>
        </xdr:cNvSpPr>
      </xdr:nvSpPr>
      <xdr:spPr bwMode="auto">
        <a:xfrm>
          <a:off x="2600325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16</xdr:row>
      <xdr:rowOff>293952</xdr:rowOff>
    </xdr:to>
    <xdr:sp macro="" textlink="">
      <xdr:nvSpPr>
        <xdr:cNvPr id="145" name="Text Box 337"/>
        <xdr:cNvSpPr txBox="1">
          <a:spLocks noChangeArrowheads="1"/>
        </xdr:cNvSpPr>
      </xdr:nvSpPr>
      <xdr:spPr bwMode="auto">
        <a:xfrm>
          <a:off x="2600325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16</xdr:row>
      <xdr:rowOff>293952</xdr:rowOff>
    </xdr:to>
    <xdr:sp macro="" textlink="">
      <xdr:nvSpPr>
        <xdr:cNvPr id="146" name="Text Box 328"/>
        <xdr:cNvSpPr txBox="1">
          <a:spLocks noChangeArrowheads="1"/>
        </xdr:cNvSpPr>
      </xdr:nvSpPr>
      <xdr:spPr bwMode="auto">
        <a:xfrm>
          <a:off x="2600325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16</xdr:row>
      <xdr:rowOff>293952</xdr:rowOff>
    </xdr:to>
    <xdr:sp macro="" textlink="">
      <xdr:nvSpPr>
        <xdr:cNvPr id="147" name="Text Box 329"/>
        <xdr:cNvSpPr txBox="1">
          <a:spLocks noChangeArrowheads="1"/>
        </xdr:cNvSpPr>
      </xdr:nvSpPr>
      <xdr:spPr bwMode="auto">
        <a:xfrm>
          <a:off x="2600325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16</xdr:row>
      <xdr:rowOff>293952</xdr:rowOff>
    </xdr:to>
    <xdr:sp macro="" textlink="">
      <xdr:nvSpPr>
        <xdr:cNvPr id="148" name="Text Box 330"/>
        <xdr:cNvSpPr txBox="1">
          <a:spLocks noChangeArrowheads="1"/>
        </xdr:cNvSpPr>
      </xdr:nvSpPr>
      <xdr:spPr bwMode="auto">
        <a:xfrm>
          <a:off x="2600325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16</xdr:row>
      <xdr:rowOff>293952</xdr:rowOff>
    </xdr:to>
    <xdr:sp macro="" textlink="">
      <xdr:nvSpPr>
        <xdr:cNvPr id="149" name="Text Box 331"/>
        <xdr:cNvSpPr txBox="1">
          <a:spLocks noChangeArrowheads="1"/>
        </xdr:cNvSpPr>
      </xdr:nvSpPr>
      <xdr:spPr bwMode="auto">
        <a:xfrm>
          <a:off x="2600325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16</xdr:row>
      <xdr:rowOff>293952</xdr:rowOff>
    </xdr:to>
    <xdr:sp macro="" textlink="">
      <xdr:nvSpPr>
        <xdr:cNvPr id="150" name="Text Box 332"/>
        <xdr:cNvSpPr txBox="1">
          <a:spLocks noChangeArrowheads="1"/>
        </xdr:cNvSpPr>
      </xdr:nvSpPr>
      <xdr:spPr bwMode="auto">
        <a:xfrm>
          <a:off x="2600325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16</xdr:row>
      <xdr:rowOff>293952</xdr:rowOff>
    </xdr:to>
    <xdr:sp macro="" textlink="">
      <xdr:nvSpPr>
        <xdr:cNvPr id="151" name="Text Box 333"/>
        <xdr:cNvSpPr txBox="1">
          <a:spLocks noChangeArrowheads="1"/>
        </xdr:cNvSpPr>
      </xdr:nvSpPr>
      <xdr:spPr bwMode="auto">
        <a:xfrm>
          <a:off x="2600325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16</xdr:row>
      <xdr:rowOff>293952</xdr:rowOff>
    </xdr:to>
    <xdr:sp macro="" textlink="">
      <xdr:nvSpPr>
        <xdr:cNvPr id="152" name="Text Box 334"/>
        <xdr:cNvSpPr txBox="1">
          <a:spLocks noChangeArrowheads="1"/>
        </xdr:cNvSpPr>
      </xdr:nvSpPr>
      <xdr:spPr bwMode="auto">
        <a:xfrm>
          <a:off x="2600325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16</xdr:row>
      <xdr:rowOff>293952</xdr:rowOff>
    </xdr:to>
    <xdr:sp macro="" textlink="">
      <xdr:nvSpPr>
        <xdr:cNvPr id="153" name="Text Box 335"/>
        <xdr:cNvSpPr txBox="1">
          <a:spLocks noChangeArrowheads="1"/>
        </xdr:cNvSpPr>
      </xdr:nvSpPr>
      <xdr:spPr bwMode="auto">
        <a:xfrm>
          <a:off x="2600325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16</xdr:row>
      <xdr:rowOff>293952</xdr:rowOff>
    </xdr:to>
    <xdr:sp macro="" textlink="">
      <xdr:nvSpPr>
        <xdr:cNvPr id="154" name="Text Box 336"/>
        <xdr:cNvSpPr txBox="1">
          <a:spLocks noChangeArrowheads="1"/>
        </xdr:cNvSpPr>
      </xdr:nvSpPr>
      <xdr:spPr bwMode="auto">
        <a:xfrm>
          <a:off x="2600325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114300</xdr:colOff>
      <xdr:row>16</xdr:row>
      <xdr:rowOff>293952</xdr:rowOff>
    </xdr:to>
    <xdr:sp macro="" textlink="">
      <xdr:nvSpPr>
        <xdr:cNvPr id="155" name="Text Box 337"/>
        <xdr:cNvSpPr txBox="1">
          <a:spLocks noChangeArrowheads="1"/>
        </xdr:cNvSpPr>
      </xdr:nvSpPr>
      <xdr:spPr bwMode="auto">
        <a:xfrm>
          <a:off x="2600325" y="3848100"/>
          <a:ext cx="114300" cy="2201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258535</xdr:colOff>
      <xdr:row>1</xdr:row>
      <xdr:rowOff>27215</xdr:rowOff>
    </xdr:from>
    <xdr:to>
      <xdr:col>3</xdr:col>
      <xdr:colOff>462642</xdr:colOff>
      <xdr:row>1</xdr:row>
      <xdr:rowOff>244929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4385582" y="557893"/>
          <a:ext cx="217714" cy="20410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108858</xdr:colOff>
      <xdr:row>4</xdr:row>
      <xdr:rowOff>54429</xdr:rowOff>
    </xdr:from>
    <xdr:to>
      <xdr:col>8</xdr:col>
      <xdr:colOff>204108</xdr:colOff>
      <xdr:row>4</xdr:row>
      <xdr:rowOff>258536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10874829" y="1432833"/>
          <a:ext cx="204107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285750</xdr:colOff>
      <xdr:row>1</xdr:row>
      <xdr:rowOff>95250</xdr:rowOff>
    </xdr:from>
    <xdr:to>
      <xdr:col>3</xdr:col>
      <xdr:colOff>488156</xdr:colOff>
      <xdr:row>1</xdr:row>
      <xdr:rowOff>238125</xdr:rowOff>
    </xdr:to>
    <xdr:cxnSp macro="">
      <xdr:nvCxnSpPr>
        <xdr:cNvPr id="2" name="ตัวเชื่อมต่อตรง 1"/>
        <xdr:cNvCxnSpPr/>
      </xdr:nvCxnSpPr>
      <xdr:spPr>
        <a:xfrm flipV="1">
          <a:off x="4419600" y="619125"/>
          <a:ext cx="202406" cy="1428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59531</xdr:colOff>
      <xdr:row>4</xdr:row>
      <xdr:rowOff>47626</xdr:rowOff>
    </xdr:from>
    <xdr:to>
      <xdr:col>3</xdr:col>
      <xdr:colOff>202406</xdr:colOff>
      <xdr:row>4</xdr:row>
      <xdr:rowOff>214313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4181475" y="1383507"/>
          <a:ext cx="166687" cy="1428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2</xdr:row>
      <xdr:rowOff>47625</xdr:rowOff>
    </xdr:from>
    <xdr:to>
      <xdr:col>3</xdr:col>
      <xdr:colOff>428625</xdr:colOff>
      <xdr:row>2</xdr:row>
      <xdr:rowOff>238125</xdr:rowOff>
    </xdr:to>
    <xdr:cxnSp macro="">
      <xdr:nvCxnSpPr>
        <xdr:cNvPr id="2" name="ตัวเชื่อมต่อตรง 1"/>
        <xdr:cNvCxnSpPr/>
      </xdr:nvCxnSpPr>
      <xdr:spPr>
        <a:xfrm flipV="1">
          <a:off x="4360069" y="571500"/>
          <a:ext cx="202406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95250</xdr:colOff>
      <xdr:row>5</xdr:row>
      <xdr:rowOff>83343</xdr:rowOff>
    </xdr:from>
    <xdr:to>
      <xdr:col>8</xdr:col>
      <xdr:colOff>238125</xdr:colOff>
      <xdr:row>5</xdr:row>
      <xdr:rowOff>214312</xdr:rowOff>
    </xdr:to>
    <xdr:cxnSp macro="">
      <xdr:nvCxnSpPr>
        <xdr:cNvPr id="3" name="ตัวเชื่อมต่อตรง 2"/>
        <xdr:cNvCxnSpPr/>
      </xdr:nvCxnSpPr>
      <xdr:spPr>
        <a:xfrm flipV="1">
          <a:off x="10915650" y="1407318"/>
          <a:ext cx="142875" cy="13096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107156</xdr:rowOff>
    </xdr:from>
    <xdr:to>
      <xdr:col>3</xdr:col>
      <xdr:colOff>488156</xdr:colOff>
      <xdr:row>1</xdr:row>
      <xdr:rowOff>226219</xdr:rowOff>
    </xdr:to>
    <xdr:cxnSp macro="">
      <xdr:nvCxnSpPr>
        <xdr:cNvPr id="2" name="ตัวเชื่อมต่อตรง 1"/>
        <xdr:cNvCxnSpPr/>
      </xdr:nvCxnSpPr>
      <xdr:spPr>
        <a:xfrm flipV="1">
          <a:off x="4371975" y="631031"/>
          <a:ext cx="250031" cy="11906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83344</xdr:colOff>
      <xdr:row>4</xdr:row>
      <xdr:rowOff>47626</xdr:rowOff>
    </xdr:from>
    <xdr:to>
      <xdr:col>8</xdr:col>
      <xdr:colOff>226219</xdr:colOff>
      <xdr:row>4</xdr:row>
      <xdr:rowOff>202407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10897791" y="1377554"/>
          <a:ext cx="154781" cy="1428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261937</xdr:colOff>
      <xdr:row>1</xdr:row>
      <xdr:rowOff>71438</xdr:rowOff>
    </xdr:from>
    <xdr:to>
      <xdr:col>3</xdr:col>
      <xdr:colOff>464344</xdr:colOff>
      <xdr:row>1</xdr:row>
      <xdr:rowOff>238125</xdr:rowOff>
    </xdr:to>
    <xdr:cxnSp macro="">
      <xdr:nvCxnSpPr>
        <xdr:cNvPr id="2" name="ตัวเชื่อมต่อตรง 1"/>
        <xdr:cNvCxnSpPr/>
      </xdr:nvCxnSpPr>
      <xdr:spPr>
        <a:xfrm flipV="1">
          <a:off x="4395787" y="595313"/>
          <a:ext cx="202407" cy="16668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83344</xdr:colOff>
      <xdr:row>4</xdr:row>
      <xdr:rowOff>71437</xdr:rowOff>
    </xdr:from>
    <xdr:to>
      <xdr:col>8</xdr:col>
      <xdr:colOff>214313</xdr:colOff>
      <xdr:row>4</xdr:row>
      <xdr:rowOff>190500</xdr:rowOff>
    </xdr:to>
    <xdr:cxnSp macro="">
      <xdr:nvCxnSpPr>
        <xdr:cNvPr id="3" name="ตัวเชื่อมต่อตรง 2"/>
        <xdr:cNvCxnSpPr/>
      </xdr:nvCxnSpPr>
      <xdr:spPr>
        <a:xfrm flipV="1">
          <a:off x="10903744" y="1395412"/>
          <a:ext cx="130969" cy="11906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258536</xdr:colOff>
      <xdr:row>1</xdr:row>
      <xdr:rowOff>54428</xdr:rowOff>
    </xdr:from>
    <xdr:to>
      <xdr:col>3</xdr:col>
      <xdr:colOff>462643</xdr:colOff>
      <xdr:row>1</xdr:row>
      <xdr:rowOff>231321</xdr:rowOff>
    </xdr:to>
    <xdr:cxnSp macro="">
      <xdr:nvCxnSpPr>
        <xdr:cNvPr id="2" name="ตัวเชื่อมต่อตรง 1"/>
        <xdr:cNvCxnSpPr/>
      </xdr:nvCxnSpPr>
      <xdr:spPr>
        <a:xfrm flipV="1">
          <a:off x="4392386" y="578303"/>
          <a:ext cx="204107" cy="17689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95250</xdr:colOff>
      <xdr:row>4</xdr:row>
      <xdr:rowOff>108857</xdr:rowOff>
    </xdr:from>
    <xdr:to>
      <xdr:col>8</xdr:col>
      <xdr:colOff>149678</xdr:colOff>
      <xdr:row>4</xdr:row>
      <xdr:rowOff>244929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10874828" y="1473654"/>
          <a:ext cx="136072" cy="5442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26194</xdr:colOff>
      <xdr:row>0</xdr:row>
      <xdr:rowOff>59531</xdr:rowOff>
    </xdr:from>
    <xdr:to>
      <xdr:col>3</xdr:col>
      <xdr:colOff>178594</xdr:colOff>
      <xdr:row>2</xdr:row>
      <xdr:rowOff>23812</xdr:rowOff>
    </xdr:to>
    <xdr:pic>
      <xdr:nvPicPr>
        <xdr:cNvPr id="1025" name="Picture 1" descr="ครุฑ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4319" y="59531"/>
          <a:ext cx="723900" cy="5595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244928</xdr:colOff>
      <xdr:row>1</xdr:row>
      <xdr:rowOff>81643</xdr:rowOff>
    </xdr:from>
    <xdr:to>
      <xdr:col>3</xdr:col>
      <xdr:colOff>394607</xdr:colOff>
      <xdr:row>2</xdr:row>
      <xdr:rowOff>1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4361089" y="623207"/>
          <a:ext cx="185058" cy="14967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68035</xdr:colOff>
      <xdr:row>4</xdr:row>
      <xdr:rowOff>81644</xdr:rowOff>
    </xdr:from>
    <xdr:to>
      <xdr:col>8</xdr:col>
      <xdr:colOff>176892</xdr:colOff>
      <xdr:row>4</xdr:row>
      <xdr:rowOff>258537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10854417" y="1439637"/>
          <a:ext cx="176893" cy="10885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204108</xdr:colOff>
      <xdr:row>2</xdr:row>
      <xdr:rowOff>54428</xdr:rowOff>
    </xdr:from>
    <xdr:to>
      <xdr:col>3</xdr:col>
      <xdr:colOff>462643</xdr:colOff>
      <xdr:row>2</xdr:row>
      <xdr:rowOff>258535</xdr:rowOff>
    </xdr:to>
    <xdr:cxnSp macro="">
      <xdr:nvCxnSpPr>
        <xdr:cNvPr id="2" name="ตัวเชื่อมต่อตรง 1"/>
        <xdr:cNvCxnSpPr/>
      </xdr:nvCxnSpPr>
      <xdr:spPr>
        <a:xfrm flipV="1">
          <a:off x="4337958" y="578303"/>
          <a:ext cx="258535" cy="20410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95250</xdr:colOff>
      <xdr:row>5</xdr:row>
      <xdr:rowOff>68037</xdr:rowOff>
    </xdr:from>
    <xdr:to>
      <xdr:col>8</xdr:col>
      <xdr:colOff>231321</xdr:colOff>
      <xdr:row>6</xdr:row>
      <xdr:rowOff>1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10884354" y="1423308"/>
          <a:ext cx="198664" cy="13607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299359</xdr:colOff>
      <xdr:row>1</xdr:row>
      <xdr:rowOff>40821</xdr:rowOff>
    </xdr:from>
    <xdr:to>
      <xdr:col>3</xdr:col>
      <xdr:colOff>421823</xdr:colOff>
      <xdr:row>1</xdr:row>
      <xdr:rowOff>217714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4405994" y="591911"/>
          <a:ext cx="176893" cy="12246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81643</xdr:colOff>
      <xdr:row>4</xdr:row>
      <xdr:rowOff>68036</xdr:rowOff>
    </xdr:from>
    <xdr:to>
      <xdr:col>9</xdr:col>
      <xdr:colOff>176893</xdr:colOff>
      <xdr:row>4</xdr:row>
      <xdr:rowOff>258536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11949793" y="1439636"/>
          <a:ext cx="190500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297657</xdr:colOff>
      <xdr:row>1</xdr:row>
      <xdr:rowOff>47625</xdr:rowOff>
    </xdr:from>
    <xdr:to>
      <xdr:col>3</xdr:col>
      <xdr:colOff>476251</xdr:colOff>
      <xdr:row>2</xdr:row>
      <xdr:rowOff>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4411266" y="591741"/>
          <a:ext cx="219075" cy="17859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83345</xdr:colOff>
      <xdr:row>4</xdr:row>
      <xdr:rowOff>95250</xdr:rowOff>
    </xdr:from>
    <xdr:to>
      <xdr:col>8</xdr:col>
      <xdr:colOff>202407</xdr:colOff>
      <xdr:row>4</xdr:row>
      <xdr:rowOff>250031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10885885" y="1437085"/>
          <a:ext cx="154781" cy="11906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217715</xdr:colOff>
      <xdr:row>1</xdr:row>
      <xdr:rowOff>95250</xdr:rowOff>
    </xdr:from>
    <xdr:to>
      <xdr:col>3</xdr:col>
      <xdr:colOff>421822</xdr:colOff>
      <xdr:row>1</xdr:row>
      <xdr:rowOff>231321</xdr:rowOff>
    </xdr:to>
    <xdr:cxnSp macro="">
      <xdr:nvCxnSpPr>
        <xdr:cNvPr id="2" name="ตัวเชื่อมต่อตรง 1"/>
        <xdr:cNvCxnSpPr/>
      </xdr:nvCxnSpPr>
      <xdr:spPr>
        <a:xfrm flipV="1">
          <a:off x="4351565" y="619125"/>
          <a:ext cx="204107" cy="13607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81642</xdr:colOff>
      <xdr:row>4</xdr:row>
      <xdr:rowOff>54429</xdr:rowOff>
    </xdr:from>
    <xdr:to>
      <xdr:col>8</xdr:col>
      <xdr:colOff>190500</xdr:colOff>
      <xdr:row>5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10850335" y="1430111"/>
          <a:ext cx="212271" cy="10885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258537</xdr:colOff>
      <xdr:row>1</xdr:row>
      <xdr:rowOff>68035</xdr:rowOff>
    </xdr:from>
    <xdr:to>
      <xdr:col>3</xdr:col>
      <xdr:colOff>394609</xdr:colOff>
      <xdr:row>1</xdr:row>
      <xdr:rowOff>217714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4385583" y="598714"/>
          <a:ext cx="149679" cy="13607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68034</xdr:colOff>
      <xdr:row>4</xdr:row>
      <xdr:rowOff>81644</xdr:rowOff>
    </xdr:from>
    <xdr:to>
      <xdr:col>8</xdr:col>
      <xdr:colOff>176891</xdr:colOff>
      <xdr:row>5</xdr:row>
      <xdr:rowOff>1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10850334" y="1443719"/>
          <a:ext cx="185057" cy="10885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272144</xdr:colOff>
      <xdr:row>1</xdr:row>
      <xdr:rowOff>54428</xdr:rowOff>
    </xdr:from>
    <xdr:to>
      <xdr:col>3</xdr:col>
      <xdr:colOff>340180</xdr:colOff>
      <xdr:row>1</xdr:row>
      <xdr:rowOff>231321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5180240" y="632732"/>
          <a:ext cx="176893" cy="6803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108857</xdr:colOff>
      <xdr:row>4</xdr:row>
      <xdr:rowOff>81644</xdr:rowOff>
    </xdr:from>
    <xdr:to>
      <xdr:col>8</xdr:col>
      <xdr:colOff>190500</xdr:colOff>
      <xdr:row>4</xdr:row>
      <xdr:rowOff>231323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11723914" y="1439637"/>
          <a:ext cx="149679" cy="8164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321469</xdr:colOff>
      <xdr:row>1</xdr:row>
      <xdr:rowOff>59531</xdr:rowOff>
    </xdr:from>
    <xdr:to>
      <xdr:col>3</xdr:col>
      <xdr:colOff>452437</xdr:colOff>
      <xdr:row>1</xdr:row>
      <xdr:rowOff>214313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4443412" y="595313"/>
          <a:ext cx="154782" cy="13096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95250</xdr:colOff>
      <xdr:row>4</xdr:row>
      <xdr:rowOff>71438</xdr:rowOff>
    </xdr:from>
    <xdr:to>
      <xdr:col>8</xdr:col>
      <xdr:colOff>250031</xdr:colOff>
      <xdr:row>4</xdr:row>
      <xdr:rowOff>226219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10915650" y="1395413"/>
          <a:ext cx="154781" cy="15478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238126</xdr:colOff>
      <xdr:row>1</xdr:row>
      <xdr:rowOff>59531</xdr:rowOff>
    </xdr:from>
    <xdr:to>
      <xdr:col>3</xdr:col>
      <xdr:colOff>428626</xdr:colOff>
      <xdr:row>2</xdr:row>
      <xdr:rowOff>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4363641" y="591741"/>
          <a:ext cx="207169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83343</xdr:colOff>
      <xdr:row>4</xdr:row>
      <xdr:rowOff>71438</xdr:rowOff>
    </xdr:from>
    <xdr:to>
      <xdr:col>8</xdr:col>
      <xdr:colOff>154780</xdr:colOff>
      <xdr:row>4</xdr:row>
      <xdr:rowOff>250032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10850165" y="1448991"/>
          <a:ext cx="178594" cy="7143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309562</xdr:colOff>
      <xdr:row>1</xdr:row>
      <xdr:rowOff>47625</xdr:rowOff>
    </xdr:from>
    <xdr:to>
      <xdr:col>3</xdr:col>
      <xdr:colOff>476250</xdr:colOff>
      <xdr:row>1</xdr:row>
      <xdr:rowOff>250031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4425553" y="589359"/>
          <a:ext cx="202406" cy="1666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95250</xdr:colOff>
      <xdr:row>4</xdr:row>
      <xdr:rowOff>59531</xdr:rowOff>
    </xdr:from>
    <xdr:to>
      <xdr:col>8</xdr:col>
      <xdr:colOff>178594</xdr:colOff>
      <xdr:row>5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10853737" y="1445419"/>
          <a:ext cx="207169" cy="8334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370958</xdr:colOff>
      <xdr:row>7</xdr:row>
      <xdr:rowOff>105829</xdr:rowOff>
    </xdr:from>
    <xdr:to>
      <xdr:col>15</xdr:col>
      <xdr:colOff>71437</xdr:colOff>
      <xdr:row>23</xdr:row>
      <xdr:rowOff>187849</xdr:rowOff>
    </xdr:to>
    <xdr:graphicFrame macro="">
      <xdr:nvGraphicFramePr>
        <xdr:cNvPr id="6" name="ไดอะแกรม 5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1</xdr:col>
      <xdr:colOff>309591</xdr:colOff>
      <xdr:row>2</xdr:row>
      <xdr:rowOff>52916</xdr:rowOff>
    </xdr:from>
    <xdr:to>
      <xdr:col>8</xdr:col>
      <xdr:colOff>476278</xdr:colOff>
      <xdr:row>11</xdr:row>
      <xdr:rowOff>190500</xdr:rowOff>
    </xdr:to>
    <xdr:graphicFrame macro="">
      <xdr:nvGraphicFramePr>
        <xdr:cNvPr id="7" name="ไดอะแกรม 6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" r:lo="rId7" r:qs="rId8" r:cs="rId9"/>
        </a:graphicData>
      </a:graphic>
    </xdr:graphicFrame>
    <xdr:clientData/>
  </xdr:twoCellAnchor>
  <xdr:twoCellAnchor>
    <xdr:from>
      <xdr:col>2</xdr:col>
      <xdr:colOff>543741</xdr:colOff>
      <xdr:row>6</xdr:row>
      <xdr:rowOff>15872</xdr:rowOff>
    </xdr:from>
    <xdr:to>
      <xdr:col>3</xdr:col>
      <xdr:colOff>559593</xdr:colOff>
      <xdr:row>15</xdr:row>
      <xdr:rowOff>23812</xdr:rowOff>
    </xdr:to>
    <xdr:sp macro="" textlink="">
      <xdr:nvSpPr>
        <xdr:cNvPr id="8" name="รูปแบบอิสระ 7"/>
        <xdr:cNvSpPr/>
      </xdr:nvSpPr>
      <xdr:spPr>
        <a:xfrm>
          <a:off x="1912960" y="1718466"/>
          <a:ext cx="623071" cy="2365377"/>
        </a:xfrm>
        <a:custGeom>
          <a:avLst/>
          <a:gdLst>
            <a:gd name="connsiteX0" fmla="*/ 11906 w 333375"/>
            <a:gd name="connsiteY0" fmla="*/ 0 h 2178844"/>
            <a:gd name="connsiteX1" fmla="*/ 0 w 333375"/>
            <a:gd name="connsiteY1" fmla="*/ 2178844 h 2178844"/>
            <a:gd name="connsiteX2" fmla="*/ 333375 w 333375"/>
            <a:gd name="connsiteY2" fmla="*/ 2166937 h 21788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33375" h="2178844">
              <a:moveTo>
                <a:pt x="11906" y="0"/>
              </a:moveTo>
              <a:cubicBezTo>
                <a:pt x="7937" y="726281"/>
                <a:pt x="3969" y="1452563"/>
                <a:pt x="0" y="2178844"/>
              </a:cubicBezTo>
              <a:lnTo>
                <a:pt x="333375" y="2166937"/>
              </a:lnTo>
            </a:path>
          </a:pathLst>
        </a:cu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r>
            <a:rPr lang="en-US" sz="1100"/>
            <a:t>  </a:t>
          </a:r>
          <a:endParaRPr lang="th-TH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333375</xdr:colOff>
      <xdr:row>1</xdr:row>
      <xdr:rowOff>11907</xdr:rowOff>
    </xdr:from>
    <xdr:to>
      <xdr:col>3</xdr:col>
      <xdr:colOff>464344</xdr:colOff>
      <xdr:row>1</xdr:row>
      <xdr:rowOff>250032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4413647" y="589360"/>
          <a:ext cx="238125" cy="13096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59531</xdr:colOff>
      <xdr:row>4</xdr:row>
      <xdr:rowOff>83343</xdr:rowOff>
    </xdr:from>
    <xdr:to>
      <xdr:col>8</xdr:col>
      <xdr:colOff>238125</xdr:colOff>
      <xdr:row>4</xdr:row>
      <xdr:rowOff>238125</xdr:rowOff>
    </xdr:to>
    <xdr:cxnSp macro="">
      <xdr:nvCxnSpPr>
        <xdr:cNvPr id="3" name="ตัวเชื่อมต่อตรง 2"/>
        <xdr:cNvCxnSpPr/>
      </xdr:nvCxnSpPr>
      <xdr:spPr>
        <a:xfrm flipV="1">
          <a:off x="10879931" y="1407318"/>
          <a:ext cx="178594" cy="15478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272142</xdr:colOff>
      <xdr:row>1</xdr:row>
      <xdr:rowOff>40822</xdr:rowOff>
    </xdr:from>
    <xdr:to>
      <xdr:col>3</xdr:col>
      <xdr:colOff>353785</xdr:colOff>
      <xdr:row>1</xdr:row>
      <xdr:rowOff>258536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4337957" y="632732"/>
          <a:ext cx="217714" cy="8164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68034</xdr:colOff>
      <xdr:row>4</xdr:row>
      <xdr:rowOff>81644</xdr:rowOff>
    </xdr:from>
    <xdr:to>
      <xdr:col>8</xdr:col>
      <xdr:colOff>176891</xdr:colOff>
      <xdr:row>5</xdr:row>
      <xdr:rowOff>1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10850334" y="1443719"/>
          <a:ext cx="185057" cy="10885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250030</xdr:colOff>
      <xdr:row>1</xdr:row>
      <xdr:rowOff>35720</xdr:rowOff>
    </xdr:from>
    <xdr:to>
      <xdr:col>3</xdr:col>
      <xdr:colOff>404811</xdr:colOff>
      <xdr:row>1</xdr:row>
      <xdr:rowOff>238126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4360068" y="583407"/>
          <a:ext cx="202406" cy="15478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71437</xdr:colOff>
      <xdr:row>4</xdr:row>
      <xdr:rowOff>59532</xdr:rowOff>
    </xdr:from>
    <xdr:to>
      <xdr:col>8</xdr:col>
      <xdr:colOff>226218</xdr:colOff>
      <xdr:row>4</xdr:row>
      <xdr:rowOff>238126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10879931" y="1395413"/>
          <a:ext cx="178594" cy="15478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217714</xdr:colOff>
      <xdr:row>1</xdr:row>
      <xdr:rowOff>40822</xdr:rowOff>
    </xdr:from>
    <xdr:to>
      <xdr:col>3</xdr:col>
      <xdr:colOff>380999</xdr:colOff>
      <xdr:row>1</xdr:row>
      <xdr:rowOff>204108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4351564" y="564697"/>
          <a:ext cx="163286" cy="16328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108857</xdr:colOff>
      <xdr:row>4</xdr:row>
      <xdr:rowOff>81644</xdr:rowOff>
    </xdr:from>
    <xdr:to>
      <xdr:col>8</xdr:col>
      <xdr:colOff>244928</xdr:colOff>
      <xdr:row>4</xdr:row>
      <xdr:rowOff>231323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10922453" y="1412423"/>
          <a:ext cx="149679" cy="13607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345281</xdr:colOff>
      <xdr:row>1</xdr:row>
      <xdr:rowOff>95250</xdr:rowOff>
    </xdr:from>
    <xdr:to>
      <xdr:col>3</xdr:col>
      <xdr:colOff>511969</xdr:colOff>
      <xdr:row>1</xdr:row>
      <xdr:rowOff>250031</xdr:rowOff>
    </xdr:to>
    <xdr:cxnSp macro="">
      <xdr:nvCxnSpPr>
        <xdr:cNvPr id="2" name="ตัวเชื่อมต่อตรง 1"/>
        <xdr:cNvCxnSpPr/>
      </xdr:nvCxnSpPr>
      <xdr:spPr>
        <a:xfrm flipV="1">
          <a:off x="4479131" y="619125"/>
          <a:ext cx="166688" cy="15478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107156</xdr:colOff>
      <xdr:row>4</xdr:row>
      <xdr:rowOff>119062</xdr:rowOff>
    </xdr:from>
    <xdr:to>
      <xdr:col>8</xdr:col>
      <xdr:colOff>226219</xdr:colOff>
      <xdr:row>4</xdr:row>
      <xdr:rowOff>214312</xdr:rowOff>
    </xdr:to>
    <xdr:cxnSp macro="">
      <xdr:nvCxnSpPr>
        <xdr:cNvPr id="3" name="ตัวเชื่อมต่อตรง 2"/>
        <xdr:cNvCxnSpPr/>
      </xdr:nvCxnSpPr>
      <xdr:spPr>
        <a:xfrm flipV="1">
          <a:off x="10927556" y="1443037"/>
          <a:ext cx="119063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231322</xdr:colOff>
      <xdr:row>1</xdr:row>
      <xdr:rowOff>54428</xdr:rowOff>
    </xdr:from>
    <xdr:to>
      <xdr:col>3</xdr:col>
      <xdr:colOff>381000</xdr:colOff>
      <xdr:row>1</xdr:row>
      <xdr:rowOff>244928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4344761" y="598714"/>
          <a:ext cx="190500" cy="14967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68035</xdr:colOff>
      <xdr:row>4</xdr:row>
      <xdr:rowOff>81643</xdr:rowOff>
    </xdr:from>
    <xdr:to>
      <xdr:col>8</xdr:col>
      <xdr:colOff>204107</xdr:colOff>
      <xdr:row>4</xdr:row>
      <xdr:rowOff>244929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10874828" y="1419225"/>
          <a:ext cx="163286" cy="13607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258536</xdr:colOff>
      <xdr:row>1</xdr:row>
      <xdr:rowOff>54428</xdr:rowOff>
    </xdr:from>
    <xdr:to>
      <xdr:col>3</xdr:col>
      <xdr:colOff>381000</xdr:colOff>
      <xdr:row>1</xdr:row>
      <xdr:rowOff>244928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4358368" y="612321"/>
          <a:ext cx="190500" cy="12246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122465</xdr:colOff>
      <xdr:row>4</xdr:row>
      <xdr:rowOff>81643</xdr:rowOff>
    </xdr:from>
    <xdr:to>
      <xdr:col>8</xdr:col>
      <xdr:colOff>190501</xdr:colOff>
      <xdr:row>4</xdr:row>
      <xdr:rowOff>231322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10902043" y="1446440"/>
          <a:ext cx="149679" cy="6803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892969</xdr:colOff>
      <xdr:row>2</xdr:row>
      <xdr:rowOff>35720</xdr:rowOff>
    </xdr:from>
    <xdr:to>
      <xdr:col>5</xdr:col>
      <xdr:colOff>1047750</xdr:colOff>
      <xdr:row>3</xdr:row>
      <xdr:rowOff>1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7341394" y="597695"/>
          <a:ext cx="230981" cy="15478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59531</xdr:colOff>
      <xdr:row>5</xdr:row>
      <xdr:rowOff>83343</xdr:rowOff>
    </xdr:from>
    <xdr:to>
      <xdr:col>2</xdr:col>
      <xdr:colOff>226218</xdr:colOff>
      <xdr:row>5</xdr:row>
      <xdr:rowOff>202406</xdr:rowOff>
    </xdr:to>
    <xdr:cxnSp macro="">
      <xdr:nvCxnSpPr>
        <xdr:cNvPr id="3" name="ตัวเชื่อมต่อตรง 2"/>
        <xdr:cNvCxnSpPr/>
      </xdr:nvCxnSpPr>
      <xdr:spPr>
        <a:xfrm flipV="1">
          <a:off x="2659856" y="1407318"/>
          <a:ext cx="166687" cy="11906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873125</xdr:colOff>
      <xdr:row>1</xdr:row>
      <xdr:rowOff>15875</xdr:rowOff>
    </xdr:from>
    <xdr:to>
      <xdr:col>5</xdr:col>
      <xdr:colOff>1095375</xdr:colOff>
      <xdr:row>1</xdr:row>
      <xdr:rowOff>222250</xdr:rowOff>
    </xdr:to>
    <xdr:cxnSp macro="">
      <xdr:nvCxnSpPr>
        <xdr:cNvPr id="2" name="ตัวเชื่อมต่อตรง 1"/>
        <xdr:cNvCxnSpPr/>
      </xdr:nvCxnSpPr>
      <xdr:spPr>
        <a:xfrm flipV="1">
          <a:off x="7359650" y="539750"/>
          <a:ext cx="222250" cy="2063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95250</xdr:colOff>
      <xdr:row>4</xdr:row>
      <xdr:rowOff>47626</xdr:rowOff>
    </xdr:from>
    <xdr:to>
      <xdr:col>2</xdr:col>
      <xdr:colOff>269875</xdr:colOff>
      <xdr:row>4</xdr:row>
      <xdr:rowOff>222251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695575" y="1371601"/>
          <a:ext cx="174625" cy="1746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71438</xdr:rowOff>
    </xdr:from>
    <xdr:to>
      <xdr:col>7</xdr:col>
      <xdr:colOff>345281</xdr:colOff>
      <xdr:row>1</xdr:row>
      <xdr:rowOff>226219</xdr:rowOff>
    </xdr:to>
    <xdr:cxnSp macro="">
      <xdr:nvCxnSpPr>
        <xdr:cNvPr id="2" name="ตัวเชื่อมต่อตรง 1"/>
        <xdr:cNvCxnSpPr/>
      </xdr:nvCxnSpPr>
      <xdr:spPr>
        <a:xfrm flipV="1">
          <a:off x="9696450" y="595313"/>
          <a:ext cx="202406" cy="15478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71437</xdr:colOff>
      <xdr:row>4</xdr:row>
      <xdr:rowOff>95250</xdr:rowOff>
    </xdr:from>
    <xdr:to>
      <xdr:col>2</xdr:col>
      <xdr:colOff>226218</xdr:colOff>
      <xdr:row>4</xdr:row>
      <xdr:rowOff>214312</xdr:rowOff>
    </xdr:to>
    <xdr:cxnSp macro="">
      <xdr:nvCxnSpPr>
        <xdr:cNvPr id="3" name="ตัวเชื่อมต่อตรง 2"/>
        <xdr:cNvCxnSpPr/>
      </xdr:nvCxnSpPr>
      <xdr:spPr>
        <a:xfrm flipV="1">
          <a:off x="2671762" y="1419225"/>
          <a:ext cx="154781" cy="11906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2916237</xdr:colOff>
      <xdr:row>15</xdr:row>
      <xdr:rowOff>0</xdr:rowOff>
    </xdr:from>
    <xdr:ext cx="65" cy="170239"/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6573837" y="148780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15</xdr:row>
      <xdr:rowOff>0</xdr:rowOff>
    </xdr:from>
    <xdr:ext cx="65" cy="170239"/>
    <xdr:sp macro="" textlink="">
      <xdr:nvSpPr>
        <xdr:cNvPr id="3" name="กล่องข้อความ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6573837" y="148780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4" name="กล่องข้อความ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13581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5" name="กล่องข้อความ 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713581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20</xdr:row>
      <xdr:rowOff>0</xdr:rowOff>
    </xdr:from>
    <xdr:ext cx="65" cy="170239"/>
    <xdr:sp macro="" textlink="">
      <xdr:nvSpPr>
        <xdr:cNvPr id="6" name="กล่องข้อความ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7135812" y="64579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20</xdr:row>
      <xdr:rowOff>0</xdr:rowOff>
    </xdr:from>
    <xdr:ext cx="65" cy="170239"/>
    <xdr:sp macro="" textlink="">
      <xdr:nvSpPr>
        <xdr:cNvPr id="7" name="กล่องข้อความ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7135812" y="64579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95250</xdr:colOff>
      <xdr:row>1</xdr:row>
      <xdr:rowOff>71438</xdr:rowOff>
    </xdr:from>
    <xdr:to>
      <xdr:col>7</xdr:col>
      <xdr:colOff>285750</xdr:colOff>
      <xdr:row>1</xdr:row>
      <xdr:rowOff>250031</xdr:rowOff>
    </xdr:to>
    <xdr:cxnSp macro="">
      <xdr:nvCxnSpPr>
        <xdr:cNvPr id="2" name="ตัวเชื่อมต่อตรง 1"/>
        <xdr:cNvCxnSpPr/>
      </xdr:nvCxnSpPr>
      <xdr:spPr>
        <a:xfrm flipV="1">
          <a:off x="9648825" y="595313"/>
          <a:ext cx="190500" cy="17859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47626</xdr:colOff>
      <xdr:row>4</xdr:row>
      <xdr:rowOff>83343</xdr:rowOff>
    </xdr:from>
    <xdr:to>
      <xdr:col>3</xdr:col>
      <xdr:colOff>154782</xdr:colOff>
      <xdr:row>4</xdr:row>
      <xdr:rowOff>214312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4169569" y="1419225"/>
          <a:ext cx="130969" cy="10715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6" name="Text 5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7" name="Text 6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8" name="Text 7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9" name="Text 8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10" name="Text 9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11" name="Text 10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12" name="Text 11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13" name="Text 12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14" name="Text 13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15" name="Text 14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16" name="Text 15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17" name="Text 16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18" name="Text 17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19" name="Text 18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20" name="Text 19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21" name="Text 20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22" name="Text 21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23" name="Text 22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24" name="Text 23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25" name="Text 24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26" name="Text 25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27" name="Text 26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28" name="Text 27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29" name="Text 28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30" name="Text 29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31" name="Text 30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32" name="Text 31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33" name="Text 32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34" name="Text 33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35" name="Text 34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36" name="Text 35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37" name="Text 36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38" name="Text 37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39" name="Text 38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40" name="Text 39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41" name="Text 40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42" name="Text 41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43" name="Text 42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4" name="Text 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5" name="Text 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6" name="Text 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8" name="Text 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9" name="Text 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0" name="Text 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1" name="Text 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2" name="Text 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3" name="Text 1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4" name="Text 1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5" name="Text 1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6" name="Text 1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7" name="Text 1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8" name="Text 1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9" name="Text 1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0" name="Text 1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1" name="Text 1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2" name="Text 1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3" name="Text 2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4" name="Text 2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5" name="Text 2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6" name="Text 2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7" name="Text 2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8" name="Text 2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9" name="Text 2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0" name="Text 2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1" name="Text 2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2" name="Text 2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3" name="Text 3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4" name="Text 3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5" name="Text 3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6" name="Text 3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7" name="Text 3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8" name="Text 3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9" name="Text 3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0" name="Text 3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1" name="Text 3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2" name="Text 3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3" name="Text 4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4" name="Text 4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5" name="Text 4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6" name="Text 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7" name="Text 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8" name="Text 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0" name="Text 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1" name="Text 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2" name="Text 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3" name="Text 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4" name="Text 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5" name="Text 1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6" name="Text 1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7" name="Text 1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8" name="Text 1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9" name="Text 1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00" name="Text 1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01" name="Text 1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02" name="Text 1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03" name="Text 1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04" name="Text 1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05" name="Text 2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06" name="Text 2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07" name="Text 2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08" name="Text 2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09" name="Text 2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10" name="Text 2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11" name="Text 2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12" name="Text 2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13" name="Text 2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14" name="Text 2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15" name="Text 3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16" name="Text 3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17" name="Text 3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18" name="Text 3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19" name="Text 3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20" name="Text 3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21" name="Text 3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22" name="Text 3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23" name="Text 3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24" name="Text 3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25" name="Text 4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26" name="Text 4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27" name="Text 4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28" name="Text 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29" name="Text 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30" name="Text 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31" name="Text 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32" name="Text 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33" name="Text 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34" name="Text 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35" name="Text 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36" name="Text 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37" name="Text 1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38" name="Text 1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39" name="Text 1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40" name="Text 1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41" name="Text 1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42" name="Text 1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43" name="Text 1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44" name="Text 1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45" name="Text 1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46" name="Text 1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47" name="Text 2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48" name="Text 2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49" name="Text 2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50" name="Text 2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51" name="Text 2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52" name="Text 2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53" name="Text 2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54" name="Text 2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55" name="Text 2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56" name="Text 2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57" name="Text 3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58" name="Text 3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59" name="Text 3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60" name="Text 3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61" name="Text 3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62" name="Text 3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63" name="Text 3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64" name="Text 3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65" name="Text 3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66" name="Text 3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67" name="Text 4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68" name="Text 4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69" name="Text 4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70" name="Text 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71" name="Text 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72" name="Text 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73" name="Text 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74" name="Text 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75" name="Text 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76" name="Text 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77" name="Text 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78" name="Text 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79" name="Text 1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80" name="Text 1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81" name="Text 1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82" name="Text 1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83" name="Text 1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84" name="Text 1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85" name="Text 1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86" name="Text 1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87" name="Text 1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88" name="Text 1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89" name="Text 2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90" name="Text 2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91" name="Text 2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92" name="Text 2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93" name="Text 2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94" name="Text 2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95" name="Text 2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96" name="Text 2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97" name="Text 2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98" name="Text 2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99" name="Text 3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00" name="Text 3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01" name="Text 3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02" name="Text 3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03" name="Text 3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04" name="Text 3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05" name="Text 3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06" name="Text 3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07" name="Text 3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08" name="Text 3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09" name="Text 4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10" name="Text 4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11" name="Text 4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12" name="Text 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13" name="Text 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14" name="Text 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15" name="Text 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16" name="Text 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17" name="Text 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18" name="Text 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19" name="Text 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20" name="Text 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21" name="Text 1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22" name="Text 1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23" name="Text 1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24" name="Text 1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25" name="Text 1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26" name="Text 1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27" name="Text 1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28" name="Text 1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29" name="Text 1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30" name="Text 1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31" name="Text 2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32" name="Text 2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33" name="Text 2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34" name="Text 2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35" name="Text 2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36" name="Text 2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37" name="Text 2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38" name="Text 2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39" name="Text 2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40" name="Text 2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41" name="Text 3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42" name="Text 3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43" name="Text 3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44" name="Text 3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45" name="Text 3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46" name="Text 3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47" name="Text 3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48" name="Text 3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49" name="Text 3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50" name="Text 3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51" name="Text 4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52" name="Text 4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53" name="Text 4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54" name="Text 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55" name="Text 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56" name="Text 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57" name="Text 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58" name="Text 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59" name="Text 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60" name="Text 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61" name="Text 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62" name="Text 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63" name="Text 1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64" name="Text 1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65" name="Text 1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66" name="Text 1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67" name="Text 1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68" name="Text 1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69" name="Text 1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70" name="Text 1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71" name="Text 1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72" name="Text 1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73" name="Text 2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74" name="Text 2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75" name="Text 2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76" name="Text 2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77" name="Text 2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78" name="Text 2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79" name="Text 2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80" name="Text 2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81" name="Text 2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82" name="Text 2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83" name="Text 3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84" name="Text 3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85" name="Text 3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86" name="Text 3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87" name="Text 3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88" name="Text 3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89" name="Text 3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90" name="Text 3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91" name="Text 3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92" name="Text 3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93" name="Text 4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94" name="Text 4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95" name="Text 4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96" name="Text 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97" name="Text 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98" name="Text 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299" name="Text 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00" name="Text 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01" name="Text 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02" name="Text 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03" name="Text 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04" name="Text 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05" name="Text 1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06" name="Text 1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07" name="Text 1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08" name="Text 1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09" name="Text 1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10" name="Text 1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11" name="Text 1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12" name="Text 1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13" name="Text 1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14" name="Text 1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15" name="Text 2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16" name="Text 2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17" name="Text 2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18" name="Text 2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19" name="Text 2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20" name="Text 2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21" name="Text 2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22" name="Text 2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23" name="Text 2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24" name="Text 2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25" name="Text 3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26" name="Text 3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27" name="Text 3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28" name="Text 3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29" name="Text 3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30" name="Text 3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31" name="Text 3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32" name="Text 3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33" name="Text 3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34" name="Text 3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35" name="Text 4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36" name="Text 4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37" name="Text 4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38" name="Text 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39" name="Text 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40" name="Text 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41" name="Text 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42" name="Text 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43" name="Text 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44" name="Text 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45" name="Text 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46" name="Text 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47" name="Text 1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48" name="Text 1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49" name="Text 1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50" name="Text 1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51" name="Text 1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52" name="Text 1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53" name="Text 1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54" name="Text 1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55" name="Text 1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56" name="Text 1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57" name="Text 2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58" name="Text 2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59" name="Text 2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60" name="Text 2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61" name="Text 2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62" name="Text 2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63" name="Text 2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64" name="Text 2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65" name="Text 2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66" name="Text 2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67" name="Text 3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68" name="Text 3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69" name="Text 3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70" name="Text 3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71" name="Text 3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72" name="Text 3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73" name="Text 3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74" name="Text 3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75" name="Text 3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76" name="Text 3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77" name="Text 4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78" name="Text 4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79" name="Text 4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80" name="Text 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81" name="Text 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82" name="Text 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83" name="Text 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84" name="Text 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85" name="Text 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86" name="Text 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87" name="Text 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88" name="Text 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89" name="Text 1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90" name="Text 1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91" name="Text 1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92" name="Text 1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93" name="Text 1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94" name="Text 1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95" name="Text 1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96" name="Text 1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97" name="Text 1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98" name="Text 1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399" name="Text 2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00" name="Text 2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01" name="Text 2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02" name="Text 2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03" name="Text 2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04" name="Text 2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05" name="Text 2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06" name="Text 2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07" name="Text 2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08" name="Text 2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09" name="Text 3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10" name="Text 3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11" name="Text 3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12" name="Text 3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13" name="Text 3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14" name="Text 3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15" name="Text 3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16" name="Text 3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17" name="Text 3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18" name="Text 3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19" name="Text 4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20" name="Text 4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21" name="Text 4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22" name="Text 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23" name="Text 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24" name="Text 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25" name="Text 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26" name="Text 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27" name="Text 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28" name="Text 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29" name="Text 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30" name="Text 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31" name="Text 1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32" name="Text 1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33" name="Text 1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34" name="Text 1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35" name="Text 1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36" name="Text 1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37" name="Text 1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38" name="Text 1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39" name="Text 1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40" name="Text 1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41" name="Text 2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42" name="Text 2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43" name="Text 2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44" name="Text 2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45" name="Text 2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46" name="Text 2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47" name="Text 2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48" name="Text 2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49" name="Text 2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50" name="Text 2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51" name="Text 3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52" name="Text 3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53" name="Text 3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54" name="Text 3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55" name="Text 3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56" name="Text 3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57" name="Text 3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58" name="Text 3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59" name="Text 3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60" name="Text 3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61" name="Text 4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62" name="Text 4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63" name="Text 4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64" name="Text 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65" name="Text 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66" name="Text 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67" name="Text 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68" name="Text 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69" name="Text 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70" name="Text 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71" name="Text 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72" name="Text 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73" name="Text 1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74" name="Text 1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75" name="Text 1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76" name="Text 1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77" name="Text 1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78" name="Text 1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79" name="Text 1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80" name="Text 1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81" name="Text 1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82" name="Text 1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83" name="Text 2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84" name="Text 2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85" name="Text 2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86" name="Text 2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87" name="Text 2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88" name="Text 2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89" name="Text 2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90" name="Text 2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91" name="Text 2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92" name="Text 2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93" name="Text 3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94" name="Text 3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95" name="Text 3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96" name="Text 3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97" name="Text 3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98" name="Text 3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499" name="Text 3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00" name="Text 3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01" name="Text 3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02" name="Text 3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03" name="Text 4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04" name="Text 4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05" name="Text 4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06" name="Text 3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07" name="Text 4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08" name="Text 5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09" name="Text 6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10" name="Text 7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11" name="Text 8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12" name="Text 9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13" name="Text 10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14" name="Text 11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15" name="Text 12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16" name="Text 13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17" name="Text 14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18" name="Text 15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19" name="Text 16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20" name="Text 17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21" name="Text 18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22" name="Text 19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23" name="Text 20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24" name="Text 21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25" name="Text 22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26" name="Text 23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27" name="Text 24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28" name="Text 25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29" name="Text 26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30" name="Text 27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31" name="Text 28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32" name="Text 29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33" name="Text 30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34" name="Text 31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35" name="Text 32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36" name="Text 33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37" name="Text 34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38" name="Text 35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39" name="Text 36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40" name="Text 37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41" name="Text 38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42" name="Text 39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43" name="Text 40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44" name="Text 41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90170</xdr:rowOff>
    </xdr:to>
    <xdr:sp macro="" textlink="">
      <xdr:nvSpPr>
        <xdr:cNvPr id="545" name="Text 42"/>
        <xdr:cNvSpPr txBox="1">
          <a:spLocks noChangeArrowheads="1"/>
        </xdr:cNvSpPr>
      </xdr:nvSpPr>
      <xdr:spPr bwMode="auto">
        <a:xfrm>
          <a:off x="381000" y="62960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46" name="Text 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47" name="Text 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48" name="Text 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49" name="Text 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50" name="Text 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51" name="Text 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52" name="Text 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53" name="Text 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54" name="Text 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55" name="Text 1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56" name="Text 1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57" name="Text 1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58" name="Text 1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59" name="Text 1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60" name="Text 1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61" name="Text 1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62" name="Text 1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63" name="Text 1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64" name="Text 1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65" name="Text 2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66" name="Text 2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67" name="Text 2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68" name="Text 2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69" name="Text 2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70" name="Text 2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71" name="Text 2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72" name="Text 2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73" name="Text 2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74" name="Text 2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75" name="Text 3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76" name="Text 3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77" name="Text 3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78" name="Text 3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79" name="Text 3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80" name="Text 3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81" name="Text 3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82" name="Text 3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83" name="Text 3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84" name="Text 3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85" name="Text 4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86" name="Text 4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87" name="Text 4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88" name="Text 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89" name="Text 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90" name="Text 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91" name="Text 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92" name="Text 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93" name="Text 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94" name="Text 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95" name="Text 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96" name="Text 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97" name="Text 1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98" name="Text 1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599" name="Text 1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00" name="Text 1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01" name="Text 1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02" name="Text 1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03" name="Text 1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04" name="Text 1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05" name="Text 1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06" name="Text 1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07" name="Text 2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08" name="Text 2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09" name="Text 2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10" name="Text 2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11" name="Text 2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12" name="Text 2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13" name="Text 2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14" name="Text 2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15" name="Text 2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16" name="Text 2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17" name="Text 3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18" name="Text 3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19" name="Text 3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20" name="Text 3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21" name="Text 3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22" name="Text 3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23" name="Text 3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24" name="Text 3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25" name="Text 3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26" name="Text 3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27" name="Text 4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28" name="Text 4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29" name="Text 4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30" name="Text 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31" name="Text 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32" name="Text 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33" name="Text 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34" name="Text 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35" name="Text 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36" name="Text 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37" name="Text 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38" name="Text 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39" name="Text 1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40" name="Text 1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41" name="Text 1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42" name="Text 1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43" name="Text 1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44" name="Text 1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45" name="Text 1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46" name="Text 1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47" name="Text 1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48" name="Text 1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49" name="Text 2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50" name="Text 2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51" name="Text 2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52" name="Text 2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53" name="Text 2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54" name="Text 2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55" name="Text 2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56" name="Text 2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57" name="Text 2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58" name="Text 2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59" name="Text 3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60" name="Text 3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61" name="Text 3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62" name="Text 3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63" name="Text 3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64" name="Text 3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65" name="Text 3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66" name="Text 3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67" name="Text 3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68" name="Text 3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69" name="Text 4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70" name="Text 4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71" name="Text 4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72" name="Text 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73" name="Text 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74" name="Text 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75" name="Text 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76" name="Text 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77" name="Text 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78" name="Text 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79" name="Text 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80" name="Text 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81" name="Text 1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82" name="Text 1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83" name="Text 1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84" name="Text 1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85" name="Text 1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86" name="Text 1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87" name="Text 1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88" name="Text 1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89" name="Text 1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90" name="Text 1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91" name="Text 2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92" name="Text 2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93" name="Text 2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94" name="Text 2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95" name="Text 2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96" name="Text 2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97" name="Text 2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98" name="Text 2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699" name="Text 2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00" name="Text 2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01" name="Text 3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02" name="Text 3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03" name="Text 3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04" name="Text 3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05" name="Text 3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06" name="Text 3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07" name="Text 3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08" name="Text 3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09" name="Text 3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10" name="Text 3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11" name="Text 4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12" name="Text 4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13" name="Text 4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14" name="Text 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15" name="Text 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16" name="Text 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17" name="Text 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18" name="Text 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19" name="Text 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20" name="Text 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21" name="Text 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22" name="Text 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23" name="Text 1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24" name="Text 1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25" name="Text 1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26" name="Text 1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27" name="Text 1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28" name="Text 1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29" name="Text 1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30" name="Text 1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31" name="Text 1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32" name="Text 1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33" name="Text 2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34" name="Text 2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35" name="Text 2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36" name="Text 2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37" name="Text 2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38" name="Text 2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39" name="Text 2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40" name="Text 2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41" name="Text 2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42" name="Text 2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43" name="Text 3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44" name="Text 3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45" name="Text 3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46" name="Text 3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47" name="Text 3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48" name="Text 3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49" name="Text 3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50" name="Text 3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51" name="Text 3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52" name="Text 3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53" name="Text 4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54" name="Text 4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55" name="Text 4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56" name="Text 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57" name="Text 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58" name="Text 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59" name="Text 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60" name="Text 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61" name="Text 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62" name="Text 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63" name="Text 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64" name="Text 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65" name="Text 1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66" name="Text 1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67" name="Text 1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68" name="Text 1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69" name="Text 1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70" name="Text 1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71" name="Text 1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72" name="Text 1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73" name="Text 1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74" name="Text 1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75" name="Text 2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76" name="Text 2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77" name="Text 2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78" name="Text 2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79" name="Text 2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80" name="Text 2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81" name="Text 2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82" name="Text 2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83" name="Text 2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84" name="Text 2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85" name="Text 3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86" name="Text 3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87" name="Text 3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88" name="Text 3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89" name="Text 3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90" name="Text 3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91" name="Text 3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92" name="Text 3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93" name="Text 3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94" name="Text 3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95" name="Text 4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96" name="Text 4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97" name="Text 4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98" name="Text 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799" name="Text 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00" name="Text 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01" name="Text 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02" name="Text 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03" name="Text 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04" name="Text 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05" name="Text 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06" name="Text 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07" name="Text 1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08" name="Text 1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09" name="Text 1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10" name="Text 1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11" name="Text 1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12" name="Text 1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13" name="Text 1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14" name="Text 1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15" name="Text 1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16" name="Text 1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17" name="Text 2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18" name="Text 2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19" name="Text 2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20" name="Text 2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21" name="Text 2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22" name="Text 2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23" name="Text 2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24" name="Text 2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25" name="Text 2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26" name="Text 2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27" name="Text 3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28" name="Text 3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29" name="Text 3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30" name="Text 3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31" name="Text 3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32" name="Text 3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33" name="Text 3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34" name="Text 3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35" name="Text 3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36" name="Text 3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37" name="Text 4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38" name="Text 4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39" name="Text 4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40" name="Text 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41" name="Text 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42" name="Text 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43" name="Text 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44" name="Text 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45" name="Text 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46" name="Text 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47" name="Text 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48" name="Text 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49" name="Text 1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50" name="Text 1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51" name="Text 1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52" name="Text 1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53" name="Text 1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54" name="Text 1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55" name="Text 1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56" name="Text 1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57" name="Text 1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58" name="Text 1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59" name="Text 2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60" name="Text 2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61" name="Text 2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62" name="Text 2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63" name="Text 2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64" name="Text 2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65" name="Text 2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66" name="Text 2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67" name="Text 2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68" name="Text 2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69" name="Text 3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70" name="Text 3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71" name="Text 3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72" name="Text 3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73" name="Text 3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74" name="Text 3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75" name="Text 3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76" name="Text 3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77" name="Text 3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78" name="Text 3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79" name="Text 4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80" name="Text 4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81" name="Text 4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82" name="Text 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83" name="Text 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84" name="Text 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85" name="Text 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86" name="Text 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87" name="Text 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88" name="Text 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89" name="Text 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90" name="Text 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91" name="Text 1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92" name="Text 1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93" name="Text 1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94" name="Text 1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95" name="Text 1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96" name="Text 1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97" name="Text 1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98" name="Text 1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899" name="Text 1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00" name="Text 1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01" name="Text 2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02" name="Text 2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03" name="Text 2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04" name="Text 2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05" name="Text 2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06" name="Text 2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07" name="Text 2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08" name="Text 2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09" name="Text 2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10" name="Text 2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11" name="Text 3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12" name="Text 3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13" name="Text 3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14" name="Text 3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15" name="Text 3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16" name="Text 3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17" name="Text 3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18" name="Text 3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19" name="Text 3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20" name="Text 3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21" name="Text 4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22" name="Text 4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23" name="Text 4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24" name="Text 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25" name="Text 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26" name="Text 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27" name="Text 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28" name="Text 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29" name="Text 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30" name="Text 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31" name="Text 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32" name="Text 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33" name="Text 1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34" name="Text 1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35" name="Text 1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36" name="Text 1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37" name="Text 1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38" name="Text 1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39" name="Text 1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40" name="Text 1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41" name="Text 1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42" name="Text 1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43" name="Text 2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44" name="Text 2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45" name="Text 2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46" name="Text 2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47" name="Text 2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48" name="Text 2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49" name="Text 2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50" name="Text 2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51" name="Text 2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52" name="Text 2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53" name="Text 3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54" name="Text 3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55" name="Text 3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56" name="Text 3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57" name="Text 3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58" name="Text 3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59" name="Text 3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60" name="Text 3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61" name="Text 3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62" name="Text 3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63" name="Text 4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64" name="Text 4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65" name="Text 4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66" name="Text 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67" name="Text 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68" name="Text 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69" name="Text 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70" name="Text 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71" name="Text 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72" name="Text 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73" name="Text 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74" name="Text 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75" name="Text 1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76" name="Text 1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77" name="Text 1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78" name="Text 1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79" name="Text 1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80" name="Text 1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81" name="Text 1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82" name="Text 1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83" name="Text 1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84" name="Text 1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85" name="Text 2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86" name="Text 2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87" name="Text 2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88" name="Text 2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89" name="Text 2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90" name="Text 2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91" name="Text 2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92" name="Text 2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93" name="Text 2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94" name="Text 2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95" name="Text 3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96" name="Text 3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97" name="Text 3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98" name="Text 33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999" name="Text 34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000" name="Text 35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001" name="Text 36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002" name="Text 37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003" name="Text 38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004" name="Text 39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005" name="Text 40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006" name="Text 41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80645</xdr:rowOff>
    </xdr:to>
    <xdr:sp macro="" textlink="">
      <xdr:nvSpPr>
        <xdr:cNvPr id="1007" name="Text 42"/>
        <xdr:cNvSpPr txBox="1">
          <a:spLocks noChangeArrowheads="1"/>
        </xdr:cNvSpPr>
      </xdr:nvSpPr>
      <xdr:spPr bwMode="auto">
        <a:xfrm>
          <a:off x="381000" y="62960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154781</xdr:colOff>
      <xdr:row>1</xdr:row>
      <xdr:rowOff>0</xdr:rowOff>
    </xdr:from>
    <xdr:to>
      <xdr:col>7</xdr:col>
      <xdr:colOff>392906</xdr:colOff>
      <xdr:row>1</xdr:row>
      <xdr:rowOff>202406</xdr:rowOff>
    </xdr:to>
    <xdr:cxnSp macro="">
      <xdr:nvCxnSpPr>
        <xdr:cNvPr id="2" name="ตัวเชื่อมต่อตรง 1"/>
        <xdr:cNvCxnSpPr/>
      </xdr:nvCxnSpPr>
      <xdr:spPr>
        <a:xfrm flipV="1">
          <a:off x="9708356" y="523875"/>
          <a:ext cx="238125" cy="2024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59531</xdr:colOff>
      <xdr:row>4</xdr:row>
      <xdr:rowOff>95250</xdr:rowOff>
    </xdr:from>
    <xdr:to>
      <xdr:col>3</xdr:col>
      <xdr:colOff>261937</xdr:colOff>
      <xdr:row>4</xdr:row>
      <xdr:rowOff>214312</xdr:rowOff>
    </xdr:to>
    <xdr:cxnSp macro="">
      <xdr:nvCxnSpPr>
        <xdr:cNvPr id="3" name="ตัวเชื่อมต่อตรง 2"/>
        <xdr:cNvCxnSpPr/>
      </xdr:nvCxnSpPr>
      <xdr:spPr>
        <a:xfrm flipV="1">
          <a:off x="4193381" y="1419225"/>
          <a:ext cx="202406" cy="11906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122465</xdr:colOff>
      <xdr:row>2</xdr:row>
      <xdr:rowOff>81642</xdr:rowOff>
    </xdr:from>
    <xdr:to>
      <xdr:col>7</xdr:col>
      <xdr:colOff>326572</xdr:colOff>
      <xdr:row>3</xdr:row>
      <xdr:rowOff>0</xdr:rowOff>
    </xdr:to>
    <xdr:cxnSp macro="">
      <xdr:nvCxnSpPr>
        <xdr:cNvPr id="2" name="ตัวเชื่อมต่อตรง 1"/>
        <xdr:cNvCxnSpPr/>
      </xdr:nvCxnSpPr>
      <xdr:spPr>
        <a:xfrm flipV="1">
          <a:off x="9676040" y="605517"/>
          <a:ext cx="204107" cy="18505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95249</xdr:colOff>
      <xdr:row>5</xdr:row>
      <xdr:rowOff>95251</xdr:rowOff>
    </xdr:from>
    <xdr:to>
      <xdr:col>2</xdr:col>
      <xdr:colOff>217714</xdr:colOff>
      <xdr:row>5</xdr:row>
      <xdr:rowOff>231323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688771" y="1426029"/>
          <a:ext cx="136072" cy="12246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149679</xdr:colOff>
      <xdr:row>1</xdr:row>
      <xdr:rowOff>27214</xdr:rowOff>
    </xdr:from>
    <xdr:to>
      <xdr:col>7</xdr:col>
      <xdr:colOff>367393</xdr:colOff>
      <xdr:row>2</xdr:row>
      <xdr:rowOff>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9692368" y="561975"/>
          <a:ext cx="239486" cy="21771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27215</xdr:colOff>
      <xdr:row>4</xdr:row>
      <xdr:rowOff>122464</xdr:rowOff>
    </xdr:from>
    <xdr:to>
      <xdr:col>2</xdr:col>
      <xdr:colOff>231322</xdr:colOff>
      <xdr:row>5</xdr:row>
      <xdr:rowOff>0</xdr:rowOff>
    </xdr:to>
    <xdr:cxnSp macro="">
      <xdr:nvCxnSpPr>
        <xdr:cNvPr id="3" name="ตัวเชื่อมต่อตรง 2"/>
        <xdr:cNvCxnSpPr/>
      </xdr:nvCxnSpPr>
      <xdr:spPr>
        <a:xfrm flipV="1">
          <a:off x="2627540" y="1446439"/>
          <a:ext cx="204107" cy="14423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136073</xdr:colOff>
      <xdr:row>1</xdr:row>
      <xdr:rowOff>40821</xdr:rowOff>
    </xdr:from>
    <xdr:to>
      <xdr:col>7</xdr:col>
      <xdr:colOff>285751</xdr:colOff>
      <xdr:row>1</xdr:row>
      <xdr:rowOff>244928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9662433" y="591911"/>
          <a:ext cx="204107" cy="14967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54429</xdr:colOff>
      <xdr:row>4</xdr:row>
      <xdr:rowOff>95250</xdr:rowOff>
    </xdr:from>
    <xdr:to>
      <xdr:col>2</xdr:col>
      <xdr:colOff>231322</xdr:colOff>
      <xdr:row>4</xdr:row>
      <xdr:rowOff>217714</xdr:rowOff>
    </xdr:to>
    <xdr:cxnSp macro="">
      <xdr:nvCxnSpPr>
        <xdr:cNvPr id="3" name="ตัวเชื่อมต่อตรง 2"/>
        <xdr:cNvCxnSpPr/>
      </xdr:nvCxnSpPr>
      <xdr:spPr>
        <a:xfrm flipV="1">
          <a:off x="2654754" y="1419225"/>
          <a:ext cx="176893" cy="12246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95250</xdr:colOff>
      <xdr:row>1</xdr:row>
      <xdr:rowOff>54428</xdr:rowOff>
    </xdr:from>
    <xdr:to>
      <xdr:col>7</xdr:col>
      <xdr:colOff>312965</xdr:colOff>
      <xdr:row>1</xdr:row>
      <xdr:rowOff>231321</xdr:rowOff>
    </xdr:to>
    <xdr:cxnSp macro="">
      <xdr:nvCxnSpPr>
        <xdr:cNvPr id="2" name="ตัวเชื่อมต่อตรง 1"/>
        <xdr:cNvCxnSpPr/>
      </xdr:nvCxnSpPr>
      <xdr:spPr>
        <a:xfrm flipV="1">
          <a:off x="9648825" y="578303"/>
          <a:ext cx="217715" cy="17689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136071</xdr:colOff>
      <xdr:row>4</xdr:row>
      <xdr:rowOff>68037</xdr:rowOff>
    </xdr:from>
    <xdr:to>
      <xdr:col>2</xdr:col>
      <xdr:colOff>272142</xdr:colOff>
      <xdr:row>5</xdr:row>
      <xdr:rowOff>13608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698296" y="1430112"/>
          <a:ext cx="212271" cy="13607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40822</xdr:colOff>
      <xdr:row>4</xdr:row>
      <xdr:rowOff>68036</xdr:rowOff>
    </xdr:from>
    <xdr:to>
      <xdr:col>3</xdr:col>
      <xdr:colOff>204108</xdr:colOff>
      <xdr:row>4</xdr:row>
      <xdr:rowOff>258536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4161065" y="1405618"/>
          <a:ext cx="190500" cy="16328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68036</xdr:colOff>
      <xdr:row>1</xdr:row>
      <xdr:rowOff>54428</xdr:rowOff>
    </xdr:from>
    <xdr:to>
      <xdr:col>7</xdr:col>
      <xdr:colOff>272143</xdr:colOff>
      <xdr:row>1</xdr:row>
      <xdr:rowOff>231321</xdr:rowOff>
    </xdr:to>
    <xdr:cxnSp macro="">
      <xdr:nvCxnSpPr>
        <xdr:cNvPr id="3" name="ตัวเชื่อมต่อตรง 2"/>
        <xdr:cNvCxnSpPr/>
      </xdr:nvCxnSpPr>
      <xdr:spPr>
        <a:xfrm flipV="1">
          <a:off x="9621611" y="578303"/>
          <a:ext cx="204107" cy="17689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40822</xdr:colOff>
      <xdr:row>2</xdr:row>
      <xdr:rowOff>81642</xdr:rowOff>
    </xdr:from>
    <xdr:to>
      <xdr:col>7</xdr:col>
      <xdr:colOff>272143</xdr:colOff>
      <xdr:row>3</xdr:row>
      <xdr:rowOff>13608</xdr:rowOff>
    </xdr:to>
    <xdr:cxnSp macro="">
      <xdr:nvCxnSpPr>
        <xdr:cNvPr id="2" name="ตัวเชื่อมต่อตรง 1"/>
        <xdr:cNvCxnSpPr/>
      </xdr:nvCxnSpPr>
      <xdr:spPr>
        <a:xfrm flipV="1">
          <a:off x="9594397" y="605517"/>
          <a:ext cx="231321" cy="19866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27215</xdr:colOff>
      <xdr:row>5</xdr:row>
      <xdr:rowOff>81643</xdr:rowOff>
    </xdr:from>
    <xdr:to>
      <xdr:col>2</xdr:col>
      <xdr:colOff>299357</xdr:colOff>
      <xdr:row>5</xdr:row>
      <xdr:rowOff>244929</xdr:rowOff>
    </xdr:to>
    <xdr:cxnSp macro="">
      <xdr:nvCxnSpPr>
        <xdr:cNvPr id="3" name="ตัวเชื่อมต่อตรง 2"/>
        <xdr:cNvCxnSpPr/>
      </xdr:nvCxnSpPr>
      <xdr:spPr>
        <a:xfrm flipV="1">
          <a:off x="2627540" y="1405618"/>
          <a:ext cx="272142" cy="16328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7</xdr:col>
      <xdr:colOff>276225</xdr:colOff>
      <xdr:row>1</xdr:row>
      <xdr:rowOff>133350</xdr:rowOff>
    </xdr:to>
    <xdr:cxnSp macro="">
      <xdr:nvCxnSpPr>
        <xdr:cNvPr id="4" name="ตัวเชื่อมต่อตรง 3"/>
        <xdr:cNvCxnSpPr/>
      </xdr:nvCxnSpPr>
      <xdr:spPr>
        <a:xfrm flipV="1">
          <a:off x="9686925" y="476250"/>
          <a:ext cx="142875" cy="1809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4</xdr:row>
      <xdr:rowOff>38100</xdr:rowOff>
    </xdr:from>
    <xdr:to>
      <xdr:col>2</xdr:col>
      <xdr:colOff>257175</xdr:colOff>
      <xdr:row>4</xdr:row>
      <xdr:rowOff>161925</xdr:rowOff>
    </xdr:to>
    <xdr:cxnSp macro="">
      <xdr:nvCxnSpPr>
        <xdr:cNvPr id="6" name="ตัวเชื่อมต่อตรง 5"/>
        <xdr:cNvCxnSpPr/>
      </xdr:nvCxnSpPr>
      <xdr:spPr>
        <a:xfrm flipV="1">
          <a:off x="2714625" y="1362075"/>
          <a:ext cx="142875" cy="1238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7</xdr:col>
      <xdr:colOff>276225</xdr:colOff>
      <xdr:row>1</xdr:row>
      <xdr:rowOff>133350</xdr:rowOff>
    </xdr:to>
    <xdr:cxnSp macro="">
      <xdr:nvCxnSpPr>
        <xdr:cNvPr id="2" name="ตัวเชื่อมต่อตรง 1"/>
        <xdr:cNvCxnSpPr/>
      </xdr:nvCxnSpPr>
      <xdr:spPr>
        <a:xfrm flipV="1">
          <a:off x="9686925" y="476250"/>
          <a:ext cx="142875" cy="1809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4</xdr:row>
      <xdr:rowOff>38100</xdr:rowOff>
    </xdr:from>
    <xdr:to>
      <xdr:col>2</xdr:col>
      <xdr:colOff>257175</xdr:colOff>
      <xdr:row>4</xdr:row>
      <xdr:rowOff>161925</xdr:rowOff>
    </xdr:to>
    <xdr:cxnSp macro="">
      <xdr:nvCxnSpPr>
        <xdr:cNvPr id="3" name="ตัวเชื่อมต่อตรง 2"/>
        <xdr:cNvCxnSpPr/>
      </xdr:nvCxnSpPr>
      <xdr:spPr>
        <a:xfrm flipV="1">
          <a:off x="2714625" y="1362075"/>
          <a:ext cx="142875" cy="1238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5478462" y="76231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3" name="กล่องข้อความ 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5478462" y="76231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4" name="กล่องข้อความ 1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5478462" y="76231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5" name="กล่องข้อความ 1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5478462" y="76231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6" name="กล่องข้อความ 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/>
      </xdr:nvSpPr>
      <xdr:spPr>
        <a:xfrm>
          <a:off x="5478462" y="76231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7" name="กล่องข้อความ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478462" y="76231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8" name="กล่องข้อความ 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478462" y="76231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9" name="กล่องข้อความ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5478462" y="76231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10" name="กล่องข้อความ 1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478462" y="76231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11" name="กล่องข้อความ 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5478462" y="76231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2" name="กล่องข้อความ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3" name="กล่องข้อความ 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4" name="กล่องข้อความ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5" name="กล่องข้อความ 1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6" name="กล่องข้อความ 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7" name="กล่องข้อความ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8" name="กล่องข้อความ 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9" name="กล่องข้อความ 1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0" name="กล่องข้อความ 1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1" name="กล่องข้อความ 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2" name="กล่องข้อความ 3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3" name="กล่องข้อความ 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4" name="กล่องข้อความ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5" name="กล่องข้อความ 1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6" name="กล่องข้อความ 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7" name="กล่องข้อความ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8" name="กล่องข้อความ 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9" name="กล่องข้อความ 1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0" name="กล่องข้อความ 1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1" name="กล่องข้อความ 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2" name="กล่องข้อความ 2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3" name="กล่องข้อความ 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4" name="กล่องข้อความ 1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5" name="กล่องข้อความ 1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6" name="กล่องข้อความ 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7" name="กล่องข้อความ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8" name="กล่องข้อความ 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9" name="กล่องข้อความ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40" name="กล่องข้อความ 1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41" name="กล่องข้อความ 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57832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42" name="กล่องข้อความ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5783262" y="40894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43" name="กล่องข้อความ 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5783262" y="40894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44" name="กล่องข้อความ 1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5783262" y="40894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45" name="กล่องข้อความ 1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5783262" y="40894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46" name="กล่องข้อความ 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/>
      </xdr:nvSpPr>
      <xdr:spPr>
        <a:xfrm>
          <a:off x="5783262" y="40894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47" name="กล่องข้อความ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783262" y="40894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48" name="กล่องข้อความ 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783262" y="40894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49" name="กล่องข้อความ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5783262" y="40894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50" name="กล่องข้อความ 1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783262" y="40894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51" name="กล่องข้อความ 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5783262" y="40894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52" name="กล่องข้อความ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86861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53" name="กล่องข้อความ 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86861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7</xdr:col>
      <xdr:colOff>276225</xdr:colOff>
      <xdr:row>1</xdr:row>
      <xdr:rowOff>133350</xdr:rowOff>
    </xdr:to>
    <xdr:cxnSp macro="">
      <xdr:nvCxnSpPr>
        <xdr:cNvPr id="2" name="ตัวเชื่อมต่อตรง 1"/>
        <xdr:cNvCxnSpPr/>
      </xdr:nvCxnSpPr>
      <xdr:spPr>
        <a:xfrm flipV="1">
          <a:off x="9686925" y="476250"/>
          <a:ext cx="142875" cy="3143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4</xdr:row>
      <xdr:rowOff>38100</xdr:rowOff>
    </xdr:from>
    <xdr:to>
      <xdr:col>2</xdr:col>
      <xdr:colOff>257175</xdr:colOff>
      <xdr:row>4</xdr:row>
      <xdr:rowOff>161925</xdr:rowOff>
    </xdr:to>
    <xdr:cxnSp macro="">
      <xdr:nvCxnSpPr>
        <xdr:cNvPr id="3" name="ตัวเชื่อมต่อตรง 2"/>
        <xdr:cNvCxnSpPr/>
      </xdr:nvCxnSpPr>
      <xdr:spPr>
        <a:xfrm flipV="1">
          <a:off x="2714625" y="1581150"/>
          <a:ext cx="142875" cy="1238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" name="กล่องข้อความ 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4" name="กล่องข้อความ 1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5" name="กล่องข้อความ 1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6" name="กล่องข้อความ 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7" name="กล่องข้อความ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8" name="กล่องข้อความ 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9" name="กล่องข้อความ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0" name="กล่องข้อความ 1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1" name="กล่องข้อความ 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2" name="กล่องข้อความ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3" name="กล่องข้อความ 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4" name="กล่องข้อความ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5" name="กล่องข้อความ 1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6" name="กล่องข้อความ 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7" name="กล่องข้อความ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8" name="กล่องข้อความ 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9" name="กล่องข้อความ 1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0" name="กล่องข้อความ 1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1" name="กล่องข้อความ 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2" name="กล่องข้อความ 3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3" name="กล่องข้อความ 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4" name="กล่องข้อความ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5" name="กล่องข้อความ 1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6" name="กล่องข้อความ 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7" name="กล่องข้อความ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8" name="กล่องข้อความ 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9" name="กล่องข้อความ 1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0" name="กล่องข้อความ 1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1" name="กล่องข้อความ 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2" name="กล่องข้อความ 2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3" name="กล่องข้อความ 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4" name="กล่องข้อความ 1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5" name="กล่องข้อความ 1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6" name="กล่องข้อความ 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7" name="กล่องข้อความ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8" name="กล่องข้อความ 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9" name="กล่องข้อความ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40" name="กล่องข้อความ 1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41" name="กล่องข้อความ 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70310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42" name="กล่องข้อความ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11638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43" name="กล่องข้อความ 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11638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122464</xdr:colOff>
      <xdr:row>3</xdr:row>
      <xdr:rowOff>231321</xdr:rowOff>
    </xdr:from>
    <xdr:to>
      <xdr:col>5</xdr:col>
      <xdr:colOff>312964</xdr:colOff>
      <xdr:row>4</xdr:row>
      <xdr:rowOff>204107</xdr:rowOff>
    </xdr:to>
    <xdr:cxnSp macro="">
      <xdr:nvCxnSpPr>
        <xdr:cNvPr id="2" name="ตัวเชื่อมต่อตรง 1"/>
        <xdr:cNvCxnSpPr/>
      </xdr:nvCxnSpPr>
      <xdr:spPr>
        <a:xfrm flipV="1">
          <a:off x="6608989" y="1288596"/>
          <a:ext cx="190500" cy="23948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95250</xdr:colOff>
      <xdr:row>1</xdr:row>
      <xdr:rowOff>81642</xdr:rowOff>
    </xdr:from>
    <xdr:to>
      <xdr:col>2</xdr:col>
      <xdr:colOff>258536</xdr:colOff>
      <xdr:row>1</xdr:row>
      <xdr:rowOff>190500</xdr:rowOff>
    </xdr:to>
    <xdr:cxnSp macro="">
      <xdr:nvCxnSpPr>
        <xdr:cNvPr id="3" name="ตัวเชื่อมต่อตรง 2"/>
        <xdr:cNvCxnSpPr/>
      </xdr:nvCxnSpPr>
      <xdr:spPr>
        <a:xfrm flipV="1">
          <a:off x="2695575" y="605517"/>
          <a:ext cx="163286" cy="10885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95251</xdr:colOff>
      <xdr:row>1</xdr:row>
      <xdr:rowOff>71438</xdr:rowOff>
    </xdr:from>
    <xdr:to>
      <xdr:col>2</xdr:col>
      <xdr:colOff>202407</xdr:colOff>
      <xdr:row>1</xdr:row>
      <xdr:rowOff>214313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677716" y="613173"/>
          <a:ext cx="142875" cy="10715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71437</xdr:colOff>
      <xdr:row>4</xdr:row>
      <xdr:rowOff>119062</xdr:rowOff>
    </xdr:from>
    <xdr:to>
      <xdr:col>3</xdr:col>
      <xdr:colOff>178594</xdr:colOff>
      <xdr:row>4</xdr:row>
      <xdr:rowOff>202406</xdr:rowOff>
    </xdr:to>
    <xdr:cxnSp macro="">
      <xdr:nvCxnSpPr>
        <xdr:cNvPr id="3" name="ตัวเชื่อมต่อตรง 2"/>
        <xdr:cNvCxnSpPr/>
      </xdr:nvCxnSpPr>
      <xdr:spPr>
        <a:xfrm flipV="1">
          <a:off x="4205287" y="1443037"/>
          <a:ext cx="107157" cy="8334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108857</xdr:colOff>
      <xdr:row>1</xdr:row>
      <xdr:rowOff>149678</xdr:rowOff>
    </xdr:from>
    <xdr:to>
      <xdr:col>2</xdr:col>
      <xdr:colOff>285750</xdr:colOff>
      <xdr:row>1</xdr:row>
      <xdr:rowOff>204107</xdr:rowOff>
    </xdr:to>
    <xdr:cxnSp macro="">
      <xdr:nvCxnSpPr>
        <xdr:cNvPr id="2" name="ตัวเชื่อมต่อตรง 1"/>
        <xdr:cNvCxnSpPr/>
      </xdr:nvCxnSpPr>
      <xdr:spPr>
        <a:xfrm flipV="1">
          <a:off x="2709182" y="673553"/>
          <a:ext cx="176893" cy="5442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95250</xdr:colOff>
      <xdr:row>4</xdr:row>
      <xdr:rowOff>108857</xdr:rowOff>
    </xdr:from>
    <xdr:to>
      <xdr:col>2</xdr:col>
      <xdr:colOff>231322</xdr:colOff>
      <xdr:row>4</xdr:row>
      <xdr:rowOff>231322</xdr:rowOff>
    </xdr:to>
    <xdr:cxnSp macro="">
      <xdr:nvCxnSpPr>
        <xdr:cNvPr id="3" name="ตัวเชื่อมต่อตรง 2"/>
        <xdr:cNvCxnSpPr/>
      </xdr:nvCxnSpPr>
      <xdr:spPr>
        <a:xfrm flipV="1">
          <a:off x="2695575" y="1432832"/>
          <a:ext cx="136072" cy="12246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3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36"/>
  <sheetViews>
    <sheetView view="pageBreakPreview" zoomScale="60" zoomScaleNormal="70" workbookViewId="0">
      <selection activeCell="Y19" sqref="Y19"/>
    </sheetView>
  </sheetViews>
  <sheetFormatPr defaultRowHeight="12.75" x14ac:dyDescent="0.2"/>
  <sheetData>
    <row r="2" spans="1:22" s="12" customFormat="1" ht="51" x14ac:dyDescent="0.75">
      <c r="A2" s="1041" t="s">
        <v>47</v>
      </c>
      <c r="B2" s="1041"/>
      <c r="C2" s="1041"/>
      <c r="D2" s="1041"/>
      <c r="E2" s="1041"/>
      <c r="F2" s="1041"/>
      <c r="G2" s="1041"/>
      <c r="H2" s="1041"/>
      <c r="I2" s="1041"/>
      <c r="J2" s="1041"/>
      <c r="K2" s="1041"/>
      <c r="L2" s="1041"/>
      <c r="M2" s="1041"/>
      <c r="N2" s="1041"/>
      <c r="O2" s="1041"/>
      <c r="P2" s="1041"/>
      <c r="Q2" s="1041"/>
      <c r="R2" s="1041"/>
      <c r="S2" s="1041"/>
      <c r="T2" s="1041"/>
      <c r="U2" s="1041"/>
      <c r="V2" s="1041"/>
    </row>
    <row r="3" spans="1:22" s="12" customFormat="1" ht="51" x14ac:dyDescent="0.75">
      <c r="H3" s="54" t="s">
        <v>198</v>
      </c>
    </row>
    <row r="4" spans="1:22" s="7" customFormat="1" ht="52.5" customHeight="1" x14ac:dyDescent="0.75">
      <c r="A4" s="1041" t="s">
        <v>2264</v>
      </c>
      <c r="B4" s="1041"/>
      <c r="C4" s="1041"/>
      <c r="D4" s="1041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</row>
    <row r="5" spans="1:22" s="7" customFormat="1" ht="40.5" x14ac:dyDescent="0.7">
      <c r="A5" s="775"/>
      <c r="B5" s="775"/>
      <c r="C5" s="775"/>
      <c r="D5" s="775"/>
      <c r="E5" s="775"/>
      <c r="F5" s="775"/>
      <c r="G5" s="775"/>
      <c r="H5" s="775"/>
      <c r="I5" s="775"/>
      <c r="J5" s="775"/>
      <c r="K5" s="775"/>
      <c r="L5" s="775"/>
      <c r="M5" s="775"/>
      <c r="N5" s="775"/>
      <c r="O5" s="775"/>
      <c r="P5" s="775"/>
      <c r="Q5" s="775"/>
      <c r="R5" s="775"/>
      <c r="S5" s="775"/>
      <c r="T5" s="775"/>
      <c r="U5" s="775"/>
    </row>
    <row r="32" spans="12:12" ht="36" x14ac:dyDescent="0.55000000000000004">
      <c r="L32" s="52" t="s">
        <v>880</v>
      </c>
    </row>
    <row r="33" spans="12:13" ht="36" x14ac:dyDescent="0.55000000000000004">
      <c r="L33" s="52" t="s">
        <v>2263</v>
      </c>
    </row>
    <row r="35" spans="12:13" ht="33" x14ac:dyDescent="0.6">
      <c r="M35" s="8"/>
    </row>
    <row r="36" spans="12:13" ht="33" x14ac:dyDescent="0.6">
      <c r="M36" s="9"/>
    </row>
  </sheetData>
  <mergeCells count="2">
    <mergeCell ref="A2:V2"/>
    <mergeCell ref="A4:V4"/>
  </mergeCells>
  <pageMargins left="0.9055118110236221" right="0.39370078740157483" top="1.1811023622047245" bottom="0.35433070866141736" header="0.31496062992125984" footer="0.31496062992125984"/>
  <pageSetup paperSize="9" scale="65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"/>
  <sheetViews>
    <sheetView workbookViewId="0">
      <selection sqref="A1:J10"/>
    </sheetView>
  </sheetViews>
  <sheetFormatPr defaultRowHeight="15" x14ac:dyDescent="0.25"/>
  <cols>
    <col min="1" max="1" width="8.28515625" style="72" customWidth="1"/>
    <col min="2" max="2" width="21.42578125" style="72" customWidth="1"/>
    <col min="3" max="3" width="31.140625" style="72" customWidth="1"/>
    <col min="4" max="4" width="44.28515625" style="72" customWidth="1"/>
    <col min="5" max="6" width="9.85546875" style="72" customWidth="1"/>
    <col min="7" max="8" width="9.140625" style="72"/>
    <col min="9" max="9" width="10" style="72" customWidth="1"/>
    <col min="10" max="16384" width="9.140625" style="72"/>
  </cols>
  <sheetData>
    <row r="1" spans="1:17" s="23" customFormat="1" ht="23.25" x14ac:dyDescent="0.35">
      <c r="A1" s="1122" t="s">
        <v>2266</v>
      </c>
      <c r="B1" s="1122"/>
      <c r="C1" s="1122"/>
      <c r="D1" s="1122"/>
      <c r="E1" s="1122"/>
      <c r="F1" s="1122"/>
      <c r="G1" s="1122"/>
      <c r="H1" s="1122"/>
      <c r="I1" s="1122"/>
      <c r="J1" s="1122"/>
    </row>
    <row r="2" spans="1:17" ht="23.25" x14ac:dyDescent="0.35">
      <c r="A2" s="25" t="s">
        <v>36</v>
      </c>
      <c r="B2" s="73"/>
      <c r="C2" s="73"/>
      <c r="D2" s="23"/>
    </row>
    <row r="3" spans="1:17" ht="27.75" customHeight="1" x14ac:dyDescent="0.35">
      <c r="A3" s="1133" t="s">
        <v>0</v>
      </c>
      <c r="B3" s="1133" t="s">
        <v>131</v>
      </c>
      <c r="C3" s="1133" t="s">
        <v>132</v>
      </c>
      <c r="D3" s="1133" t="s">
        <v>120</v>
      </c>
      <c r="E3" s="1127" t="s">
        <v>12</v>
      </c>
      <c r="F3" s="1128"/>
      <c r="G3" s="1128"/>
      <c r="H3" s="1128"/>
      <c r="I3" s="1128"/>
      <c r="J3" s="1129"/>
    </row>
    <row r="4" spans="1:17" ht="93.75" x14ac:dyDescent="0.25">
      <c r="A4" s="1134"/>
      <c r="B4" s="1134"/>
      <c r="C4" s="1134"/>
      <c r="D4" s="1134"/>
      <c r="E4" s="74" t="s">
        <v>121</v>
      </c>
      <c r="F4" s="74" t="s">
        <v>122</v>
      </c>
      <c r="G4" s="74" t="s">
        <v>123</v>
      </c>
      <c r="H4" s="74" t="s">
        <v>124</v>
      </c>
      <c r="I4" s="74" t="s">
        <v>125</v>
      </c>
      <c r="J4" s="74" t="s">
        <v>126</v>
      </c>
    </row>
    <row r="5" spans="1:17" ht="27.75" customHeight="1" x14ac:dyDescent="0.25">
      <c r="A5" s="1135"/>
      <c r="B5" s="1135"/>
      <c r="C5" s="1135"/>
      <c r="D5" s="1135"/>
      <c r="E5" s="57">
        <v>5</v>
      </c>
      <c r="F5" s="57">
        <v>5</v>
      </c>
      <c r="G5" s="57">
        <v>5</v>
      </c>
      <c r="H5" s="57">
        <v>5</v>
      </c>
      <c r="I5" s="57">
        <v>5</v>
      </c>
      <c r="J5" s="57">
        <v>25</v>
      </c>
    </row>
    <row r="6" spans="1:17" ht="42" x14ac:dyDescent="0.25">
      <c r="A6" s="75">
        <v>1</v>
      </c>
      <c r="B6" s="673" t="s">
        <v>2057</v>
      </c>
      <c r="C6" s="680" t="s">
        <v>2058</v>
      </c>
      <c r="D6" s="680" t="s">
        <v>2059</v>
      </c>
      <c r="E6" s="28">
        <v>4</v>
      </c>
      <c r="F6" s="28">
        <v>4</v>
      </c>
      <c r="G6" s="28">
        <v>4</v>
      </c>
      <c r="H6" s="28">
        <v>3</v>
      </c>
      <c r="I6" s="28">
        <v>4</v>
      </c>
      <c r="J6" s="29">
        <f>SUM(E6:I6)</f>
        <v>19</v>
      </c>
    </row>
    <row r="7" spans="1:17" ht="42" x14ac:dyDescent="0.25">
      <c r="A7" s="75">
        <v>2</v>
      </c>
      <c r="B7" s="673" t="s">
        <v>2060</v>
      </c>
      <c r="C7" s="680" t="s">
        <v>2058</v>
      </c>
      <c r="D7" s="680" t="s">
        <v>2061</v>
      </c>
      <c r="E7" s="28">
        <v>4</v>
      </c>
      <c r="F7" s="28">
        <v>4</v>
      </c>
      <c r="G7" s="28">
        <v>3</v>
      </c>
      <c r="H7" s="28">
        <v>3</v>
      </c>
      <c r="I7" s="28">
        <v>4</v>
      </c>
      <c r="J7" s="29">
        <v>18</v>
      </c>
      <c r="Q7" s="72" t="s">
        <v>583</v>
      </c>
    </row>
    <row r="8" spans="1:17" ht="40.5" customHeight="1" x14ac:dyDescent="0.25">
      <c r="A8" s="75">
        <v>3</v>
      </c>
      <c r="B8" s="673" t="s">
        <v>2062</v>
      </c>
      <c r="C8" s="681" t="s">
        <v>2063</v>
      </c>
      <c r="D8" s="680" t="s">
        <v>2064</v>
      </c>
      <c r="E8" s="28">
        <v>2</v>
      </c>
      <c r="F8" s="28">
        <v>4</v>
      </c>
      <c r="G8" s="28">
        <v>3</v>
      </c>
      <c r="H8" s="28">
        <v>3</v>
      </c>
      <c r="I8" s="28">
        <v>2</v>
      </c>
      <c r="J8" s="29">
        <f>SUM(E8:I8)</f>
        <v>14</v>
      </c>
    </row>
    <row r="9" spans="1:17" ht="42" x14ac:dyDescent="0.25">
      <c r="A9" s="75">
        <v>4</v>
      </c>
      <c r="B9" s="673" t="s">
        <v>2065</v>
      </c>
      <c r="C9" s="681" t="s">
        <v>2066</v>
      </c>
      <c r="D9" s="680" t="s">
        <v>2067</v>
      </c>
      <c r="E9" s="115">
        <v>3</v>
      </c>
      <c r="F9" s="115">
        <v>4</v>
      </c>
      <c r="G9" s="115">
        <v>4</v>
      </c>
      <c r="H9" s="115">
        <v>3</v>
      </c>
      <c r="I9" s="115">
        <v>2</v>
      </c>
      <c r="J9" s="682">
        <f>SUM(E9:I9)</f>
        <v>16</v>
      </c>
    </row>
    <row r="10" spans="1:17" ht="47.25" customHeight="1" x14ac:dyDescent="0.25">
      <c r="A10" s="75">
        <v>5</v>
      </c>
      <c r="B10" s="116" t="s">
        <v>2068</v>
      </c>
      <c r="C10" s="680" t="s">
        <v>2069</v>
      </c>
      <c r="D10" s="680" t="s">
        <v>2070</v>
      </c>
      <c r="E10" s="115">
        <v>3</v>
      </c>
      <c r="F10" s="115">
        <v>3</v>
      </c>
      <c r="G10" s="115">
        <v>2</v>
      </c>
      <c r="H10" s="115">
        <v>2</v>
      </c>
      <c r="I10" s="115">
        <v>2</v>
      </c>
      <c r="J10" s="682">
        <f>SUM(E10:I10)</f>
        <v>12</v>
      </c>
    </row>
  </sheetData>
  <mergeCells count="6">
    <mergeCell ref="A1:J1"/>
    <mergeCell ref="A3:A5"/>
    <mergeCell ref="B3:B5"/>
    <mergeCell ref="C3:C5"/>
    <mergeCell ref="D3:D5"/>
    <mergeCell ref="E3:J3"/>
  </mergeCells>
  <pageMargins left="0.9055118110236221" right="0.70866141732283472" top="0.74803149606299213" bottom="0.74803149606299213" header="0.31496062992125984" footer="0.31496062992125984"/>
  <pageSetup paperSize="9" scale="80" orientation="landscape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workbookViewId="0">
      <selection sqref="A1:F14"/>
    </sheetView>
  </sheetViews>
  <sheetFormatPr defaultRowHeight="21" x14ac:dyDescent="0.35"/>
  <cols>
    <col min="1" max="1" width="37.28515625" style="1" customWidth="1"/>
    <col min="2" max="2" width="36.28515625" style="1" customWidth="1"/>
    <col min="3" max="3" width="25" style="1" bestFit="1" customWidth="1"/>
    <col min="4" max="4" width="18" style="1" customWidth="1"/>
    <col min="5" max="5" width="14" style="1" customWidth="1"/>
    <col min="6" max="6" width="22.42578125" style="1" bestFit="1" customWidth="1"/>
    <col min="7" max="7" width="24.85546875" style="1" bestFit="1" customWidth="1"/>
    <col min="8" max="16384" width="9.140625" style="1"/>
  </cols>
  <sheetData>
    <row r="1" spans="1:7" x14ac:dyDescent="0.35">
      <c r="A1" s="1136" t="s">
        <v>1777</v>
      </c>
      <c r="B1" s="1136"/>
      <c r="C1" s="1136"/>
      <c r="D1" s="1136"/>
      <c r="E1" s="1136"/>
      <c r="F1" s="1136"/>
      <c r="G1" s="108"/>
    </row>
    <row r="2" spans="1:7" x14ac:dyDescent="0.35">
      <c r="A2" s="1136" t="s">
        <v>1778</v>
      </c>
      <c r="B2" s="1136"/>
      <c r="C2" s="1136"/>
      <c r="D2" s="1136"/>
      <c r="E2" s="1136"/>
      <c r="F2" s="1136"/>
      <c r="G2" s="108"/>
    </row>
    <row r="3" spans="1:7" x14ac:dyDescent="0.35">
      <c r="A3" s="1136" t="s">
        <v>1779</v>
      </c>
      <c r="B3" s="1136"/>
      <c r="C3" s="1136"/>
      <c r="D3" s="1136"/>
      <c r="E3" s="1136"/>
      <c r="F3" s="1136"/>
      <c r="G3" s="108"/>
    </row>
    <row r="4" spans="1:7" s="110" customFormat="1" x14ac:dyDescent="0.2">
      <c r="A4" s="109" t="s">
        <v>1780</v>
      </c>
    </row>
    <row r="5" spans="1:7" s="110" customFormat="1" x14ac:dyDescent="0.2">
      <c r="A5" s="109" t="s">
        <v>1781</v>
      </c>
      <c r="B5" s="111"/>
    </row>
    <row r="6" spans="1:7" s="110" customFormat="1" x14ac:dyDescent="0.2">
      <c r="A6" s="389"/>
      <c r="B6" s="111"/>
    </row>
    <row r="7" spans="1:7" s="110" customFormat="1" ht="9" customHeight="1" x14ac:dyDescent="0.2">
      <c r="A7" s="388"/>
      <c r="B7" s="109"/>
      <c r="C7" s="109"/>
      <c r="D7" s="109"/>
      <c r="F7" s="109"/>
    </row>
    <row r="8" spans="1:7" s="114" customFormat="1" ht="39.75" customHeight="1" x14ac:dyDescent="0.2">
      <c r="A8" s="112" t="s">
        <v>201</v>
      </c>
      <c r="B8" s="112" t="s">
        <v>202</v>
      </c>
      <c r="C8" s="112" t="s">
        <v>203</v>
      </c>
      <c r="D8" s="113" t="s">
        <v>20</v>
      </c>
      <c r="E8" s="112" t="s">
        <v>1</v>
      </c>
      <c r="F8" s="112" t="s">
        <v>204</v>
      </c>
    </row>
    <row r="9" spans="1:7" s="391" customFormat="1" ht="48" customHeight="1" x14ac:dyDescent="0.2">
      <c r="A9" s="377" t="s">
        <v>1782</v>
      </c>
      <c r="B9" s="392" t="s">
        <v>1783</v>
      </c>
      <c r="C9" s="1137" t="s">
        <v>2071</v>
      </c>
      <c r="D9" s="1140" t="s">
        <v>1051</v>
      </c>
      <c r="E9" s="1137" t="s">
        <v>2073</v>
      </c>
      <c r="F9" s="1137" t="s">
        <v>2072</v>
      </c>
    </row>
    <row r="10" spans="1:7" s="391" customFormat="1" ht="47.25" customHeight="1" x14ac:dyDescent="0.2">
      <c r="A10" s="377"/>
      <c r="B10" s="377" t="s">
        <v>1784</v>
      </c>
      <c r="C10" s="1138"/>
      <c r="D10" s="1141"/>
      <c r="E10" s="1138"/>
      <c r="F10" s="1138"/>
    </row>
    <row r="11" spans="1:7" s="391" customFormat="1" ht="45.75" customHeight="1" x14ac:dyDescent="0.2">
      <c r="A11" s="377"/>
      <c r="B11" s="377" t="s">
        <v>1785</v>
      </c>
      <c r="C11" s="1138"/>
      <c r="D11" s="1141"/>
      <c r="E11" s="1138"/>
      <c r="F11" s="1138"/>
    </row>
    <row r="12" spans="1:7" s="391" customFormat="1" ht="21" customHeight="1" x14ac:dyDescent="0.2">
      <c r="A12" s="377" t="s">
        <v>1789</v>
      </c>
      <c r="B12" s="377" t="s">
        <v>1786</v>
      </c>
      <c r="C12" s="1138"/>
      <c r="D12" s="1141"/>
      <c r="E12" s="1138"/>
      <c r="F12" s="1138"/>
    </row>
    <row r="13" spans="1:7" s="390" customFormat="1" ht="105" x14ac:dyDescent="0.2">
      <c r="A13" s="377"/>
      <c r="B13" s="377" t="s">
        <v>1787</v>
      </c>
      <c r="C13" s="1138"/>
      <c r="D13" s="1141"/>
      <c r="E13" s="1138"/>
      <c r="F13" s="1138"/>
    </row>
    <row r="14" spans="1:7" s="390" customFormat="1" ht="44.25" customHeight="1" x14ac:dyDescent="0.2">
      <c r="A14" s="377"/>
      <c r="B14" s="377" t="s">
        <v>1788</v>
      </c>
      <c r="C14" s="1139"/>
      <c r="D14" s="1142"/>
      <c r="E14" s="1139"/>
      <c r="F14" s="1139"/>
    </row>
    <row r="15" spans="1:7" s="110" customFormat="1" ht="12.75" x14ac:dyDescent="0.2"/>
  </sheetData>
  <mergeCells count="7">
    <mergeCell ref="A1:F1"/>
    <mergeCell ref="A2:F2"/>
    <mergeCell ref="A3:F3"/>
    <mergeCell ref="C9:C14"/>
    <mergeCell ref="D9:D14"/>
    <mergeCell ref="F9:F14"/>
    <mergeCell ref="E9:E14"/>
  </mergeCells>
  <pageMargins left="0.9055118110236221" right="0.70866141732283472" top="0.74803149606299213" bottom="0.74803149606299213" header="0.31496062992125984" footer="0.31496062992125984"/>
  <pageSetup paperSize="9" scale="80"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topLeftCell="A4" zoomScale="90" zoomScaleNormal="90" workbookViewId="0">
      <selection sqref="A1:G17"/>
    </sheetView>
  </sheetViews>
  <sheetFormatPr defaultRowHeight="13.5" x14ac:dyDescent="0.2"/>
  <cols>
    <col min="1" max="1" width="5.5703125" style="177" customWidth="1"/>
    <col min="2" max="2" width="76.85546875" style="177" customWidth="1"/>
    <col min="3" max="3" width="15.5703125" style="177" customWidth="1"/>
    <col min="4" max="4" width="16.28515625" style="177" customWidth="1"/>
    <col min="5" max="5" width="16.5703125" style="177" customWidth="1"/>
    <col min="6" max="6" width="16" style="177" customWidth="1"/>
    <col min="7" max="7" width="19.28515625" style="177" customWidth="1"/>
    <col min="8" max="16384" width="9.140625" style="177"/>
  </cols>
  <sheetData>
    <row r="1" spans="1:9" ht="30" customHeight="1" x14ac:dyDescent="0.2">
      <c r="A1" s="1146" t="s">
        <v>555</v>
      </c>
      <c r="B1" s="1146"/>
      <c r="C1" s="1146"/>
      <c r="D1" s="1146"/>
      <c r="E1" s="1146"/>
      <c r="F1" s="1146"/>
      <c r="G1" s="1146"/>
    </row>
    <row r="2" spans="1:9" ht="30.75" customHeight="1" x14ac:dyDescent="0.2">
      <c r="A2" s="1147" t="s">
        <v>15</v>
      </c>
      <c r="B2" s="1147"/>
      <c r="C2" s="1147"/>
      <c r="D2" s="1147"/>
      <c r="E2" s="1147"/>
      <c r="F2" s="1147"/>
      <c r="G2" s="1147"/>
    </row>
    <row r="3" spans="1:9" ht="23.25" x14ac:dyDescent="0.2">
      <c r="A3" s="178"/>
      <c r="B3" s="178"/>
      <c r="C3" s="178"/>
      <c r="D3" s="178"/>
      <c r="E3" s="178"/>
      <c r="F3" s="178"/>
      <c r="G3" s="178"/>
    </row>
    <row r="4" spans="1:9" ht="29.25" customHeight="1" x14ac:dyDescent="0.2">
      <c r="A4" s="179"/>
      <c r="B4" s="180" t="s">
        <v>14</v>
      </c>
      <c r="C4" s="180" t="s">
        <v>13</v>
      </c>
      <c r="D4" s="1143" t="s">
        <v>11</v>
      </c>
      <c r="E4" s="1144"/>
      <c r="F4" s="1144"/>
      <c r="G4" s="1145"/>
    </row>
    <row r="5" spans="1:9" ht="53.25" customHeight="1" x14ac:dyDescent="0.2">
      <c r="A5" s="181"/>
      <c r="B5" s="182"/>
      <c r="C5" s="40" t="s">
        <v>7</v>
      </c>
      <c r="D5" s="183" t="s">
        <v>6</v>
      </c>
      <c r="E5" s="183" t="s">
        <v>205</v>
      </c>
      <c r="F5" s="184" t="s">
        <v>8</v>
      </c>
      <c r="G5" s="184" t="s">
        <v>9</v>
      </c>
    </row>
    <row r="6" spans="1:9" ht="54" customHeight="1" x14ac:dyDescent="0.2">
      <c r="A6" s="194">
        <v>1</v>
      </c>
      <c r="B6" s="776" t="s">
        <v>387</v>
      </c>
      <c r="C6" s="777">
        <f t="shared" ref="C6:C14" si="0">D6+E6+F6+G6</f>
        <v>3140864</v>
      </c>
      <c r="D6" s="187">
        <f>A1ทุกกลุ่มวัย!F121+A2ความรู้ปชช!F21+A3พชอ!F21+A4EOC!F20+'A5-CD-NCD'!F61+A6คุ้มครอง!F44+'A7G&amp;C'!F39</f>
        <v>1817920</v>
      </c>
      <c r="E6" s="187">
        <f>A1ทุกกลุ่มวัย!G121+A2ความรู้ปชช!G21+A3พชอ!G21+A4EOC!G20+'A5-CD-NCD'!G61+A6คุ้มครอง!G44+'A7G&amp;C'!G39</f>
        <v>0</v>
      </c>
      <c r="F6" s="187">
        <f>A1ทุกกลุ่มวัย!H121+A2ความรู้ปชช!H21+A3พชอ!H21+A4EOC!H20+'A5-CD-NCD'!H61+A6คุ้มครอง!H44+'A7G&amp;C'!H39</f>
        <v>1322944</v>
      </c>
      <c r="G6" s="187">
        <f>A1ทุกกลุ่มวัย!I121+A2ความรู้ปชช!I21+A3พชอ!I21+A4EOC!I20+'A5-CD-NCD'!I61+A6คุ้มครอง!I44+'A7G&amp;C'!I39</f>
        <v>0</v>
      </c>
    </row>
    <row r="7" spans="1:9" ht="39.75" customHeight="1" x14ac:dyDescent="0.2">
      <c r="A7" s="194">
        <v>2</v>
      </c>
      <c r="B7" s="776" t="s">
        <v>504</v>
      </c>
      <c r="C7" s="777">
        <f t="shared" si="0"/>
        <v>1834430</v>
      </c>
      <c r="D7" s="187">
        <f>A8PCC!F37+A9อสม!F30+'A10-NCD-dmHT'!F59+A11TB!F48+A12RDU!F20+A13ส่งต่อ!F29+A14ทารกแรกเกิด!F16+A15Palliative!F28+A16แผนไทย!F48+A17จิต!F69+A18SP5สาขา!F32+A19หัวใจ!F30+A20มะเร็ง!F24+A21ไต!F24+A22ตา!F28+A23ปลูกถ่าย!F16+A24เสพติด!F43+A25IMC!F21+A26oneday!F14+A28ฉุกเฉิน!F26+A29พระราชดำริ!F29+A30ท่องเที่ยวสุขภาพ!F18+'A27 กัญชา'!F15</f>
        <v>1471200</v>
      </c>
      <c r="E7" s="187">
        <f>A8PCC!G37+A9อสม!G30+'A10-NCD-dmHT'!G59+A11TB!G48+A12RDU!G20+A13ส่งต่อ!G29+A14ทารกแรกเกิด!G16+A15Palliative!G28+A16แผนไทย!G48+A17จิต!G69+A18SP5สาขา!G32+A19หัวใจ!G30+A20มะเร็ง!G24+A21ไต!G24+A22ตา!G28+A23ปลูกถ่าย!G16+A24เสพติด!G43+A25IMC!G21+A26oneday!G14+A28ฉุกเฉิน!G26+A29พระราชดำริ!G29+A30ท่องเที่ยวสุขภาพ!G18+'A27 กัญชา'!G15</f>
        <v>0</v>
      </c>
      <c r="F7" s="187">
        <f>A8PCC!H37+A9อสม!H30+'A10-NCD-dmHT'!H59+A11TB!H48+A12RDU!H20+A13ส่งต่อ!H29+A14ทารกแรกเกิด!H16+A15Palliative!H28+A16แผนไทย!H48+A17จิต!H69+A18SP5สาขา!H32+A19หัวใจ!H30+A20มะเร็ง!H24+A21ไต!H24+A22ตา!H28+A23ปลูกถ่าย!H16+A24เสพติด!H43+A25IMC!H21+A26oneday!H14+A28ฉุกเฉิน!H26+A29พระราชดำริ!H29+A30ท่องเที่ยวสุขภาพ!H18+'A27 กัญชา'!H15</f>
        <v>363230</v>
      </c>
      <c r="G7" s="187">
        <f>A8PCC!I37+A9อสม!I30+'A10-NCD-dmHT'!I59+A11TB!I48+A12RDU!I20+A13ส่งต่อ!I29+A14ทารกแรกเกิด!I16+A15Palliative!I28+A16แผนไทย!I48+A17จิต!I69+A18SP5สาขา!I32+A19หัวใจ!I30+A20มะเร็ง!I24+A21ไต!I24+A22ตา!I28+A23ปลูกถ่าย!I16+A24เสพติด!I43+A25IMC!I21+A26oneday!I14+A28ฉุกเฉิน!I26+A29พระราชดำริ!I29+A30ท่องเที่ยวสุขภาพ!I18+'A27 กัญชา'!I15</f>
        <v>0</v>
      </c>
    </row>
    <row r="8" spans="1:9" ht="36.75" customHeight="1" x14ac:dyDescent="0.2">
      <c r="A8" s="194">
        <v>3</v>
      </c>
      <c r="B8" s="776" t="s">
        <v>505</v>
      </c>
      <c r="C8" s="777">
        <f t="shared" si="0"/>
        <v>3413470</v>
      </c>
      <c r="D8" s="187">
        <f>A31พัฒนาบุคลากร!F115+A32วางแผนกำลังคน!F19</f>
        <v>3413470</v>
      </c>
      <c r="E8" s="187">
        <f>A31พัฒนาบุคลากร!G115+A32วางแผนกำลังคน!G19</f>
        <v>0</v>
      </c>
      <c r="F8" s="187">
        <f>A31พัฒนาบุคลากร!H115+A32วางแผนกำลังคน!H19</f>
        <v>0</v>
      </c>
      <c r="G8" s="187">
        <f>A31พัฒนาบุคลากร!I115+A32วางแผนกำลังคน!I19</f>
        <v>0</v>
      </c>
    </row>
    <row r="9" spans="1:9" ht="27.75" customHeight="1" x14ac:dyDescent="0.2">
      <c r="A9" s="194">
        <v>4</v>
      </c>
      <c r="B9" s="776" t="s">
        <v>506</v>
      </c>
      <c r="C9" s="777">
        <f t="shared" si="0"/>
        <v>0</v>
      </c>
      <c r="D9" s="778"/>
      <c r="E9" s="778"/>
      <c r="F9" s="778"/>
      <c r="G9" s="778"/>
    </row>
    <row r="10" spans="1:9" s="185" customFormat="1" ht="24.75" customHeight="1" x14ac:dyDescent="0.2">
      <c r="A10" s="779"/>
      <c r="B10" s="712" t="s">
        <v>554</v>
      </c>
      <c r="C10" s="777">
        <f t="shared" si="0"/>
        <v>4249235</v>
      </c>
      <c r="D10" s="780">
        <f>'A33ยา-ITA'!F23+A34HAติดดาว!F37+A35HappyMOPH!F16+A36สารสนเทศ!F18+A37SmartHos!F32+'A38-3กองทุน'!F19+A39เงินคลัง!F21+A40วิจัยนวตกรรมCQI!F32+A41กฏหมาย!F18</f>
        <v>4249235</v>
      </c>
      <c r="E10" s="780">
        <f>'A33ยา-ITA'!G23+A34HAติดดาว!G37+A35HappyMOPH!G16+A36สารสนเทศ!G18+A37SmartHos!G32+'A38-3กองทุน'!G19+A39เงินคลัง!G21+A40วิจัยนวตกรรมCQI!G32+A41กฏหมาย!G18</f>
        <v>0</v>
      </c>
      <c r="F10" s="780">
        <f>'A33ยา-ITA'!H23+A34HAติดดาว!H37+A35HappyMOPH!H16+A36สารสนเทศ!H18+A37SmartHos!H32+'A38-3กองทุน'!H19+A39เงินคลัง!H21+A40วิจัยนวตกรรมCQI!H32+A41กฏหมาย!H18</f>
        <v>0</v>
      </c>
      <c r="G10" s="780">
        <f>'A33ยา-ITA'!I23+A34HAติดดาว!I37+A35HappyMOPH!I16+A36สารสนเทศ!I18+A37SmartHos!I32+'A38-3กองทุน'!I19+A39เงินคลัง!I21+A40วิจัยนวตกรรมCQI!I32+A41กฏหมาย!I18</f>
        <v>0</v>
      </c>
      <c r="I10" s="186"/>
    </row>
    <row r="11" spans="1:9" s="185" customFormat="1" ht="24.75" customHeight="1" x14ac:dyDescent="0.2">
      <c r="A11" s="779"/>
      <c r="B11" s="712" t="s">
        <v>715</v>
      </c>
      <c r="C11" s="777">
        <f t="shared" si="0"/>
        <v>1302440</v>
      </c>
      <c r="D11" s="780">
        <f>A42จัดการพื้นฐานที่เพิ่ม!F13+A42จัดการพื้นฐานที่เพิ่ม!F17+A42จัดการพื้นฐานที่เพิ่ม!F21+A42จัดการพื้นฐานที่เพิ่ม!F25+A42จัดการพื้นฐานที่เพิ่ม!F29+A42จัดการพื้นฐานที่เพิ่ม!F33+A42จัดการพื้นฐานที่เพิ่ม!F37+A42จัดการพื้นฐานที่เพิ่ม!F41+A42จัดการพื้นฐานที่เพิ่ม!F45</f>
        <v>1302440</v>
      </c>
      <c r="E11" s="780">
        <f>A42จัดการพื้นฐานที่เพิ่ม!G13+A42จัดการพื้นฐานที่เพิ่ม!G17+A42จัดการพื้นฐานที่เพิ่ม!G21+A42จัดการพื้นฐานที่เพิ่ม!G25+A42จัดการพื้นฐานที่เพิ่ม!G29+A42จัดการพื้นฐานที่เพิ่ม!G33+A42จัดการพื้นฐานที่เพิ่ม!G37+A42จัดการพื้นฐานที่เพิ่ม!G41+A42จัดการพื้นฐานที่เพิ่ม!G45</f>
        <v>0</v>
      </c>
      <c r="F11" s="780">
        <f>A42จัดการพื้นฐานที่เพิ่ม!H13+A42จัดการพื้นฐานที่เพิ่ม!H17+A42จัดการพื้นฐานที่เพิ่ม!H21+A42จัดการพื้นฐานที่เพิ่ม!H25+A42จัดการพื้นฐานที่เพิ่ม!H29+A42จัดการพื้นฐานที่เพิ่ม!H33+A42จัดการพื้นฐานที่เพิ่ม!H37+A42จัดการพื้นฐานที่เพิ่ม!H41+A42จัดการพื้นฐานที่เพิ่ม!H45</f>
        <v>0</v>
      </c>
      <c r="G11" s="780">
        <f>A42จัดการพื้นฐานที่เพิ่ม!I13+A42จัดการพื้นฐานที่เพิ่ม!I17+A42จัดการพื้นฐานที่เพิ่ม!I21+A42จัดการพื้นฐานที่เพิ่ม!I25+A42จัดการพื้นฐานที่เพิ่ม!I29+A42จัดการพื้นฐานที่เพิ่ม!I33+A42จัดการพื้นฐานที่เพิ่ม!I37+A42จัดการพื้นฐานที่เพิ่ม!I41+A42จัดการพื้นฐานที่เพิ่ม!I45</f>
        <v>0</v>
      </c>
      <c r="I11" s="186"/>
    </row>
    <row r="12" spans="1:9" s="565" customFormat="1" ht="24.75" customHeight="1" x14ac:dyDescent="0.2">
      <c r="A12" s="781"/>
      <c r="B12" s="782" t="s">
        <v>1262</v>
      </c>
      <c r="C12" s="777">
        <f t="shared" si="0"/>
        <v>96380</v>
      </c>
      <c r="D12" s="783">
        <f>A42จัดการพื้นฐานที่เพิ่ม!F15+A42จัดการพื้นฐานที่เพิ่ม!F19+A42จัดการพื้นฐานที่เพิ่ม!F23+A42จัดการพื้นฐานที่เพิ่ม!F27+A42จัดการพื้นฐานที่เพิ่ม!F31+A42จัดการพื้นฐานที่เพิ่ม!F35+A42จัดการพื้นฐานที่เพิ่ม!F39+A42จัดการพื้นฐานที่เพิ่ม!F43</f>
        <v>96380</v>
      </c>
      <c r="E12" s="783">
        <f>A42จัดการพื้นฐานที่เพิ่ม!G15+A42จัดการพื้นฐานที่เพิ่ม!G19+A42จัดการพื้นฐานที่เพิ่ม!G23+A42จัดการพื้นฐานที่เพิ่ม!G27+A42จัดการพื้นฐานที่เพิ่ม!G31+A42จัดการพื้นฐานที่เพิ่ม!G35+A42จัดการพื้นฐานที่เพิ่ม!G39+A42จัดการพื้นฐานที่เพิ่ม!G43</f>
        <v>0</v>
      </c>
      <c r="F12" s="783">
        <f>A42จัดการพื้นฐานที่เพิ่ม!H15+A42จัดการพื้นฐานที่เพิ่ม!H19+A42จัดการพื้นฐานที่เพิ่ม!H23+A42จัดการพื้นฐานที่เพิ่ม!H27+A42จัดการพื้นฐานที่เพิ่ม!H31+A42จัดการพื้นฐานที่เพิ่ม!H35+A42จัดการพื้นฐานที่เพิ่ม!H39+A42จัดการพื้นฐานที่เพิ่ม!H43</f>
        <v>0</v>
      </c>
      <c r="G12" s="783">
        <f>A42จัดการพื้นฐานที่เพิ่ม!I15+A42จัดการพื้นฐานที่เพิ่ม!I19+A42จัดการพื้นฐานที่เพิ่ม!I23+A42จัดการพื้นฐานที่เพิ่ม!I27+A42จัดการพื้นฐานที่เพิ่ม!I31+A42จัดการพื้นฐานที่เพิ่ม!I35+A42จัดการพื้นฐานที่เพิ่ม!I39+A42จัดการพื้นฐานที่เพิ่ม!I43</f>
        <v>0</v>
      </c>
      <c r="I12" s="566"/>
    </row>
    <row r="13" spans="1:9" s="565" customFormat="1" ht="24.75" customHeight="1" x14ac:dyDescent="0.2">
      <c r="A13" s="779"/>
      <c r="B13" s="782" t="s">
        <v>1981</v>
      </c>
      <c r="C13" s="777">
        <f t="shared" si="0"/>
        <v>410450</v>
      </c>
      <c r="D13" s="780">
        <f>A42จัดการพื้นฐานที่เพิ่ม!F16+A42จัดการพื้นฐานที่เพิ่ม!F20+A42จัดการพื้นฐานที่เพิ่ม!F24+A42จัดการพื้นฐานที่เพิ่ม!F28+A42จัดการพื้นฐานที่เพิ่ม!F32+A42จัดการพื้นฐานที่เพิ่ม!F36+A42จัดการพื้นฐานที่เพิ่ม!F40+A42จัดการพื้นฐานที่เพิ่ม!F44</f>
        <v>410450</v>
      </c>
      <c r="E13" s="780">
        <f>A42จัดการพื้นฐานที่เพิ่ม!G16+A42จัดการพื้นฐานที่เพิ่ม!G20+A42จัดการพื้นฐานที่เพิ่ม!G24+A42จัดการพื้นฐานที่เพิ่ม!G28+A42จัดการพื้นฐานที่เพิ่ม!G32+A42จัดการพื้นฐานที่เพิ่ม!G36+A42จัดการพื้นฐานที่เพิ่ม!G40+A42จัดการพื้นฐานที่เพิ่ม!G44</f>
        <v>0</v>
      </c>
      <c r="F13" s="780">
        <f>A42จัดการพื้นฐานที่เพิ่ม!H16+A42จัดการพื้นฐานที่เพิ่ม!H20+A42จัดการพื้นฐานที่เพิ่ม!H24+A42จัดการพื้นฐานที่เพิ่ม!H28+A42จัดการพื้นฐานที่เพิ่ม!H32+A42จัดการพื้นฐานที่เพิ่ม!H36+A42จัดการพื้นฐานที่เพิ่ม!H40+A42จัดการพื้นฐานที่เพิ่ม!H44</f>
        <v>0</v>
      </c>
      <c r="G13" s="780">
        <f>A42จัดการพื้นฐานที่เพิ่ม!I16+A42จัดการพื้นฐานที่เพิ่ม!I20+A42จัดการพื้นฐานที่เพิ่ม!I24+A42จัดการพื้นฐานที่เพิ่ม!I28+A42จัดการพื้นฐานที่เพิ่ม!I32+A42จัดการพื้นฐานที่เพิ่ม!I36+A42จัดการพื้นฐานที่เพิ่ม!I40+A42จัดการพื้นฐานที่เพิ่ม!I44</f>
        <v>0</v>
      </c>
      <c r="I13" s="566"/>
    </row>
    <row r="14" spans="1:9" ht="35.25" customHeight="1" x14ac:dyDescent="0.2">
      <c r="A14" s="1148" t="s">
        <v>2268</v>
      </c>
      <c r="B14" s="1148"/>
      <c r="C14" s="785">
        <f t="shared" si="0"/>
        <v>14447269</v>
      </c>
      <c r="D14" s="786">
        <f>SUM(D6:D13)</f>
        <v>12761095</v>
      </c>
      <c r="E14" s="786">
        <f>SUM(E6:E13)</f>
        <v>0</v>
      </c>
      <c r="F14" s="786">
        <f>SUM(F6:F13)</f>
        <v>1686174</v>
      </c>
      <c r="G14" s="786">
        <f>SUM(G6:G13)</f>
        <v>0</v>
      </c>
    </row>
    <row r="15" spans="1:9" s="185" customFormat="1" ht="24.75" customHeight="1" x14ac:dyDescent="0.2">
      <c r="A15" s="779">
        <v>5</v>
      </c>
      <c r="B15" s="712" t="s">
        <v>1795</v>
      </c>
      <c r="C15" s="777">
        <f>D15+E15+F15+G15</f>
        <v>78640130.120000005</v>
      </c>
      <c r="D15" s="780">
        <v>20335988.640000004</v>
      </c>
      <c r="E15" s="780">
        <v>53256300</v>
      </c>
      <c r="F15" s="780">
        <v>0</v>
      </c>
      <c r="G15" s="780">
        <v>5047841.4800000004</v>
      </c>
      <c r="I15" s="186"/>
    </row>
    <row r="16" spans="1:9" ht="33.75" customHeight="1" x14ac:dyDescent="0.2">
      <c r="A16" s="194">
        <v>6</v>
      </c>
      <c r="B16" s="776" t="s">
        <v>133</v>
      </c>
      <c r="C16" s="777">
        <f t="shared" ref="C16" si="1">D16+E16+F16+G16</f>
        <v>10705904.320000004</v>
      </c>
      <c r="D16" s="187">
        <v>10705904.320000004</v>
      </c>
      <c r="E16" s="187">
        <v>0</v>
      </c>
      <c r="F16" s="187">
        <v>0</v>
      </c>
      <c r="G16" s="187">
        <v>0</v>
      </c>
    </row>
    <row r="17" spans="1:7" ht="21" x14ac:dyDescent="0.2">
      <c r="A17" s="1149" t="s">
        <v>2267</v>
      </c>
      <c r="B17" s="1149"/>
      <c r="C17" s="787">
        <f>SUM(C14:C16)</f>
        <v>103793303.44000001</v>
      </c>
      <c r="D17" s="787">
        <f t="shared" ref="D17:G17" si="2">SUM(D14:D16)</f>
        <v>43802987.960000008</v>
      </c>
      <c r="E17" s="787">
        <f t="shared" si="2"/>
        <v>53256300</v>
      </c>
      <c r="F17" s="787">
        <f t="shared" si="2"/>
        <v>1686174</v>
      </c>
      <c r="G17" s="787">
        <f t="shared" si="2"/>
        <v>5047841.4800000004</v>
      </c>
    </row>
    <row r="18" spans="1:7" ht="21" x14ac:dyDescent="0.2">
      <c r="B18" s="295"/>
      <c r="C18" s="296"/>
      <c r="D18" s="296"/>
      <c r="E18" s="296"/>
      <c r="F18" s="296"/>
    </row>
    <row r="19" spans="1:7" ht="21" x14ac:dyDescent="0.2">
      <c r="B19" s="295"/>
      <c r="C19" s="296"/>
      <c r="D19" s="296"/>
      <c r="E19" s="296"/>
      <c r="F19" s="296"/>
    </row>
    <row r="20" spans="1:7" ht="21" x14ac:dyDescent="0.2">
      <c r="C20" s="296"/>
      <c r="D20" s="296"/>
      <c r="E20" s="296"/>
      <c r="F20" s="296"/>
    </row>
  </sheetData>
  <mergeCells count="5">
    <mergeCell ref="D4:G4"/>
    <mergeCell ref="A1:G1"/>
    <mergeCell ref="A2:G2"/>
    <mergeCell ref="A14:B14"/>
    <mergeCell ref="A17:B17"/>
  </mergeCells>
  <pageMargins left="0.9055118110236221" right="0.31496062992125984" top="1.1417322834645669" bottom="0.74803149606299213" header="0.31496062992125984" footer="0.31496062992125984"/>
  <pageSetup paperSize="9" scale="8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topLeftCell="A3" zoomScaleNormal="100" workbookViewId="0">
      <selection sqref="A1:G17"/>
    </sheetView>
  </sheetViews>
  <sheetFormatPr defaultRowHeight="13.5" x14ac:dyDescent="0.2"/>
  <cols>
    <col min="1" max="1" width="5.5703125" style="177" customWidth="1"/>
    <col min="2" max="2" width="65" style="177" customWidth="1"/>
    <col min="3" max="3" width="15.5703125" style="177" customWidth="1"/>
    <col min="4" max="4" width="17.140625" style="177" customWidth="1"/>
    <col min="5" max="5" width="17" style="177" customWidth="1"/>
    <col min="6" max="6" width="16" style="177" customWidth="1"/>
    <col min="7" max="7" width="19.28515625" style="177" customWidth="1"/>
    <col min="8" max="16384" width="9.140625" style="177"/>
  </cols>
  <sheetData>
    <row r="1" spans="1:9" ht="30" customHeight="1" x14ac:dyDescent="0.2">
      <c r="A1" s="1150" t="s">
        <v>389</v>
      </c>
      <c r="B1" s="1150"/>
      <c r="C1" s="1150"/>
      <c r="D1" s="1150"/>
      <c r="E1" s="1150"/>
      <c r="F1" s="1150"/>
      <c r="G1" s="1150"/>
    </row>
    <row r="2" spans="1:9" ht="30.75" customHeight="1" x14ac:dyDescent="0.2">
      <c r="A2" s="1151" t="s">
        <v>16</v>
      </c>
      <c r="B2" s="1151"/>
      <c r="C2" s="1151"/>
      <c r="D2" s="1151"/>
      <c r="E2" s="1151"/>
      <c r="F2" s="1151"/>
      <c r="G2" s="1151"/>
    </row>
    <row r="3" spans="1:9" ht="23.25" x14ac:dyDescent="0.2">
      <c r="A3" s="178"/>
      <c r="B3" s="178"/>
      <c r="C3" s="178"/>
      <c r="D3" s="178"/>
      <c r="E3" s="178"/>
      <c r="F3" s="178"/>
      <c r="G3" s="178"/>
    </row>
    <row r="4" spans="1:9" ht="29.25" customHeight="1" x14ac:dyDescent="0.2">
      <c r="A4" s="179"/>
      <c r="B4" s="180" t="s">
        <v>17</v>
      </c>
      <c r="C4" s="180" t="s">
        <v>13</v>
      </c>
      <c r="D4" s="1143" t="s">
        <v>11</v>
      </c>
      <c r="E4" s="1144"/>
      <c r="F4" s="1144"/>
      <c r="G4" s="1145"/>
    </row>
    <row r="5" spans="1:9" ht="52.5" customHeight="1" x14ac:dyDescent="0.2">
      <c r="A5" s="181"/>
      <c r="B5" s="182"/>
      <c r="C5" s="40" t="s">
        <v>7</v>
      </c>
      <c r="D5" s="183" t="s">
        <v>6</v>
      </c>
      <c r="E5" s="183" t="s">
        <v>206</v>
      </c>
      <c r="F5" s="184" t="s">
        <v>8</v>
      </c>
      <c r="G5" s="184" t="s">
        <v>9</v>
      </c>
    </row>
    <row r="6" spans="1:9" ht="30.75" customHeight="1" x14ac:dyDescent="0.2">
      <c r="A6" s="215">
        <v>1</v>
      </c>
      <c r="B6" s="216" t="s">
        <v>553</v>
      </c>
      <c r="C6" s="220">
        <f t="shared" ref="C6:C14" si="0">D6+E6+F6+G6</f>
        <v>6632840</v>
      </c>
      <c r="D6" s="187">
        <f>A3พชอ!F21+'A7G&amp;C'!F39+A31พัฒนาบุคลากร!F115+A32วางแผนกำลังคน!F19+'A33ยา-ITA'!F23+A36สารสนเทศ!F18+A37SmartHos!F32+'A38-3กองทุน'!F19+A39เงินคลัง!F21+A41กฏหมาย!F18+A42จัดการพื้นฐานที่เพิ่ม!F47</f>
        <v>6625340</v>
      </c>
      <c r="E6" s="187">
        <f>A3พชอ!G21+'A7G&amp;C'!G39+A31พัฒนาบุคลากร!G115+A32วางแผนกำลังคน!G19+'A33ยา-ITA'!G23+A36สารสนเทศ!G18+A37SmartHos!G32+'A38-3กองทุน'!G19+A39เงินคลัง!G21+A41กฏหมาย!G18+A42จัดการพื้นฐานที่เพิ่ม!G47</f>
        <v>0</v>
      </c>
      <c r="F6" s="187">
        <f>A3พชอ!H21+'A7G&amp;C'!H39+A31พัฒนาบุคลากร!H115+A32วางแผนกำลังคน!H19+'A33ยา-ITA'!H23+A36สารสนเทศ!H18+A37SmartHos!H32+'A38-3กองทุน'!H19+A39เงินคลัง!H21+A41กฏหมาย!H18+A42จัดการพื้นฐานที่เพิ่ม!H47</f>
        <v>7500</v>
      </c>
      <c r="G6" s="187">
        <f>A3พชอ!I21+'A7G&amp;C'!I39+A31พัฒนาบุคลากร!I115+A32วางแผนกำลังคน!I19+'A33ยา-ITA'!I23+A36สารสนเทศ!I18+A37SmartHos!I32+'A38-3กองทุน'!I19+A39เงินคลัง!I21+A41กฏหมาย!I18+A42จัดการพื้นฐานที่เพิ่ม!I47</f>
        <v>0</v>
      </c>
    </row>
    <row r="7" spans="1:9" ht="33.75" customHeight="1" x14ac:dyDescent="0.2">
      <c r="A7" s="299">
        <v>2</v>
      </c>
      <c r="B7" s="300" t="s">
        <v>547</v>
      </c>
      <c r="C7" s="220">
        <f t="shared" si="0"/>
        <v>4548235</v>
      </c>
      <c r="D7" s="78">
        <f>A2ความรู้ปชช!F21+A9อสม!F30+A34HAติดดาว!F37+A35HappyMOPH!F16+A40วิจัยนวตกรรมCQI!F32</f>
        <v>4248235</v>
      </c>
      <c r="E7" s="78">
        <f>A2ความรู้ปชช!G21+A9อสม!G30+A34HAติดดาว!G37+A35HappyMOPH!G16+A40วิจัยนวตกรรมCQI!G32</f>
        <v>0</v>
      </c>
      <c r="F7" s="78">
        <f>A2ความรู้ปชช!H21+A9อสม!H30+A34HAติดดาว!H37+A35HappyMOPH!H16+A40วิจัยนวตกรรมCQI!H32</f>
        <v>300000</v>
      </c>
      <c r="G7" s="78">
        <f>A2ความรู้ปชช!I21+A9อสม!I30+A34HAติดดาว!I37+A35HappyMOPH!I16+A40วิจัยนวตกรรมCQI!I32</f>
        <v>0</v>
      </c>
    </row>
    <row r="8" spans="1:9" ht="30" customHeight="1" x14ac:dyDescent="0.2">
      <c r="A8" s="301">
        <v>3</v>
      </c>
      <c r="B8" s="302" t="s">
        <v>18</v>
      </c>
      <c r="C8" s="220">
        <f t="shared" si="0"/>
        <v>0</v>
      </c>
      <c r="D8" s="80"/>
      <c r="E8" s="80"/>
      <c r="F8" s="80"/>
      <c r="G8" s="80"/>
    </row>
    <row r="9" spans="1:9" ht="27.75" customHeight="1" x14ac:dyDescent="0.2">
      <c r="A9" s="301"/>
      <c r="B9" s="302" t="s">
        <v>548</v>
      </c>
      <c r="C9" s="220">
        <f t="shared" si="0"/>
        <v>565160</v>
      </c>
      <c r="D9" s="80">
        <f>A1ทุกกลุ่มวัย!F121</f>
        <v>140940</v>
      </c>
      <c r="E9" s="80">
        <f>A1ทุกกลุ่มวัย!G121</f>
        <v>0</v>
      </c>
      <c r="F9" s="80">
        <f>A1ทุกกลุ่มวัย!H121</f>
        <v>424220</v>
      </c>
      <c r="G9" s="80">
        <f>A1ทุกกลุ่มวัย!I121</f>
        <v>0</v>
      </c>
    </row>
    <row r="10" spans="1:9" ht="27" customHeight="1" x14ac:dyDescent="0.2">
      <c r="A10" s="301"/>
      <c r="B10" s="302" t="s">
        <v>549</v>
      </c>
      <c r="C10" s="220">
        <f t="shared" si="0"/>
        <v>1170604</v>
      </c>
      <c r="D10" s="80">
        <f>A4EOC!F20+'A5-CD-NCD'!F61</f>
        <v>323380</v>
      </c>
      <c r="E10" s="80">
        <f>A4EOC!G20+'A5-CD-NCD'!G61</f>
        <v>0</v>
      </c>
      <c r="F10" s="80">
        <f>A4EOC!H20+'A5-CD-NCD'!H61</f>
        <v>847224</v>
      </c>
      <c r="G10" s="80">
        <f>A4EOC!I20+'A5-CD-NCD'!I61</f>
        <v>0</v>
      </c>
    </row>
    <row r="11" spans="1:9" ht="27" customHeight="1" x14ac:dyDescent="0.2">
      <c r="A11" s="301"/>
      <c r="B11" s="302" t="s">
        <v>550</v>
      </c>
      <c r="C11" s="220">
        <f t="shared" si="0"/>
        <v>58000</v>
      </c>
      <c r="D11" s="80">
        <f>A6คุ้มครอง!F44</f>
        <v>14000</v>
      </c>
      <c r="E11" s="80">
        <f>A6คุ้มครอง!G44</f>
        <v>0</v>
      </c>
      <c r="F11" s="80">
        <f>A6คุ้มครอง!H44</f>
        <v>44000</v>
      </c>
      <c r="G11" s="80">
        <f>A6คุ้มครอง!I44</f>
        <v>0</v>
      </c>
    </row>
    <row r="12" spans="1:9" ht="27.75" customHeight="1" x14ac:dyDescent="0.2">
      <c r="A12" s="301"/>
      <c r="B12" s="302" t="s">
        <v>551</v>
      </c>
      <c r="C12" s="220">
        <f t="shared" si="0"/>
        <v>1190880</v>
      </c>
      <c r="D12" s="80">
        <f>A8PCC!F37+'A10-NCD-dmHT'!F59+A11TB!F48+A12RDU!F20+A13ส่งต่อ!F29+A14ทารกแรกเกิด!F16+A15Palliative!F28+A17จิต!F69+A18SP5สาขา!F32+A19หัวใจ!F30+A20มะเร็ง!F24+A21ไต!F24+A22ตา!F28+A23ปลูกถ่าย!F16+A24เสพติด!F43+A25IMC!F21+A26oneday!F14+A28ฉุกเฉิน!F26+A29พระราชดำริ!F29+A30ท่องเที่ยวสุขภาพ!F18+'A27 กัญชา'!F15</f>
        <v>1167650</v>
      </c>
      <c r="E12" s="80">
        <f>A8PCC!G37+'A10-NCD-dmHT'!G59+A11TB!G48+A12RDU!G20+A13ส่งต่อ!G29+A14ทารกแรกเกิด!G16+A15Palliative!G28+A17จิต!G69+A18SP5สาขา!G32+A19หัวใจ!G30+A20มะเร็ง!G24+A21ไต!G24+A22ตา!G28+A23ปลูกถ่าย!G16+A24เสพติด!G43+A25IMC!G21+A26oneday!G14+A28ฉุกเฉิน!G26+A29พระราชดำริ!G29+A30ท่องเที่ยวสุขภาพ!G18+'A27 กัญชา'!G15</f>
        <v>0</v>
      </c>
      <c r="F12" s="80">
        <f>A8PCC!H37+'A10-NCD-dmHT'!H59+A11TB!H48+A12RDU!H20+A13ส่งต่อ!H29+A14ทารกแรกเกิด!H16+A15Palliative!H28+A17จิต!H69+A18SP5สาขา!H32+A19หัวใจ!H30+A20มะเร็ง!H24+A21ไต!H24+A22ตา!H28+A23ปลูกถ่าย!H16+A24เสพติด!H43+A25IMC!H21+A26oneday!H14+A28ฉุกเฉิน!H26+A29พระราชดำริ!H29+A30ท่องเที่ยวสุขภาพ!H18+'A27 กัญชา'!H15</f>
        <v>23230</v>
      </c>
      <c r="G12" s="80">
        <f>A8PCC!I37+'A10-NCD-dmHT'!I59+A11TB!I48+A12RDU!I20+A13ส่งต่อ!I29+A14ทารกแรกเกิด!I16+A15Palliative!I28+A17จิต!I69+A18SP5สาขา!I32+A19หัวใจ!I30+A20มะเร็ง!I24+A21ไต!I24+A22ตา!I28+A23ปลูกถ่าย!I16+A24เสพติด!I43+A25IMC!I21+A26oneday!I14+A28ฉุกเฉิน!I26+A29พระราชดำริ!I29+A30ท่องเที่ยวสุขภาพ!I18+'A27 กัญชา'!I15</f>
        <v>0</v>
      </c>
    </row>
    <row r="13" spans="1:9" ht="29.25" customHeight="1" x14ac:dyDescent="0.2">
      <c r="A13" s="301"/>
      <c r="B13" s="302" t="s">
        <v>552</v>
      </c>
      <c r="C13" s="220">
        <f t="shared" si="0"/>
        <v>281550</v>
      </c>
      <c r="D13" s="80">
        <f>A16แผนไทย!F48</f>
        <v>241550</v>
      </c>
      <c r="E13" s="80">
        <f>A16แผนไทย!G48</f>
        <v>0</v>
      </c>
      <c r="F13" s="80">
        <f>A16แผนไทย!H48</f>
        <v>40000</v>
      </c>
      <c r="G13" s="80">
        <f>A16แผนไทย!I48</f>
        <v>0</v>
      </c>
    </row>
    <row r="14" spans="1:9" s="789" customFormat="1" ht="35.25" customHeight="1" x14ac:dyDescent="0.2">
      <c r="A14" s="1148" t="s">
        <v>2268</v>
      </c>
      <c r="B14" s="1148"/>
      <c r="C14" s="788">
        <f t="shared" si="0"/>
        <v>14447269</v>
      </c>
      <c r="D14" s="784">
        <f>SUM(D6:D13)</f>
        <v>12761095</v>
      </c>
      <c r="E14" s="784">
        <f>SUM(E6:E13)</f>
        <v>0</v>
      </c>
      <c r="F14" s="784">
        <f>SUM(F6:F13)</f>
        <v>1686174</v>
      </c>
      <c r="G14" s="784">
        <f>SUM(G6:G13)</f>
        <v>0</v>
      </c>
    </row>
    <row r="15" spans="1:9" s="185" customFormat="1" ht="24.75" customHeight="1" x14ac:dyDescent="0.2">
      <c r="A15" s="779">
        <v>4</v>
      </c>
      <c r="B15" s="712" t="s">
        <v>1795</v>
      </c>
      <c r="C15" s="777">
        <f>D15+E15+F15+G15</f>
        <v>78640130.120000005</v>
      </c>
      <c r="D15" s="780">
        <v>20335988.640000004</v>
      </c>
      <c r="E15" s="780">
        <v>53256300</v>
      </c>
      <c r="F15" s="780">
        <v>0</v>
      </c>
      <c r="G15" s="780">
        <v>5047841.4800000004</v>
      </c>
      <c r="I15" s="186"/>
    </row>
    <row r="16" spans="1:9" ht="33.75" customHeight="1" x14ac:dyDescent="0.2">
      <c r="A16" s="194">
        <v>5</v>
      </c>
      <c r="B16" s="776" t="s">
        <v>133</v>
      </c>
      <c r="C16" s="777">
        <f t="shared" ref="C16" si="1">D16+E16+F16+G16</f>
        <v>10705904.320000004</v>
      </c>
      <c r="D16" s="187">
        <v>10705904.320000004</v>
      </c>
      <c r="E16" s="187">
        <v>0</v>
      </c>
      <c r="F16" s="187">
        <v>0</v>
      </c>
      <c r="G16" s="187">
        <v>0</v>
      </c>
    </row>
    <row r="17" spans="1:7" ht="21" x14ac:dyDescent="0.2">
      <c r="A17" s="1149" t="s">
        <v>2267</v>
      </c>
      <c r="B17" s="1149"/>
      <c r="C17" s="787">
        <f>SUM(C14:C16)</f>
        <v>103793303.44000001</v>
      </c>
      <c r="D17" s="787">
        <f t="shared" ref="D17:G17" si="2">SUM(D14:D16)</f>
        <v>43802987.960000008</v>
      </c>
      <c r="E17" s="787">
        <f t="shared" si="2"/>
        <v>53256300</v>
      </c>
      <c r="F17" s="787">
        <f t="shared" si="2"/>
        <v>1686174</v>
      </c>
      <c r="G17" s="787">
        <f t="shared" si="2"/>
        <v>5047841.4800000004</v>
      </c>
    </row>
  </sheetData>
  <mergeCells count="5">
    <mergeCell ref="A1:G1"/>
    <mergeCell ref="A2:G2"/>
    <mergeCell ref="D4:G4"/>
    <mergeCell ref="A17:B17"/>
    <mergeCell ref="A14:B14"/>
  </mergeCells>
  <pageMargins left="1.299212598425197" right="0.31496062992125984" top="0.55118110236220474" bottom="0.15748031496062992" header="0.31496062992125984" footer="0.31496062992125984"/>
  <pageSetup paperSize="9" scale="8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topLeftCell="A33" zoomScale="80" zoomScaleNormal="80" workbookViewId="0">
      <selection activeCell="A54" sqref="A54:XFD56"/>
    </sheetView>
  </sheetViews>
  <sheetFormatPr defaultRowHeight="20.25" x14ac:dyDescent="0.2"/>
  <cols>
    <col min="1" max="1" width="5.5703125" style="188" customWidth="1"/>
    <col min="2" max="2" width="72.7109375" style="188" customWidth="1"/>
    <col min="3" max="3" width="23.140625" style="188" customWidth="1"/>
    <col min="4" max="5" width="13.140625" style="188" customWidth="1"/>
    <col min="6" max="6" width="10.85546875" style="188" customWidth="1"/>
    <col min="7" max="7" width="19.28515625" style="188" bestFit="1" customWidth="1"/>
    <col min="8" max="16384" width="9.140625" style="188"/>
  </cols>
  <sheetData>
    <row r="1" spans="1:11" ht="30" customHeight="1" x14ac:dyDescent="0.2">
      <c r="A1" s="1150" t="s">
        <v>388</v>
      </c>
      <c r="B1" s="1150"/>
      <c r="C1" s="1150"/>
      <c r="D1" s="1150"/>
      <c r="E1" s="1150"/>
      <c r="F1" s="1150"/>
      <c r="G1" s="1150"/>
    </row>
    <row r="2" spans="1:11" ht="30.75" customHeight="1" x14ac:dyDescent="0.2">
      <c r="A2" s="1151" t="s">
        <v>37</v>
      </c>
      <c r="B2" s="1151"/>
      <c r="C2" s="1151"/>
      <c r="D2" s="1151"/>
      <c r="E2" s="1151"/>
      <c r="F2" s="1151"/>
      <c r="G2" s="1151"/>
    </row>
    <row r="3" spans="1:11" ht="29.25" customHeight="1" x14ac:dyDescent="0.2">
      <c r="A3" s="179"/>
      <c r="B3" s="180" t="s">
        <v>38</v>
      </c>
      <c r="C3" s="180" t="s">
        <v>13</v>
      </c>
      <c r="D3" s="1152" t="s">
        <v>11</v>
      </c>
      <c r="E3" s="1152"/>
      <c r="F3" s="1152"/>
      <c r="G3" s="1152"/>
      <c r="H3" s="1153" t="s">
        <v>382</v>
      </c>
      <c r="I3" s="1153"/>
      <c r="J3" s="1153"/>
      <c r="K3" s="1153"/>
    </row>
    <row r="4" spans="1:11" ht="78" customHeight="1" x14ac:dyDescent="0.2">
      <c r="A4" s="181"/>
      <c r="B4" s="182"/>
      <c r="C4" s="40" t="s">
        <v>7</v>
      </c>
      <c r="D4" s="190" t="s">
        <v>6</v>
      </c>
      <c r="E4" s="190" t="s">
        <v>206</v>
      </c>
      <c r="F4" s="191" t="s">
        <v>8</v>
      </c>
      <c r="G4" s="191" t="s">
        <v>9</v>
      </c>
      <c r="H4" s="192" t="s">
        <v>386</v>
      </c>
      <c r="I4" s="192" t="s">
        <v>383</v>
      </c>
      <c r="J4" s="192" t="s">
        <v>384</v>
      </c>
      <c r="K4" s="192" t="s">
        <v>385</v>
      </c>
    </row>
    <row r="5" spans="1:11" ht="22.5" x14ac:dyDescent="0.2">
      <c r="A5" s="41" t="s">
        <v>48</v>
      </c>
      <c r="B5" s="119" t="s">
        <v>207</v>
      </c>
      <c r="C5" s="220">
        <f t="shared" ref="C5:C47" si="0">D5+E5+F5+G5</f>
        <v>565160</v>
      </c>
      <c r="D5" s="193">
        <f>A1ทุกกลุ่มวัย!F121</f>
        <v>140940</v>
      </c>
      <c r="E5" s="193">
        <f>A1ทุกกลุ่มวัย!G121</f>
        <v>0</v>
      </c>
      <c r="F5" s="193">
        <f>A1ทุกกลุ่มวัย!H121</f>
        <v>424220</v>
      </c>
      <c r="G5" s="193">
        <f>A1ทุกกลุ่มวัย!I121</f>
        <v>0</v>
      </c>
      <c r="H5" s="194">
        <v>1</v>
      </c>
      <c r="I5" s="195"/>
      <c r="J5" s="195"/>
      <c r="K5" s="195"/>
    </row>
    <row r="6" spans="1:11" ht="22.5" x14ac:dyDescent="0.2">
      <c r="A6" s="42" t="s">
        <v>49</v>
      </c>
      <c r="B6" s="100" t="s">
        <v>208</v>
      </c>
      <c r="C6" s="220">
        <f t="shared" si="0"/>
        <v>0</v>
      </c>
      <c r="D6" s="196">
        <f>A2ความรู้ปชช!F21</f>
        <v>0</v>
      </c>
      <c r="E6" s="196">
        <f>A2ความรู้ปชช!G21</f>
        <v>0</v>
      </c>
      <c r="F6" s="196">
        <f>A2ความรู้ปชช!H21</f>
        <v>0</v>
      </c>
      <c r="G6" s="196">
        <f>A2ความรู้ปชช!I21</f>
        <v>0</v>
      </c>
      <c r="H6" s="194">
        <v>1</v>
      </c>
      <c r="I6" s="195"/>
      <c r="J6" s="195"/>
      <c r="K6" s="195"/>
    </row>
    <row r="7" spans="1:11" ht="22.5" x14ac:dyDescent="0.2">
      <c r="A7" s="42" t="s">
        <v>50</v>
      </c>
      <c r="B7" s="100" t="s">
        <v>53</v>
      </c>
      <c r="C7" s="220">
        <f t="shared" si="0"/>
        <v>17000</v>
      </c>
      <c r="D7" s="196">
        <f>A3พชอ!F21</f>
        <v>17000</v>
      </c>
      <c r="E7" s="196">
        <f>A3พชอ!G21</f>
        <v>0</v>
      </c>
      <c r="F7" s="196">
        <f>A3พชอ!H21</f>
        <v>0</v>
      </c>
      <c r="G7" s="196">
        <f>A3พชอ!I21</f>
        <v>0</v>
      </c>
      <c r="H7" s="194">
        <v>1</v>
      </c>
      <c r="I7" s="195"/>
      <c r="J7" s="195"/>
      <c r="K7" s="195"/>
    </row>
    <row r="8" spans="1:11" ht="22.5" x14ac:dyDescent="0.2">
      <c r="A8" s="42" t="s">
        <v>51</v>
      </c>
      <c r="B8" s="100" t="s">
        <v>55</v>
      </c>
      <c r="C8" s="220">
        <f t="shared" si="0"/>
        <v>62000</v>
      </c>
      <c r="D8" s="196">
        <f>A4EOC!F20</f>
        <v>62000</v>
      </c>
      <c r="E8" s="196">
        <f>A4EOC!G20</f>
        <v>0</v>
      </c>
      <c r="F8" s="196">
        <f>A4EOC!H20</f>
        <v>0</v>
      </c>
      <c r="G8" s="196">
        <f>A4EOC!I20</f>
        <v>0</v>
      </c>
      <c r="H8" s="194">
        <v>1</v>
      </c>
      <c r="I8" s="195"/>
      <c r="J8" s="195"/>
      <c r="K8" s="195"/>
    </row>
    <row r="9" spans="1:11" ht="22.5" x14ac:dyDescent="0.2">
      <c r="A9" s="42" t="s">
        <v>52</v>
      </c>
      <c r="B9" s="100" t="s">
        <v>209</v>
      </c>
      <c r="C9" s="220">
        <f t="shared" si="0"/>
        <v>1108604</v>
      </c>
      <c r="D9" s="196">
        <f>'A5-CD-NCD'!F61</f>
        <v>261380</v>
      </c>
      <c r="E9" s="196">
        <f>'A5-CD-NCD'!G61</f>
        <v>0</v>
      </c>
      <c r="F9" s="196">
        <f>'A5-CD-NCD'!H61</f>
        <v>847224</v>
      </c>
      <c r="G9" s="196">
        <f>'A5-CD-NCD'!I61</f>
        <v>0</v>
      </c>
      <c r="H9" s="194">
        <v>1</v>
      </c>
      <c r="I9" s="195"/>
      <c r="J9" s="195"/>
      <c r="K9" s="195"/>
    </row>
    <row r="10" spans="1:11" ht="22.5" x14ac:dyDescent="0.2">
      <c r="A10" s="42" t="s">
        <v>54</v>
      </c>
      <c r="B10" s="120" t="s">
        <v>60</v>
      </c>
      <c r="C10" s="220">
        <f t="shared" si="0"/>
        <v>58000</v>
      </c>
      <c r="D10" s="196">
        <f>A6คุ้มครอง!F44</f>
        <v>14000</v>
      </c>
      <c r="E10" s="196">
        <f>A6คุ้มครอง!G44</f>
        <v>0</v>
      </c>
      <c r="F10" s="196">
        <f>A6คุ้มครอง!H44</f>
        <v>44000</v>
      </c>
      <c r="G10" s="196">
        <f>A6คุ้มครอง!I44</f>
        <v>0</v>
      </c>
      <c r="H10" s="194">
        <v>1</v>
      </c>
      <c r="I10" s="195"/>
      <c r="J10" s="195"/>
      <c r="K10" s="195"/>
    </row>
    <row r="11" spans="1:11" ht="22.5" x14ac:dyDescent="0.2">
      <c r="A11" s="42" t="s">
        <v>56</v>
      </c>
      <c r="B11" s="100" t="s">
        <v>62</v>
      </c>
      <c r="C11" s="220">
        <f t="shared" si="0"/>
        <v>1330100</v>
      </c>
      <c r="D11" s="196">
        <f>'A7G&amp;C'!F39</f>
        <v>1322600</v>
      </c>
      <c r="E11" s="196">
        <f>'A7G&amp;C'!G39</f>
        <v>0</v>
      </c>
      <c r="F11" s="196">
        <f>'A7G&amp;C'!H39</f>
        <v>7500</v>
      </c>
      <c r="G11" s="196">
        <f>'A7G&amp;C'!I39</f>
        <v>0</v>
      </c>
      <c r="H11" s="194">
        <v>1</v>
      </c>
      <c r="I11" s="195"/>
      <c r="J11" s="195"/>
      <c r="K11" s="195"/>
    </row>
    <row r="12" spans="1:11" ht="22.5" x14ac:dyDescent="0.2">
      <c r="A12" s="43" t="s">
        <v>57</v>
      </c>
      <c r="B12" s="100" t="s">
        <v>65</v>
      </c>
      <c r="C12" s="220">
        <f t="shared" si="0"/>
        <v>23230</v>
      </c>
      <c r="D12" s="196">
        <f>A8PCC!F37</f>
        <v>0</v>
      </c>
      <c r="E12" s="196">
        <f>A8PCC!G37</f>
        <v>0</v>
      </c>
      <c r="F12" s="196">
        <f>A8PCC!H37</f>
        <v>23230</v>
      </c>
      <c r="G12" s="196">
        <f>A8PCC!I37</f>
        <v>0</v>
      </c>
      <c r="H12" s="195"/>
      <c r="I12" s="194">
        <v>1</v>
      </c>
      <c r="J12" s="195"/>
      <c r="K12" s="195"/>
    </row>
    <row r="13" spans="1:11" ht="22.5" x14ac:dyDescent="0.2">
      <c r="A13" s="42" t="s">
        <v>58</v>
      </c>
      <c r="B13" s="121" t="s">
        <v>1761</v>
      </c>
      <c r="C13" s="220">
        <f t="shared" si="0"/>
        <v>362000</v>
      </c>
      <c r="D13" s="196">
        <f>A9อสม!F30</f>
        <v>62000</v>
      </c>
      <c r="E13" s="196">
        <f>A9อสม!G30</f>
        <v>0</v>
      </c>
      <c r="F13" s="196">
        <f>A9อสม!H30</f>
        <v>300000</v>
      </c>
      <c r="G13" s="196">
        <f>A9อสม!I30</f>
        <v>0</v>
      </c>
      <c r="H13" s="195"/>
      <c r="I13" s="194">
        <v>1</v>
      </c>
      <c r="J13" s="195"/>
      <c r="K13" s="195"/>
    </row>
    <row r="14" spans="1:11" ht="22.5" x14ac:dyDescent="0.2">
      <c r="A14" s="42" t="s">
        <v>59</v>
      </c>
      <c r="B14" s="100" t="s">
        <v>67</v>
      </c>
      <c r="C14" s="220">
        <f t="shared" si="0"/>
        <v>57550</v>
      </c>
      <c r="D14" s="196">
        <f>'A10-NCD-dmHT'!F59</f>
        <v>57550</v>
      </c>
      <c r="E14" s="196">
        <f>'A10-NCD-dmHT'!G59</f>
        <v>0</v>
      </c>
      <c r="F14" s="196">
        <f>'A10-NCD-dmHT'!H59</f>
        <v>0</v>
      </c>
      <c r="G14" s="196">
        <f>'A10-NCD-dmHT'!I59</f>
        <v>0</v>
      </c>
      <c r="H14" s="195"/>
      <c r="I14" s="194">
        <v>1</v>
      </c>
      <c r="J14" s="195"/>
      <c r="K14" s="195"/>
    </row>
    <row r="15" spans="1:11" ht="22.5" x14ac:dyDescent="0.2">
      <c r="A15" s="44" t="s">
        <v>61</v>
      </c>
      <c r="B15" s="100" t="s">
        <v>210</v>
      </c>
      <c r="C15" s="220">
        <f t="shared" si="0"/>
        <v>15000</v>
      </c>
      <c r="D15" s="196">
        <f>A11TB!F48</f>
        <v>15000</v>
      </c>
      <c r="E15" s="196">
        <f>A11TB!G48</f>
        <v>0</v>
      </c>
      <c r="F15" s="196">
        <f>A11TB!H48</f>
        <v>0</v>
      </c>
      <c r="G15" s="196">
        <f>A11TB!I48</f>
        <v>0</v>
      </c>
      <c r="H15" s="195"/>
      <c r="I15" s="194">
        <v>1</v>
      </c>
      <c r="J15" s="195"/>
      <c r="K15" s="195"/>
    </row>
    <row r="16" spans="1:11" ht="28.5" customHeight="1" x14ac:dyDescent="0.2">
      <c r="A16" s="44" t="s">
        <v>63</v>
      </c>
      <c r="B16" s="120" t="s">
        <v>69</v>
      </c>
      <c r="C16" s="220">
        <f t="shared" si="0"/>
        <v>8000</v>
      </c>
      <c r="D16" s="196">
        <f>A12RDU!F20</f>
        <v>8000</v>
      </c>
      <c r="E16" s="196">
        <f>A12RDU!G20</f>
        <v>0</v>
      </c>
      <c r="F16" s="196">
        <f>A12RDU!H20</f>
        <v>0</v>
      </c>
      <c r="G16" s="196">
        <f>A12RDU!I20</f>
        <v>0</v>
      </c>
      <c r="H16" s="195"/>
      <c r="I16" s="194">
        <v>1</v>
      </c>
      <c r="J16" s="195"/>
      <c r="K16" s="195"/>
    </row>
    <row r="17" spans="1:11" ht="22.5" x14ac:dyDescent="0.2">
      <c r="A17" s="42" t="s">
        <v>64</v>
      </c>
      <c r="B17" s="120" t="s">
        <v>71</v>
      </c>
      <c r="C17" s="220">
        <f t="shared" si="0"/>
        <v>1000</v>
      </c>
      <c r="D17" s="196">
        <f>A13ส่งต่อ!F29</f>
        <v>1000</v>
      </c>
      <c r="E17" s="196">
        <f>A13ส่งต่อ!G29</f>
        <v>0</v>
      </c>
      <c r="F17" s="196">
        <f>A13ส่งต่อ!H29</f>
        <v>0</v>
      </c>
      <c r="G17" s="196">
        <f>A13ส่งต่อ!I29</f>
        <v>0</v>
      </c>
      <c r="H17" s="195"/>
      <c r="I17" s="194">
        <v>1</v>
      </c>
      <c r="J17" s="195"/>
      <c r="K17" s="195"/>
    </row>
    <row r="18" spans="1:11" ht="22.5" x14ac:dyDescent="0.2">
      <c r="A18" s="44" t="s">
        <v>66</v>
      </c>
      <c r="B18" s="120" t="s">
        <v>73</v>
      </c>
      <c r="C18" s="220">
        <f t="shared" si="0"/>
        <v>1000</v>
      </c>
      <c r="D18" s="196">
        <f>A14ทารกแรกเกิด!F16</f>
        <v>1000</v>
      </c>
      <c r="E18" s="196">
        <f>A14ทารกแรกเกิด!G16</f>
        <v>0</v>
      </c>
      <c r="F18" s="196">
        <f>A14ทารกแรกเกิด!H16</f>
        <v>0</v>
      </c>
      <c r="G18" s="196">
        <f>A14ทารกแรกเกิด!I16</f>
        <v>0</v>
      </c>
      <c r="H18" s="195"/>
      <c r="I18" s="194">
        <v>1</v>
      </c>
      <c r="J18" s="195"/>
      <c r="K18" s="195"/>
    </row>
    <row r="19" spans="1:11" ht="41.25" customHeight="1" x14ac:dyDescent="0.2">
      <c r="A19" s="44" t="s">
        <v>68</v>
      </c>
      <c r="B19" s="120" t="s">
        <v>211</v>
      </c>
      <c r="C19" s="220">
        <f t="shared" si="0"/>
        <v>52100</v>
      </c>
      <c r="D19" s="196">
        <f>A15Palliative!F28</f>
        <v>52100</v>
      </c>
      <c r="E19" s="196">
        <f>A15Palliative!G28</f>
        <v>0</v>
      </c>
      <c r="F19" s="196">
        <f>A15Palliative!H28</f>
        <v>0</v>
      </c>
      <c r="G19" s="196">
        <f>A15Palliative!I28</f>
        <v>0</v>
      </c>
      <c r="H19" s="195"/>
      <c r="I19" s="194">
        <v>1</v>
      </c>
      <c r="J19" s="195"/>
      <c r="K19" s="195"/>
    </row>
    <row r="20" spans="1:11" ht="22.5" x14ac:dyDescent="0.2">
      <c r="A20" s="45" t="s">
        <v>70</v>
      </c>
      <c r="B20" s="120" t="s">
        <v>76</v>
      </c>
      <c r="C20" s="220">
        <f t="shared" si="0"/>
        <v>281550</v>
      </c>
      <c r="D20" s="196">
        <f>A16แผนไทย!F48</f>
        <v>241550</v>
      </c>
      <c r="E20" s="196">
        <f>A16แผนไทย!G48</f>
        <v>0</v>
      </c>
      <c r="F20" s="196">
        <f>A16แผนไทย!H48</f>
        <v>40000</v>
      </c>
      <c r="G20" s="196">
        <f>A16แผนไทย!I48</f>
        <v>0</v>
      </c>
      <c r="H20" s="195"/>
      <c r="I20" s="194">
        <v>1</v>
      </c>
      <c r="J20" s="195"/>
      <c r="K20" s="195"/>
    </row>
    <row r="21" spans="1:11" ht="22.5" x14ac:dyDescent="0.2">
      <c r="A21" s="45" t="s">
        <v>72</v>
      </c>
      <c r="B21" s="122" t="s">
        <v>78</v>
      </c>
      <c r="C21" s="220">
        <f t="shared" si="0"/>
        <v>81000</v>
      </c>
      <c r="D21" s="196">
        <f>A17จิต!F69</f>
        <v>81000</v>
      </c>
      <c r="E21" s="196">
        <f>A17จิต!G69</f>
        <v>0</v>
      </c>
      <c r="F21" s="196">
        <f>A17จิต!H69</f>
        <v>0</v>
      </c>
      <c r="G21" s="196">
        <f>A17จิต!I69</f>
        <v>0</v>
      </c>
      <c r="H21" s="195"/>
      <c r="I21" s="194">
        <v>1</v>
      </c>
      <c r="J21" s="195"/>
      <c r="K21" s="195"/>
    </row>
    <row r="22" spans="1:11" ht="22.5" x14ac:dyDescent="0.2">
      <c r="A22" s="43" t="s">
        <v>74</v>
      </c>
      <c r="B22" s="120" t="s">
        <v>80</v>
      </c>
      <c r="C22" s="220">
        <f t="shared" si="0"/>
        <v>0</v>
      </c>
      <c r="D22" s="196">
        <f>A18SP5สาขา!F32</f>
        <v>0</v>
      </c>
      <c r="E22" s="196">
        <f>A18SP5สาขา!G32</f>
        <v>0</v>
      </c>
      <c r="F22" s="196">
        <f>A18SP5สาขา!H32</f>
        <v>0</v>
      </c>
      <c r="G22" s="196">
        <f>A18SP5สาขา!I32</f>
        <v>0</v>
      </c>
      <c r="H22" s="195"/>
      <c r="I22" s="194">
        <v>1</v>
      </c>
      <c r="J22" s="195"/>
      <c r="K22" s="195"/>
    </row>
    <row r="23" spans="1:11" ht="22.5" x14ac:dyDescent="0.2">
      <c r="A23" s="43" t="s">
        <v>75</v>
      </c>
      <c r="B23" s="100" t="s">
        <v>82</v>
      </c>
      <c r="C23" s="220">
        <f t="shared" si="0"/>
        <v>0</v>
      </c>
      <c r="D23" s="196">
        <f>A19หัวใจ!F30</f>
        <v>0</v>
      </c>
      <c r="E23" s="196">
        <f>A19หัวใจ!G30</f>
        <v>0</v>
      </c>
      <c r="F23" s="196">
        <f>A19หัวใจ!H30</f>
        <v>0</v>
      </c>
      <c r="G23" s="196">
        <f>A19หัวใจ!I30</f>
        <v>0</v>
      </c>
      <c r="H23" s="195"/>
      <c r="I23" s="194">
        <v>1</v>
      </c>
      <c r="J23" s="195"/>
      <c r="K23" s="195"/>
    </row>
    <row r="24" spans="1:11" ht="22.5" x14ac:dyDescent="0.2">
      <c r="A24" s="46" t="s">
        <v>77</v>
      </c>
      <c r="B24" s="100" t="s">
        <v>84</v>
      </c>
      <c r="C24" s="220">
        <f t="shared" si="0"/>
        <v>0</v>
      </c>
      <c r="D24" s="196">
        <f>A20มะเร็ง!F24</f>
        <v>0</v>
      </c>
      <c r="E24" s="196">
        <f>A20มะเร็ง!G24</f>
        <v>0</v>
      </c>
      <c r="F24" s="196">
        <f>A20มะเร็ง!H24</f>
        <v>0</v>
      </c>
      <c r="G24" s="196">
        <f>A20มะเร็ง!I24</f>
        <v>0</v>
      </c>
      <c r="H24" s="195"/>
      <c r="I24" s="194">
        <v>1</v>
      </c>
      <c r="J24" s="195"/>
      <c r="K24" s="195"/>
    </row>
    <row r="25" spans="1:11" ht="22.5" x14ac:dyDescent="0.2">
      <c r="A25" s="45" t="s">
        <v>79</v>
      </c>
      <c r="B25" s="100" t="s">
        <v>86</v>
      </c>
      <c r="C25" s="220">
        <f t="shared" si="0"/>
        <v>0</v>
      </c>
      <c r="D25" s="196">
        <f>A21ไต!F24</f>
        <v>0</v>
      </c>
      <c r="E25" s="196">
        <f>A21ไต!G24</f>
        <v>0</v>
      </c>
      <c r="F25" s="196">
        <f>A21ไต!H24</f>
        <v>0</v>
      </c>
      <c r="G25" s="196">
        <f>A21ไต!I24</f>
        <v>0</v>
      </c>
      <c r="H25" s="195"/>
      <c r="I25" s="194">
        <v>1</v>
      </c>
      <c r="J25" s="195"/>
      <c r="K25" s="195"/>
    </row>
    <row r="26" spans="1:11" ht="22.5" x14ac:dyDescent="0.2">
      <c r="A26" s="42" t="s">
        <v>81</v>
      </c>
      <c r="B26" s="100" t="s">
        <v>88</v>
      </c>
      <c r="C26" s="220">
        <f t="shared" si="0"/>
        <v>0</v>
      </c>
      <c r="D26" s="196">
        <f>A22ตา!F28</f>
        <v>0</v>
      </c>
      <c r="E26" s="196">
        <f>A22ตา!G28</f>
        <v>0</v>
      </c>
      <c r="F26" s="196">
        <f>A22ตา!H28</f>
        <v>0</v>
      </c>
      <c r="G26" s="196">
        <f>A22ตา!I28</f>
        <v>0</v>
      </c>
      <c r="H26" s="195"/>
      <c r="I26" s="194">
        <v>1</v>
      </c>
      <c r="J26" s="195"/>
      <c r="K26" s="195"/>
    </row>
    <row r="27" spans="1:11" ht="22.5" x14ac:dyDescent="0.2">
      <c r="A27" s="42" t="s">
        <v>83</v>
      </c>
      <c r="B27" s="120" t="s">
        <v>90</v>
      </c>
      <c r="C27" s="220">
        <f t="shared" si="0"/>
        <v>0</v>
      </c>
      <c r="D27" s="196">
        <f>A23ปลูกถ่าย!F16</f>
        <v>0</v>
      </c>
      <c r="E27" s="196">
        <f>A23ปลูกถ่าย!G16</f>
        <v>0</v>
      </c>
      <c r="F27" s="196">
        <f>A23ปลูกถ่าย!H16</f>
        <v>0</v>
      </c>
      <c r="G27" s="196">
        <f>A23ปลูกถ่าย!I16</f>
        <v>0</v>
      </c>
      <c r="H27" s="195"/>
      <c r="I27" s="194">
        <v>1</v>
      </c>
      <c r="J27" s="195"/>
      <c r="K27" s="195"/>
    </row>
    <row r="28" spans="1:11" ht="22.5" x14ac:dyDescent="0.2">
      <c r="A28" s="42" t="s">
        <v>85</v>
      </c>
      <c r="B28" s="120" t="s">
        <v>92</v>
      </c>
      <c r="C28" s="220">
        <f t="shared" si="0"/>
        <v>2000</v>
      </c>
      <c r="D28" s="196">
        <f>A24เสพติด!F43</f>
        <v>2000</v>
      </c>
      <c r="E28" s="196">
        <f>A24เสพติด!G43</f>
        <v>0</v>
      </c>
      <c r="F28" s="196">
        <f>A24เสพติด!H43</f>
        <v>0</v>
      </c>
      <c r="G28" s="196">
        <f>A24เสพติด!I43</f>
        <v>0</v>
      </c>
      <c r="H28" s="195"/>
      <c r="I28" s="194">
        <v>1</v>
      </c>
      <c r="J28" s="195"/>
      <c r="K28" s="195"/>
    </row>
    <row r="29" spans="1:11" ht="22.5" x14ac:dyDescent="0.2">
      <c r="A29" s="42" t="s">
        <v>87</v>
      </c>
      <c r="B29" s="122" t="s">
        <v>212</v>
      </c>
      <c r="C29" s="220">
        <f t="shared" si="0"/>
        <v>0</v>
      </c>
      <c r="D29" s="196">
        <f>A25IMC!F21</f>
        <v>0</v>
      </c>
      <c r="E29" s="196">
        <f>A25IMC!G21</f>
        <v>0</v>
      </c>
      <c r="F29" s="196">
        <f>A25IMC!H21</f>
        <v>0</v>
      </c>
      <c r="G29" s="196">
        <f>A25IMC!I21</f>
        <v>0</v>
      </c>
      <c r="H29" s="195"/>
      <c r="I29" s="194">
        <v>1</v>
      </c>
      <c r="J29" s="195"/>
      <c r="K29" s="195"/>
    </row>
    <row r="30" spans="1:11" ht="22.5" x14ac:dyDescent="0.2">
      <c r="A30" s="43" t="s">
        <v>89</v>
      </c>
      <c r="B30" s="122" t="s">
        <v>95</v>
      </c>
      <c r="C30" s="220">
        <f t="shared" si="0"/>
        <v>0</v>
      </c>
      <c r="D30" s="196">
        <f>A26oneday!F14</f>
        <v>0</v>
      </c>
      <c r="E30" s="196">
        <f>A26oneday!G14</f>
        <v>0</v>
      </c>
      <c r="F30" s="196">
        <f>A26oneday!H14</f>
        <v>0</v>
      </c>
      <c r="G30" s="196">
        <f>A26oneday!I14</f>
        <v>0</v>
      </c>
      <c r="H30" s="195"/>
      <c r="I30" s="194">
        <v>1</v>
      </c>
      <c r="J30" s="195"/>
      <c r="K30" s="195"/>
    </row>
    <row r="31" spans="1:11" ht="22.5" x14ac:dyDescent="0.2">
      <c r="A31" s="42" t="s">
        <v>91</v>
      </c>
      <c r="B31" s="120" t="s">
        <v>508</v>
      </c>
      <c r="C31" s="220">
        <f>D31+E31+F31+G31</f>
        <v>0</v>
      </c>
      <c r="D31" s="196">
        <f>'A27 กัญชา'!F15</f>
        <v>0</v>
      </c>
      <c r="E31" s="196">
        <f>'A27 กัญชา'!G15</f>
        <v>0</v>
      </c>
      <c r="F31" s="196">
        <f>'A27 กัญชา'!H15</f>
        <v>0</v>
      </c>
      <c r="G31" s="196">
        <f>'A27 กัญชา'!I15</f>
        <v>0</v>
      </c>
      <c r="H31" s="195"/>
      <c r="I31" s="194">
        <v>1</v>
      </c>
      <c r="J31" s="195"/>
      <c r="K31" s="195"/>
    </row>
    <row r="32" spans="1:11" ht="22.5" x14ac:dyDescent="0.2">
      <c r="A32" s="43" t="s">
        <v>93</v>
      </c>
      <c r="B32" s="122" t="s">
        <v>98</v>
      </c>
      <c r="C32" s="220">
        <f t="shared" si="0"/>
        <v>35000</v>
      </c>
      <c r="D32" s="196">
        <f>A28ฉุกเฉิน!F26</f>
        <v>35000</v>
      </c>
      <c r="E32" s="196">
        <f>A28ฉุกเฉิน!G26</f>
        <v>0</v>
      </c>
      <c r="F32" s="196">
        <f>A28ฉุกเฉิน!H26</f>
        <v>0</v>
      </c>
      <c r="G32" s="196">
        <f>A28ฉุกเฉิน!I26</f>
        <v>0</v>
      </c>
      <c r="H32" s="195"/>
      <c r="I32" s="194">
        <v>1</v>
      </c>
      <c r="J32" s="195"/>
      <c r="K32" s="195"/>
    </row>
    <row r="33" spans="1:12" ht="22.5" x14ac:dyDescent="0.2">
      <c r="A33" s="42" t="s">
        <v>94</v>
      </c>
      <c r="B33" s="100" t="s">
        <v>213</v>
      </c>
      <c r="C33" s="220">
        <f t="shared" si="0"/>
        <v>915000</v>
      </c>
      <c r="D33" s="196">
        <f>A29พระราชดำริ!F29</f>
        <v>915000</v>
      </c>
      <c r="E33" s="196">
        <f>A29พระราชดำริ!G29</f>
        <v>0</v>
      </c>
      <c r="F33" s="196">
        <f>A29พระราชดำริ!H29</f>
        <v>0</v>
      </c>
      <c r="G33" s="196">
        <f>A29พระราชดำริ!I29</f>
        <v>0</v>
      </c>
      <c r="H33" s="195"/>
      <c r="I33" s="194">
        <v>1</v>
      </c>
      <c r="J33" s="195"/>
      <c r="K33" s="195"/>
    </row>
    <row r="34" spans="1:12" ht="22.5" x14ac:dyDescent="0.2">
      <c r="A34" s="42" t="s">
        <v>96</v>
      </c>
      <c r="B34" s="120" t="s">
        <v>102</v>
      </c>
      <c r="C34" s="220">
        <f t="shared" si="0"/>
        <v>0</v>
      </c>
      <c r="D34" s="196">
        <f>A30ท่องเที่ยวสุขภาพ!F18</f>
        <v>0</v>
      </c>
      <c r="E34" s="196">
        <f>A30ท่องเที่ยวสุขภาพ!G18</f>
        <v>0</v>
      </c>
      <c r="F34" s="196">
        <f>A30ท่องเที่ยวสุขภาพ!H18</f>
        <v>0</v>
      </c>
      <c r="G34" s="196">
        <f>A30ท่องเที่ยวสุขภาพ!I18</f>
        <v>0</v>
      </c>
      <c r="H34" s="195"/>
      <c r="I34" s="194">
        <v>1</v>
      </c>
      <c r="J34" s="195"/>
      <c r="K34" s="195"/>
    </row>
    <row r="35" spans="1:12" ht="22.5" x14ac:dyDescent="0.2">
      <c r="A35" s="42" t="s">
        <v>97</v>
      </c>
      <c r="B35" s="120" t="s">
        <v>104</v>
      </c>
      <c r="C35" s="220">
        <f t="shared" si="0"/>
        <v>2407470</v>
      </c>
      <c r="D35" s="196">
        <f>A31พัฒนาบุคลากร!F115</f>
        <v>2407470</v>
      </c>
      <c r="E35" s="196">
        <f>A31พัฒนาบุคลากร!G115</f>
        <v>0</v>
      </c>
      <c r="F35" s="196">
        <f>A31พัฒนาบุคลากร!H115</f>
        <v>0</v>
      </c>
      <c r="G35" s="196">
        <f>A31พัฒนาบุคลากร!I115</f>
        <v>0</v>
      </c>
      <c r="H35" s="195"/>
      <c r="I35" s="195"/>
      <c r="J35" s="194">
        <v>1</v>
      </c>
      <c r="K35" s="195"/>
    </row>
    <row r="36" spans="1:12" ht="22.5" x14ac:dyDescent="0.2">
      <c r="A36" s="42" t="s">
        <v>99</v>
      </c>
      <c r="B36" s="122" t="s">
        <v>214</v>
      </c>
      <c r="C36" s="220">
        <f t="shared" si="0"/>
        <v>1006000</v>
      </c>
      <c r="D36" s="196">
        <f>A32วางแผนกำลังคน!F19</f>
        <v>1006000</v>
      </c>
      <c r="E36" s="196">
        <f>A32วางแผนกำลังคน!G19</f>
        <v>0</v>
      </c>
      <c r="F36" s="196">
        <f>A32วางแผนกำลังคน!H19</f>
        <v>0</v>
      </c>
      <c r="G36" s="196">
        <f>A32วางแผนกำลังคน!I19</f>
        <v>0</v>
      </c>
      <c r="H36" s="195"/>
      <c r="I36" s="195"/>
      <c r="J36" s="194">
        <v>1</v>
      </c>
      <c r="K36" s="195"/>
    </row>
    <row r="37" spans="1:12" ht="22.5" x14ac:dyDescent="0.2">
      <c r="A37" s="42" t="s">
        <v>100</v>
      </c>
      <c r="B37" s="120" t="s">
        <v>215</v>
      </c>
      <c r="C37" s="220">
        <f t="shared" si="0"/>
        <v>19600</v>
      </c>
      <c r="D37" s="196">
        <f>'A33ยา-ITA'!F23</f>
        <v>19600</v>
      </c>
      <c r="E37" s="196">
        <f>'A33ยา-ITA'!G23</f>
        <v>0</v>
      </c>
      <c r="F37" s="196">
        <f>'A33ยา-ITA'!H23</f>
        <v>0</v>
      </c>
      <c r="G37" s="196">
        <f>'A33ยา-ITA'!I23</f>
        <v>0</v>
      </c>
      <c r="H37" s="195"/>
      <c r="I37" s="195"/>
      <c r="J37" s="195"/>
      <c r="K37" s="194">
        <v>1</v>
      </c>
    </row>
    <row r="38" spans="1:12" ht="22.5" x14ac:dyDescent="0.2">
      <c r="A38" s="42" t="s">
        <v>101</v>
      </c>
      <c r="B38" s="120" t="s">
        <v>109</v>
      </c>
      <c r="C38" s="220">
        <f t="shared" si="0"/>
        <v>3882235</v>
      </c>
      <c r="D38" s="196">
        <f>A34HAติดดาว!F37</f>
        <v>3882235</v>
      </c>
      <c r="E38" s="196">
        <f>A34HAติดดาว!G37</f>
        <v>0</v>
      </c>
      <c r="F38" s="196">
        <f>A34HAติดดาว!H37</f>
        <v>0</v>
      </c>
      <c r="G38" s="196">
        <f>A34HAติดดาว!I37</f>
        <v>0</v>
      </c>
      <c r="H38" s="195"/>
      <c r="I38" s="195"/>
      <c r="J38" s="195"/>
      <c r="K38" s="194">
        <v>1</v>
      </c>
    </row>
    <row r="39" spans="1:12" ht="22.5" x14ac:dyDescent="0.2">
      <c r="A39" s="42" t="s">
        <v>103</v>
      </c>
      <c r="B39" s="120" t="s">
        <v>216</v>
      </c>
      <c r="C39" s="220">
        <f t="shared" si="0"/>
        <v>10000</v>
      </c>
      <c r="D39" s="196">
        <f>A35HappyMOPH!F16</f>
        <v>10000</v>
      </c>
      <c r="E39" s="196">
        <f>A35HappyMOPH!G16</f>
        <v>0</v>
      </c>
      <c r="F39" s="196">
        <f>A35HappyMOPH!H16</f>
        <v>0</v>
      </c>
      <c r="G39" s="196">
        <f>A35HappyMOPH!I16</f>
        <v>0</v>
      </c>
      <c r="H39" s="195"/>
      <c r="I39" s="195"/>
      <c r="J39" s="195"/>
      <c r="K39" s="194">
        <v>1</v>
      </c>
    </row>
    <row r="40" spans="1:12" ht="22.5" x14ac:dyDescent="0.2">
      <c r="A40" s="42" t="s">
        <v>105</v>
      </c>
      <c r="B40" s="122" t="s">
        <v>217</v>
      </c>
      <c r="C40" s="220">
        <f t="shared" si="0"/>
        <v>16800</v>
      </c>
      <c r="D40" s="196">
        <f>A36สารสนเทศ!F18</f>
        <v>16800</v>
      </c>
      <c r="E40" s="196">
        <f>A36สารสนเทศ!G18</f>
        <v>0</v>
      </c>
      <c r="F40" s="196">
        <f>A36สารสนเทศ!H18</f>
        <v>0</v>
      </c>
      <c r="G40" s="196">
        <f>A36สารสนเทศ!I18</f>
        <v>0</v>
      </c>
      <c r="H40" s="195"/>
      <c r="I40" s="195"/>
      <c r="J40" s="195"/>
      <c r="K40" s="194">
        <v>1</v>
      </c>
    </row>
    <row r="41" spans="1:12" ht="22.5" x14ac:dyDescent="0.2">
      <c r="A41" s="42" t="s">
        <v>106</v>
      </c>
      <c r="B41" s="120" t="s">
        <v>218</v>
      </c>
      <c r="C41" s="220">
        <f t="shared" si="0"/>
        <v>6600</v>
      </c>
      <c r="D41" s="196">
        <f>A37SmartHos!F32</f>
        <v>6600</v>
      </c>
      <c r="E41" s="196">
        <f>A37SmartHos!G32</f>
        <v>0</v>
      </c>
      <c r="F41" s="196">
        <f>A37SmartHos!H32</f>
        <v>0</v>
      </c>
      <c r="G41" s="196">
        <f>A37SmartHos!I32</f>
        <v>0</v>
      </c>
      <c r="H41" s="195"/>
      <c r="I41" s="195"/>
      <c r="J41" s="195"/>
      <c r="K41" s="194">
        <v>1</v>
      </c>
    </row>
    <row r="42" spans="1:12" ht="22.5" x14ac:dyDescent="0.2">
      <c r="A42" s="42" t="s">
        <v>107</v>
      </c>
      <c r="B42" s="120" t="s">
        <v>112</v>
      </c>
      <c r="C42" s="220">
        <f t="shared" si="0"/>
        <v>0</v>
      </c>
      <c r="D42" s="196">
        <f>'A38-3กองทุน'!F19</f>
        <v>0</v>
      </c>
      <c r="E42" s="196">
        <f>'A38-3กองทุน'!G19</f>
        <v>0</v>
      </c>
      <c r="F42" s="196">
        <f>'A38-3กองทุน'!H19</f>
        <v>0</v>
      </c>
      <c r="G42" s="196">
        <f>'A38-3กองทุน'!I19</f>
        <v>0</v>
      </c>
      <c r="H42" s="195"/>
      <c r="I42" s="195"/>
      <c r="J42" s="195"/>
      <c r="K42" s="194">
        <v>1</v>
      </c>
    </row>
    <row r="43" spans="1:12" ht="22.5" x14ac:dyDescent="0.2">
      <c r="A43" s="42" t="s">
        <v>108</v>
      </c>
      <c r="B43" s="120" t="s">
        <v>113</v>
      </c>
      <c r="C43" s="220">
        <f t="shared" si="0"/>
        <v>20000</v>
      </c>
      <c r="D43" s="196">
        <f>A39เงินคลัง!F21</f>
        <v>20000</v>
      </c>
      <c r="E43" s="196">
        <f>A39เงินคลัง!G21</f>
        <v>0</v>
      </c>
      <c r="F43" s="196">
        <f>A39เงินคลัง!H21</f>
        <v>0</v>
      </c>
      <c r="G43" s="196">
        <f>A39เงินคลัง!I21</f>
        <v>0</v>
      </c>
      <c r="H43" s="195"/>
      <c r="I43" s="195"/>
      <c r="J43" s="195"/>
      <c r="K43" s="194">
        <v>1</v>
      </c>
    </row>
    <row r="44" spans="1:12" ht="22.5" x14ac:dyDescent="0.2">
      <c r="A44" s="42" t="s">
        <v>110</v>
      </c>
      <c r="B44" s="120" t="s">
        <v>219</v>
      </c>
      <c r="C44" s="220">
        <f t="shared" si="0"/>
        <v>294000</v>
      </c>
      <c r="D44" s="196">
        <f>A40วิจัยนวตกรรมCQI!F32</f>
        <v>294000</v>
      </c>
      <c r="E44" s="196">
        <f>A40วิจัยนวตกรรมCQI!G32</f>
        <v>0</v>
      </c>
      <c r="F44" s="196">
        <f>A40วิจัยนวตกรรมCQI!H32</f>
        <v>0</v>
      </c>
      <c r="G44" s="196">
        <f>A40วิจัยนวตกรรมCQI!I32</f>
        <v>0</v>
      </c>
      <c r="H44" s="195"/>
      <c r="I44" s="195"/>
      <c r="J44" s="195"/>
      <c r="K44" s="194">
        <v>1</v>
      </c>
    </row>
    <row r="45" spans="1:12" ht="22.5" x14ac:dyDescent="0.2">
      <c r="A45" s="42" t="s">
        <v>111</v>
      </c>
      <c r="B45" s="120" t="s">
        <v>114</v>
      </c>
      <c r="C45" s="220">
        <f t="shared" si="0"/>
        <v>0</v>
      </c>
      <c r="D45" s="196">
        <f>A41กฏหมาย!F18</f>
        <v>0</v>
      </c>
      <c r="E45" s="196">
        <f>A41กฏหมาย!G18</f>
        <v>0</v>
      </c>
      <c r="F45" s="196">
        <f>A41กฏหมาย!H18</f>
        <v>0</v>
      </c>
      <c r="G45" s="196">
        <f>A41กฏหมาย!I18</f>
        <v>0</v>
      </c>
      <c r="H45" s="195"/>
      <c r="I45" s="195"/>
      <c r="J45" s="195"/>
      <c r="K45" s="194">
        <v>1</v>
      </c>
    </row>
    <row r="46" spans="1:12" ht="22.5" x14ac:dyDescent="0.2">
      <c r="A46" s="42" t="s">
        <v>507</v>
      </c>
      <c r="B46" s="298" t="s">
        <v>220</v>
      </c>
      <c r="C46" s="220">
        <f t="shared" si="0"/>
        <v>1809270</v>
      </c>
      <c r="D46" s="196">
        <f>A42จัดการพื้นฐานที่เพิ่ม!F47</f>
        <v>1809270</v>
      </c>
      <c r="E46" s="196">
        <f>A42จัดการพื้นฐานที่เพิ่ม!G47</f>
        <v>0</v>
      </c>
      <c r="F46" s="196">
        <f>A42จัดการพื้นฐานที่เพิ่ม!H47</f>
        <v>0</v>
      </c>
      <c r="G46" s="196">
        <f>A42จัดการพื้นฐานที่เพิ่ม!I47</f>
        <v>0</v>
      </c>
      <c r="H46" s="195"/>
      <c r="I46" s="195"/>
      <c r="J46" s="195"/>
      <c r="K46" s="194">
        <v>1</v>
      </c>
    </row>
    <row r="47" spans="1:12" s="199" customFormat="1" ht="23.25" x14ac:dyDescent="0.2">
      <c r="A47" s="1154" t="s">
        <v>556</v>
      </c>
      <c r="B47" s="1155"/>
      <c r="C47" s="791">
        <f t="shared" si="0"/>
        <v>14447269</v>
      </c>
      <c r="D47" s="790">
        <f t="shared" ref="D47:K47" si="1">SUM(D5:D46)</f>
        <v>12761095</v>
      </c>
      <c r="E47" s="790">
        <f t="shared" si="1"/>
        <v>0</v>
      </c>
      <c r="F47" s="790">
        <f t="shared" si="1"/>
        <v>1686174</v>
      </c>
      <c r="G47" s="790">
        <f t="shared" si="1"/>
        <v>0</v>
      </c>
      <c r="H47" s="197">
        <f t="shared" si="1"/>
        <v>7</v>
      </c>
      <c r="I47" s="197">
        <f t="shared" si="1"/>
        <v>23</v>
      </c>
      <c r="J47" s="197">
        <f t="shared" si="1"/>
        <v>2</v>
      </c>
      <c r="K47" s="197">
        <f t="shared" si="1"/>
        <v>10</v>
      </c>
      <c r="L47" s="198">
        <f>H47+I47+J47+K47</f>
        <v>42</v>
      </c>
    </row>
    <row r="48" spans="1:12" s="185" customFormat="1" ht="24.75" customHeight="1" x14ac:dyDescent="0.2">
      <c r="A48" s="779"/>
      <c r="B48" s="712" t="s">
        <v>1795</v>
      </c>
      <c r="C48" s="777">
        <f>D48+E48+F48+G48</f>
        <v>78640130.120000005</v>
      </c>
      <c r="D48" s="780">
        <v>20335988.640000004</v>
      </c>
      <c r="E48" s="780">
        <v>53256300</v>
      </c>
      <c r="F48" s="780">
        <v>0</v>
      </c>
      <c r="G48" s="780">
        <v>5047841.4800000004</v>
      </c>
      <c r="I48" s="186"/>
    </row>
    <row r="49" spans="1:7" s="177" customFormat="1" ht="33.75" customHeight="1" x14ac:dyDescent="0.2">
      <c r="A49" s="194"/>
      <c r="B49" s="776" t="s">
        <v>133</v>
      </c>
      <c r="C49" s="777">
        <f t="shared" ref="C49" si="2">D49+E49+F49+G49</f>
        <v>10705904.320000004</v>
      </c>
      <c r="D49" s="187">
        <v>10705904.320000004</v>
      </c>
      <c r="E49" s="187">
        <v>0</v>
      </c>
      <c r="F49" s="187">
        <v>0</v>
      </c>
      <c r="G49" s="187">
        <v>0</v>
      </c>
    </row>
    <row r="50" spans="1:7" s="177" customFormat="1" ht="21" x14ac:dyDescent="0.2">
      <c r="A50" s="1149" t="s">
        <v>2267</v>
      </c>
      <c r="B50" s="1149"/>
      <c r="C50" s="787">
        <f>SUM(C47:C49)</f>
        <v>103793303.44000001</v>
      </c>
      <c r="D50" s="787">
        <f t="shared" ref="D50:G50" si="3">SUM(D47:D49)</f>
        <v>43802987.960000008</v>
      </c>
      <c r="E50" s="787">
        <f t="shared" si="3"/>
        <v>53256300</v>
      </c>
      <c r="F50" s="787">
        <f t="shared" si="3"/>
        <v>1686174</v>
      </c>
      <c r="G50" s="787">
        <f t="shared" si="3"/>
        <v>5047841.4800000004</v>
      </c>
    </row>
    <row r="51" spans="1:7" s="794" customFormat="1" ht="21" x14ac:dyDescent="0.2">
      <c r="A51" s="792"/>
      <c r="B51" s="792"/>
      <c r="C51" s="793"/>
      <c r="D51" s="793"/>
      <c r="E51" s="793"/>
      <c r="F51" s="793"/>
      <c r="G51" s="793"/>
    </row>
    <row r="52" spans="1:7" s="794" customFormat="1" ht="21" x14ac:dyDescent="0.2">
      <c r="A52" s="792"/>
      <c r="B52" s="792"/>
      <c r="C52" s="793"/>
      <c r="D52" s="793"/>
      <c r="E52" s="793"/>
      <c r="F52" s="793"/>
      <c r="G52" s="793"/>
    </row>
    <row r="53" spans="1:7" s="794" customFormat="1" ht="21" x14ac:dyDescent="0.2">
      <c r="A53" s="792"/>
      <c r="B53" s="792"/>
      <c r="C53" s="793"/>
      <c r="D53" s="793"/>
      <c r="E53" s="793"/>
      <c r="F53" s="793"/>
      <c r="G53" s="793"/>
    </row>
    <row r="54" spans="1:7" x14ac:dyDescent="0.2">
      <c r="C54" s="689"/>
    </row>
    <row r="55" spans="1:7" x14ac:dyDescent="0.2">
      <c r="C55" s="689"/>
    </row>
    <row r="56" spans="1:7" x14ac:dyDescent="0.2">
      <c r="C56" s="689"/>
    </row>
  </sheetData>
  <mergeCells count="6">
    <mergeCell ref="D3:G3"/>
    <mergeCell ref="A1:G1"/>
    <mergeCell ref="H3:K3"/>
    <mergeCell ref="A2:G2"/>
    <mergeCell ref="A50:B50"/>
    <mergeCell ref="A47:B47"/>
  </mergeCells>
  <pageMargins left="0.9055118110236221" right="0.31496062992125984" top="0.35433070866141736" bottom="0.15748031496062992" header="0.31496062992125984" footer="0.31496062992125984"/>
  <pageSetup paperSize="9" scale="83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D24"/>
  <sheetViews>
    <sheetView workbookViewId="0">
      <selection activeCell="J6" sqref="J6"/>
    </sheetView>
  </sheetViews>
  <sheetFormatPr defaultRowHeight="21" x14ac:dyDescent="0.35"/>
  <cols>
    <col min="1" max="1" width="9.140625" style="1"/>
    <col min="2" max="2" width="7" style="1" customWidth="1"/>
    <col min="3" max="16384" width="9.140625" style="1"/>
  </cols>
  <sheetData>
    <row r="5" spans="3:3" ht="36" x14ac:dyDescent="0.55000000000000004">
      <c r="C5" s="52" t="s">
        <v>199</v>
      </c>
    </row>
    <row r="6" spans="3:3" ht="30.75" x14ac:dyDescent="0.45">
      <c r="C6" s="47" t="s">
        <v>557</v>
      </c>
    </row>
    <row r="7" spans="3:3" ht="30.75" x14ac:dyDescent="0.45">
      <c r="C7" s="47" t="s">
        <v>200</v>
      </c>
    </row>
    <row r="24" spans="4:4" ht="33.75" x14ac:dyDescent="0.5">
      <c r="D24" s="76" t="s">
        <v>39</v>
      </c>
    </row>
  </sheetData>
  <pageMargins left="3.6614173228346458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121"/>
  <sheetViews>
    <sheetView topLeftCell="A119" zoomScale="90" zoomScaleNormal="90" workbookViewId="0">
      <selection activeCell="A123" sqref="A123:XFD138"/>
    </sheetView>
  </sheetViews>
  <sheetFormatPr defaultColWidth="9.140625" defaultRowHeight="21" x14ac:dyDescent="0.2"/>
  <cols>
    <col min="1" max="1" width="5.7109375" style="161" customWidth="1"/>
    <col min="2" max="2" width="33.28515625" style="161" customWidth="1"/>
    <col min="3" max="3" width="23" style="161" customWidth="1"/>
    <col min="4" max="4" width="18.28515625" style="161" customWidth="1"/>
    <col min="5" max="5" width="17" style="161" customWidth="1"/>
    <col min="6" max="6" width="23.140625" style="161" customWidth="1"/>
    <col min="7" max="7" width="17" style="161" customWidth="1"/>
    <col min="8" max="8" width="19" style="161" customWidth="1"/>
    <col min="9" max="9" width="16.42578125" style="161" customWidth="1"/>
    <col min="10" max="10" width="18.28515625" style="222" customWidth="1"/>
    <col min="11" max="16384" width="9.140625" style="161"/>
  </cols>
  <sheetData>
    <row r="1" spans="1:10" ht="28.5" x14ac:dyDescent="0.2">
      <c r="A1" s="1163" t="s">
        <v>390</v>
      </c>
      <c r="B1" s="1163"/>
      <c r="C1" s="1163"/>
      <c r="D1" s="1163"/>
      <c r="E1" s="1163"/>
      <c r="F1" s="1163"/>
      <c r="G1" s="1163"/>
      <c r="H1" s="1163"/>
      <c r="I1" s="1163"/>
      <c r="J1" s="1163"/>
    </row>
    <row r="2" spans="1:10" ht="21" customHeight="1" x14ac:dyDescent="0.2">
      <c r="A2" s="35"/>
      <c r="B2" s="48" t="s">
        <v>23</v>
      </c>
      <c r="C2" s="224" t="s">
        <v>30</v>
      </c>
      <c r="D2" s="225" t="s">
        <v>26</v>
      </c>
      <c r="E2" s="226"/>
      <c r="F2" s="227" t="s">
        <v>391</v>
      </c>
      <c r="G2" s="226"/>
      <c r="H2" s="227" t="s">
        <v>24</v>
      </c>
      <c r="I2" s="228"/>
    </row>
    <row r="3" spans="1:10" ht="21" customHeight="1" x14ac:dyDescent="0.2">
      <c r="A3" s="35"/>
      <c r="B3" s="48" t="s">
        <v>40</v>
      </c>
      <c r="C3" s="224" t="s">
        <v>136</v>
      </c>
      <c r="D3" s="229"/>
      <c r="F3" s="222"/>
      <c r="G3" s="222"/>
      <c r="H3" s="222"/>
    </row>
    <row r="4" spans="1:10" ht="21" customHeight="1" x14ac:dyDescent="0.2">
      <c r="A4" s="35"/>
      <c r="B4" s="48" t="s">
        <v>392</v>
      </c>
      <c r="C4" s="224" t="s">
        <v>221</v>
      </c>
      <c r="D4" s="229"/>
      <c r="E4" s="222"/>
      <c r="F4" s="222"/>
      <c r="G4" s="222"/>
    </row>
    <row r="5" spans="1:10" ht="21" customHeight="1" x14ac:dyDescent="0.2">
      <c r="A5" s="35"/>
      <c r="B5" s="48" t="s">
        <v>17</v>
      </c>
      <c r="C5" s="230" t="s">
        <v>25</v>
      </c>
      <c r="D5" s="231" t="s">
        <v>41</v>
      </c>
      <c r="E5" s="230"/>
      <c r="F5" s="230" t="s">
        <v>42</v>
      </c>
      <c r="G5" s="230" t="s">
        <v>43</v>
      </c>
      <c r="H5" s="230" t="s">
        <v>46</v>
      </c>
      <c r="I5" s="230" t="s">
        <v>44</v>
      </c>
      <c r="J5" s="232" t="s">
        <v>45</v>
      </c>
    </row>
    <row r="6" spans="1:10" ht="21" customHeight="1" x14ac:dyDescent="0.2">
      <c r="A6" s="35"/>
      <c r="B6" s="233" t="s">
        <v>28</v>
      </c>
      <c r="D6" s="161" t="s">
        <v>241</v>
      </c>
      <c r="F6" s="229"/>
      <c r="H6" s="229"/>
      <c r="J6" s="234"/>
    </row>
    <row r="7" spans="1:10" ht="21" customHeight="1" x14ac:dyDescent="0.2">
      <c r="A7" s="35"/>
      <c r="B7" s="233"/>
      <c r="D7" s="161" t="s">
        <v>222</v>
      </c>
      <c r="F7" s="229"/>
      <c r="H7" s="229"/>
    </row>
    <row r="8" spans="1:10" ht="21" customHeight="1" x14ac:dyDescent="0.2">
      <c r="A8" s="35"/>
      <c r="B8" s="233"/>
      <c r="D8" s="161" t="s">
        <v>250</v>
      </c>
      <c r="F8" s="229"/>
      <c r="H8" s="229"/>
    </row>
    <row r="9" spans="1:10" ht="21" customHeight="1" x14ac:dyDescent="0.2">
      <c r="A9" s="35"/>
      <c r="B9" s="233" t="s">
        <v>29</v>
      </c>
      <c r="D9" s="161" t="s">
        <v>393</v>
      </c>
      <c r="E9" s="229"/>
      <c r="F9" s="222"/>
      <c r="G9" s="222"/>
      <c r="H9" s="222"/>
    </row>
    <row r="10" spans="1:10" ht="21" customHeight="1" x14ac:dyDescent="0.2">
      <c r="A10" s="35"/>
      <c r="B10" s="233"/>
      <c r="D10" s="161" t="s">
        <v>394</v>
      </c>
      <c r="E10" s="222"/>
      <c r="F10" s="222"/>
      <c r="G10" s="222"/>
      <c r="H10" s="222"/>
    </row>
    <row r="11" spans="1:10" ht="21" customHeight="1" x14ac:dyDescent="0.2">
      <c r="A11" s="35"/>
      <c r="B11" s="233"/>
      <c r="D11" s="161" t="s">
        <v>223</v>
      </c>
      <c r="E11" s="222"/>
      <c r="F11" s="222"/>
      <c r="G11" s="222"/>
      <c r="H11" s="222"/>
    </row>
    <row r="12" spans="1:10" ht="20.25" customHeight="1" x14ac:dyDescent="0.2">
      <c r="A12" s="35"/>
      <c r="B12" s="233"/>
      <c r="D12" s="161" t="s">
        <v>224</v>
      </c>
      <c r="E12" s="222"/>
      <c r="F12" s="222"/>
      <c r="G12" s="222"/>
      <c r="H12" s="222"/>
    </row>
    <row r="13" spans="1:10" ht="20.25" customHeight="1" x14ac:dyDescent="0.2">
      <c r="A13" s="35"/>
      <c r="B13" s="233" t="s">
        <v>351</v>
      </c>
      <c r="D13" s="161" t="s">
        <v>225</v>
      </c>
      <c r="E13" s="222"/>
      <c r="F13" s="222"/>
      <c r="G13" s="222"/>
      <c r="H13" s="222"/>
    </row>
    <row r="14" spans="1:10" ht="20.25" customHeight="1" x14ac:dyDescent="0.2">
      <c r="A14" s="35"/>
      <c r="B14" s="233" t="s">
        <v>352</v>
      </c>
      <c r="D14" s="161" t="s">
        <v>226</v>
      </c>
      <c r="E14" s="222"/>
      <c r="F14" s="222"/>
      <c r="G14" s="222"/>
      <c r="H14" s="222"/>
    </row>
    <row r="15" spans="1:10" ht="20.25" customHeight="1" x14ac:dyDescent="0.2">
      <c r="A15" s="35"/>
      <c r="B15" s="233" t="s">
        <v>353</v>
      </c>
      <c r="D15" s="161" t="s">
        <v>227</v>
      </c>
      <c r="E15" s="222"/>
      <c r="F15" s="222"/>
      <c r="G15" s="222"/>
      <c r="H15" s="222"/>
    </row>
    <row r="16" spans="1:10" ht="20.25" customHeight="1" x14ac:dyDescent="0.2">
      <c r="A16" s="35"/>
      <c r="B16" s="233" t="s">
        <v>354</v>
      </c>
      <c r="D16" s="235" t="s">
        <v>228</v>
      </c>
      <c r="E16" s="222"/>
      <c r="F16" s="222"/>
      <c r="G16" s="222"/>
      <c r="H16" s="222"/>
    </row>
    <row r="17" spans="1:10" ht="20.25" customHeight="1" x14ac:dyDescent="0.2">
      <c r="A17" s="35"/>
      <c r="B17" s="233" t="s">
        <v>355</v>
      </c>
      <c r="D17" s="161" t="s">
        <v>395</v>
      </c>
      <c r="E17" s="222"/>
      <c r="F17" s="222"/>
      <c r="G17" s="222"/>
      <c r="H17" s="222"/>
    </row>
    <row r="18" spans="1:10" ht="20.25" customHeight="1" x14ac:dyDescent="0.2">
      <c r="A18" s="35"/>
      <c r="B18" s="233"/>
      <c r="D18" s="161" t="s">
        <v>396</v>
      </c>
      <c r="E18" s="222"/>
      <c r="F18" s="222"/>
      <c r="G18" s="222"/>
      <c r="H18" s="222"/>
    </row>
    <row r="19" spans="1:10" ht="20.25" customHeight="1" x14ac:dyDescent="0.2">
      <c r="A19" s="35"/>
      <c r="B19" s="233"/>
      <c r="D19" s="161" t="s">
        <v>397</v>
      </c>
      <c r="E19" s="222"/>
      <c r="F19" s="222"/>
      <c r="G19" s="222"/>
      <c r="H19" s="222"/>
    </row>
    <row r="20" spans="1:10" ht="20.25" customHeight="1" x14ac:dyDescent="0.2">
      <c r="A20" s="35"/>
      <c r="B20" s="233"/>
      <c r="D20" s="235" t="s">
        <v>229</v>
      </c>
      <c r="E20" s="222"/>
      <c r="F20" s="222"/>
      <c r="G20" s="222"/>
      <c r="H20" s="222"/>
    </row>
    <row r="21" spans="1:10" ht="21" customHeight="1" x14ac:dyDescent="0.2">
      <c r="A21" s="1158" t="s">
        <v>0</v>
      </c>
      <c r="B21" s="1158" t="s">
        <v>27</v>
      </c>
      <c r="C21" s="963" t="s">
        <v>19</v>
      </c>
      <c r="D21" s="963" t="s">
        <v>20</v>
      </c>
      <c r="E21" s="1160" t="s">
        <v>1</v>
      </c>
      <c r="F21" s="1161"/>
      <c r="G21" s="1161"/>
      <c r="H21" s="1161"/>
      <c r="I21" s="1162"/>
      <c r="J21" s="1156" t="s">
        <v>10</v>
      </c>
    </row>
    <row r="22" spans="1:10" x14ac:dyDescent="0.2">
      <c r="A22" s="1159"/>
      <c r="B22" s="1159"/>
      <c r="C22" s="964"/>
      <c r="D22" s="964" t="s">
        <v>21</v>
      </c>
      <c r="E22" s="971" t="s">
        <v>5</v>
      </c>
      <c r="F22" s="160" t="s">
        <v>6</v>
      </c>
      <c r="G22" s="160" t="s">
        <v>239</v>
      </c>
      <c r="H22" s="160" t="s">
        <v>22</v>
      </c>
      <c r="I22" s="160" t="s">
        <v>135</v>
      </c>
      <c r="J22" s="1157"/>
    </row>
    <row r="23" spans="1:10" ht="63" x14ac:dyDescent="0.2">
      <c r="A23" s="304">
        <v>1</v>
      </c>
      <c r="B23" s="986" t="s">
        <v>230</v>
      </c>
      <c r="C23" s="305"/>
      <c r="D23" s="305"/>
      <c r="E23" s="987">
        <f t="shared" ref="E23:E120" si="0">F23+G23+H23+I23</f>
        <v>0</v>
      </c>
      <c r="F23" s="306">
        <v>0</v>
      </c>
      <c r="G23" s="305"/>
      <c r="H23" s="305"/>
      <c r="I23" s="305"/>
      <c r="J23" s="306"/>
    </row>
    <row r="24" spans="1:10" s="329" customFormat="1" ht="18.75" x14ac:dyDescent="0.2">
      <c r="A24" s="326"/>
      <c r="B24" s="490" t="s">
        <v>1046</v>
      </c>
      <c r="C24" s="361">
        <v>20</v>
      </c>
      <c r="D24" s="361" t="s">
        <v>1043</v>
      </c>
      <c r="E24" s="338">
        <f>F24+G24+H24+I24</f>
        <v>6000</v>
      </c>
      <c r="F24" s="328">
        <v>6000</v>
      </c>
      <c r="G24" s="328"/>
      <c r="H24" s="328"/>
      <c r="I24" s="328"/>
      <c r="J24" s="361" t="s">
        <v>851</v>
      </c>
    </row>
    <row r="25" spans="1:10" s="329" customFormat="1" ht="37.5" x14ac:dyDescent="0.2">
      <c r="A25" s="328"/>
      <c r="B25" s="490" t="s">
        <v>761</v>
      </c>
      <c r="C25" s="294" t="s">
        <v>762</v>
      </c>
      <c r="D25" s="294" t="s">
        <v>743</v>
      </c>
      <c r="E25" s="338">
        <f t="shared" si="0"/>
        <v>0</v>
      </c>
      <c r="F25" s="330"/>
      <c r="G25" s="330"/>
      <c r="H25" s="330"/>
      <c r="I25" s="330"/>
      <c r="J25" s="294" t="s">
        <v>744</v>
      </c>
    </row>
    <row r="26" spans="1:10" s="329" customFormat="1" ht="21" customHeight="1" x14ac:dyDescent="0.2">
      <c r="A26" s="328"/>
      <c r="B26" s="490" t="s">
        <v>745</v>
      </c>
      <c r="C26" s="294"/>
      <c r="D26" s="294" t="s">
        <v>743</v>
      </c>
      <c r="E26" s="338">
        <f t="shared" si="0"/>
        <v>0</v>
      </c>
      <c r="F26" s="330"/>
      <c r="G26" s="330"/>
      <c r="H26" s="330"/>
      <c r="I26" s="330"/>
      <c r="J26" s="294" t="s">
        <v>744</v>
      </c>
    </row>
    <row r="27" spans="1:10" s="329" customFormat="1" ht="21" customHeight="1" x14ac:dyDescent="0.2">
      <c r="A27" s="328"/>
      <c r="B27" s="490" t="s">
        <v>746</v>
      </c>
      <c r="C27" s="294"/>
      <c r="D27" s="294" t="s">
        <v>743</v>
      </c>
      <c r="E27" s="338">
        <f t="shared" si="0"/>
        <v>0</v>
      </c>
      <c r="F27" s="330"/>
      <c r="G27" s="330"/>
      <c r="H27" s="330"/>
      <c r="I27" s="330"/>
      <c r="J27" s="294" t="s">
        <v>744</v>
      </c>
    </row>
    <row r="28" spans="1:10" s="329" customFormat="1" ht="22.5" customHeight="1" x14ac:dyDescent="0.2">
      <c r="A28" s="328"/>
      <c r="B28" s="490" t="s">
        <v>747</v>
      </c>
      <c r="C28" s="294"/>
      <c r="D28" s="294" t="s">
        <v>743</v>
      </c>
      <c r="E28" s="338">
        <f t="shared" si="0"/>
        <v>0</v>
      </c>
      <c r="F28" s="330"/>
      <c r="G28" s="330"/>
      <c r="H28" s="330"/>
      <c r="I28" s="330"/>
      <c r="J28" s="294" t="s">
        <v>744</v>
      </c>
    </row>
    <row r="29" spans="1:10" s="329" customFormat="1" ht="24.75" customHeight="1" x14ac:dyDescent="0.2">
      <c r="A29" s="328"/>
      <c r="B29" s="490" t="s">
        <v>748</v>
      </c>
      <c r="C29" s="294"/>
      <c r="D29" s="294" t="s">
        <v>743</v>
      </c>
      <c r="E29" s="338">
        <f t="shared" si="0"/>
        <v>0</v>
      </c>
      <c r="F29" s="330"/>
      <c r="G29" s="330"/>
      <c r="H29" s="330"/>
      <c r="I29" s="330"/>
      <c r="J29" s="294" t="s">
        <v>744</v>
      </c>
    </row>
    <row r="30" spans="1:10" s="329" customFormat="1" ht="37.5" x14ac:dyDescent="0.2">
      <c r="A30" s="328"/>
      <c r="B30" s="490" t="s">
        <v>749</v>
      </c>
      <c r="C30" s="294" t="s">
        <v>750</v>
      </c>
      <c r="D30" s="294" t="s">
        <v>760</v>
      </c>
      <c r="E30" s="338">
        <f t="shared" si="0"/>
        <v>0</v>
      </c>
      <c r="F30" s="330"/>
      <c r="G30" s="330"/>
      <c r="H30" s="330"/>
      <c r="I30" s="330"/>
      <c r="J30" s="294" t="s">
        <v>744</v>
      </c>
    </row>
    <row r="31" spans="1:10" s="329" customFormat="1" ht="18.75" x14ac:dyDescent="0.2">
      <c r="A31" s="328"/>
      <c r="B31" s="849" t="s">
        <v>751</v>
      </c>
      <c r="C31" s="294"/>
      <c r="D31" s="294"/>
      <c r="E31" s="338">
        <f t="shared" si="0"/>
        <v>0</v>
      </c>
      <c r="F31" s="911"/>
      <c r="G31" s="911"/>
      <c r="H31" s="911"/>
      <c r="I31" s="911"/>
      <c r="J31" s="294" t="s">
        <v>744</v>
      </c>
    </row>
    <row r="32" spans="1:10" s="329" customFormat="1" ht="37.5" x14ac:dyDescent="0.2">
      <c r="A32" s="328"/>
      <c r="B32" s="849" t="s">
        <v>752</v>
      </c>
      <c r="C32" s="294"/>
      <c r="D32" s="294"/>
      <c r="E32" s="338">
        <f t="shared" si="0"/>
        <v>0</v>
      </c>
      <c r="F32" s="911"/>
      <c r="G32" s="911"/>
      <c r="H32" s="911"/>
      <c r="I32" s="911"/>
      <c r="J32" s="294" t="s">
        <v>744</v>
      </c>
    </row>
    <row r="33" spans="1:10" s="329" customFormat="1" ht="23.25" customHeight="1" x14ac:dyDescent="0.2">
      <c r="A33" s="328"/>
      <c r="B33" s="849" t="s">
        <v>1677</v>
      </c>
      <c r="C33" s="294">
        <v>1</v>
      </c>
      <c r="D33" s="294" t="s">
        <v>753</v>
      </c>
      <c r="E33" s="338">
        <f t="shared" si="0"/>
        <v>18000</v>
      </c>
      <c r="F33" s="294">
        <v>18000</v>
      </c>
      <c r="G33" s="911"/>
      <c r="H33" s="911"/>
      <c r="I33" s="911"/>
      <c r="J33" s="294" t="s">
        <v>744</v>
      </c>
    </row>
    <row r="34" spans="1:10" s="329" customFormat="1" ht="23.25" customHeight="1" x14ac:dyDescent="0.2">
      <c r="A34" s="328"/>
      <c r="B34" s="849" t="s">
        <v>1678</v>
      </c>
      <c r="C34" s="294">
        <v>2</v>
      </c>
      <c r="D34" s="294" t="s">
        <v>753</v>
      </c>
      <c r="E34" s="338">
        <f t="shared" si="0"/>
        <v>1000</v>
      </c>
      <c r="F34" s="294">
        <v>1000</v>
      </c>
      <c r="G34" s="911"/>
      <c r="H34" s="911"/>
      <c r="I34" s="911"/>
      <c r="J34" s="294" t="s">
        <v>744</v>
      </c>
    </row>
    <row r="35" spans="1:10" s="329" customFormat="1" ht="23.25" customHeight="1" x14ac:dyDescent="0.2">
      <c r="A35" s="328"/>
      <c r="B35" s="849" t="s">
        <v>1679</v>
      </c>
      <c r="C35" s="294" t="s">
        <v>754</v>
      </c>
      <c r="D35" s="294" t="s">
        <v>753</v>
      </c>
      <c r="E35" s="338">
        <f t="shared" si="0"/>
        <v>5000</v>
      </c>
      <c r="F35" s="294">
        <v>5000</v>
      </c>
      <c r="G35" s="911"/>
      <c r="H35" s="911"/>
      <c r="I35" s="911"/>
      <c r="J35" s="294" t="s">
        <v>744</v>
      </c>
    </row>
    <row r="36" spans="1:10" s="329" customFormat="1" ht="37.5" x14ac:dyDescent="0.2">
      <c r="A36" s="328"/>
      <c r="B36" s="849" t="s">
        <v>755</v>
      </c>
      <c r="C36" s="294" t="s">
        <v>756</v>
      </c>
      <c r="D36" s="294" t="s">
        <v>757</v>
      </c>
      <c r="E36" s="338">
        <f t="shared" si="0"/>
        <v>0</v>
      </c>
      <c r="F36" s="294"/>
      <c r="G36" s="911"/>
      <c r="H36" s="911"/>
      <c r="I36" s="911"/>
      <c r="J36" s="294" t="s">
        <v>744</v>
      </c>
    </row>
    <row r="37" spans="1:10" s="329" customFormat="1" ht="24" customHeight="1" x14ac:dyDescent="0.2">
      <c r="A37" s="328"/>
      <c r="B37" s="490" t="s">
        <v>758</v>
      </c>
      <c r="C37" s="294" t="s">
        <v>759</v>
      </c>
      <c r="D37" s="294" t="s">
        <v>753</v>
      </c>
      <c r="E37" s="338">
        <f t="shared" si="0"/>
        <v>1000</v>
      </c>
      <c r="F37" s="294">
        <v>1000</v>
      </c>
      <c r="G37" s="330"/>
      <c r="H37" s="330"/>
      <c r="I37" s="330"/>
      <c r="J37" s="294" t="s">
        <v>744</v>
      </c>
    </row>
    <row r="38" spans="1:10" s="329" customFormat="1" ht="79.5" customHeight="1" x14ac:dyDescent="0.2">
      <c r="A38" s="328"/>
      <c r="B38" s="854" t="s">
        <v>719</v>
      </c>
      <c r="C38" s="354" t="s">
        <v>720</v>
      </c>
      <c r="D38" s="294" t="s">
        <v>721</v>
      </c>
      <c r="E38" s="338">
        <f t="shared" si="0"/>
        <v>2000</v>
      </c>
      <c r="F38" s="294">
        <v>2000</v>
      </c>
      <c r="G38" s="330"/>
      <c r="H38" s="330"/>
      <c r="I38" s="330"/>
      <c r="J38" s="294" t="s">
        <v>729</v>
      </c>
    </row>
    <row r="39" spans="1:10" s="333" customFormat="1" ht="56.25" x14ac:dyDescent="0.2">
      <c r="A39" s="370"/>
      <c r="B39" s="495" t="s">
        <v>1760</v>
      </c>
      <c r="C39" s="294" t="s">
        <v>1113</v>
      </c>
      <c r="D39" s="825">
        <v>22981</v>
      </c>
      <c r="E39" s="338">
        <f t="shared" si="0"/>
        <v>28800</v>
      </c>
      <c r="F39" s="338">
        <v>28800</v>
      </c>
      <c r="G39" s="330"/>
      <c r="H39" s="330"/>
      <c r="I39" s="330"/>
      <c r="J39" s="294" t="s">
        <v>1264</v>
      </c>
    </row>
    <row r="40" spans="1:10" s="333" customFormat="1" ht="56.25" x14ac:dyDescent="0.2">
      <c r="A40" s="370"/>
      <c r="B40" s="495" t="s">
        <v>1268</v>
      </c>
      <c r="C40" s="294" t="s">
        <v>1265</v>
      </c>
      <c r="D40" s="294"/>
      <c r="E40" s="338">
        <f t="shared" si="0"/>
        <v>9100</v>
      </c>
      <c r="F40" s="338">
        <v>9100</v>
      </c>
      <c r="G40" s="330"/>
      <c r="H40" s="330"/>
      <c r="I40" s="330"/>
      <c r="J40" s="294" t="s">
        <v>1264</v>
      </c>
    </row>
    <row r="41" spans="1:10" s="333" customFormat="1" ht="22.5" customHeight="1" x14ac:dyDescent="0.2">
      <c r="A41" s="370"/>
      <c r="B41" s="495" t="s">
        <v>1269</v>
      </c>
      <c r="C41" s="294" t="s">
        <v>1266</v>
      </c>
      <c r="D41" s="294" t="s">
        <v>1267</v>
      </c>
      <c r="E41" s="338">
        <f t="shared" si="0"/>
        <v>2000</v>
      </c>
      <c r="F41" s="338">
        <v>2000</v>
      </c>
      <c r="G41" s="330"/>
      <c r="H41" s="330"/>
      <c r="I41" s="330"/>
      <c r="J41" s="294" t="s">
        <v>1264</v>
      </c>
    </row>
    <row r="42" spans="1:10" s="11" customFormat="1" x14ac:dyDescent="0.2">
      <c r="A42" s="106"/>
      <c r="B42" s="493" t="s">
        <v>1799</v>
      </c>
      <c r="C42" s="478" t="s">
        <v>1808</v>
      </c>
      <c r="D42" s="294" t="s">
        <v>721</v>
      </c>
      <c r="E42" s="338">
        <f t="shared" si="0"/>
        <v>64000</v>
      </c>
      <c r="F42" s="479"/>
      <c r="G42" s="479"/>
      <c r="H42" s="479">
        <v>64000</v>
      </c>
      <c r="I42" s="481"/>
      <c r="J42" s="478" t="s">
        <v>1800</v>
      </c>
    </row>
    <row r="43" spans="1:10" s="11" customFormat="1" ht="36" customHeight="1" x14ac:dyDescent="0.2">
      <c r="A43" s="106"/>
      <c r="B43" s="493" t="s">
        <v>1801</v>
      </c>
      <c r="C43" s="478"/>
      <c r="D43" s="294" t="s">
        <v>721</v>
      </c>
      <c r="E43" s="338">
        <f t="shared" si="0"/>
        <v>0</v>
      </c>
      <c r="F43" s="479"/>
      <c r="G43" s="479"/>
      <c r="H43" s="479"/>
      <c r="I43" s="481"/>
      <c r="J43" s="478" t="s">
        <v>1124</v>
      </c>
    </row>
    <row r="44" spans="1:10" s="11" customFormat="1" x14ac:dyDescent="0.2">
      <c r="A44" s="106"/>
      <c r="B44" s="493" t="s">
        <v>1802</v>
      </c>
      <c r="C44" s="478" t="s">
        <v>1808</v>
      </c>
      <c r="D44" s="294" t="s">
        <v>721</v>
      </c>
      <c r="E44" s="338">
        <f t="shared" si="0"/>
        <v>0</v>
      </c>
      <c r="F44" s="479"/>
      <c r="G44" s="479"/>
      <c r="H44" s="479"/>
      <c r="I44" s="481"/>
      <c r="J44" s="478" t="s">
        <v>1800</v>
      </c>
    </row>
    <row r="45" spans="1:10" s="11" customFormat="1" ht="37.5" x14ac:dyDescent="0.2">
      <c r="A45" s="106"/>
      <c r="B45" s="493" t="s">
        <v>1803</v>
      </c>
      <c r="C45" s="478" t="s">
        <v>1808</v>
      </c>
      <c r="D45" s="294" t="s">
        <v>721</v>
      </c>
      <c r="E45" s="338">
        <f t="shared" si="0"/>
        <v>0</v>
      </c>
      <c r="F45" s="479"/>
      <c r="G45" s="479"/>
      <c r="H45" s="479"/>
      <c r="I45" s="330"/>
      <c r="J45" s="478" t="s">
        <v>1800</v>
      </c>
    </row>
    <row r="46" spans="1:10" s="11" customFormat="1" ht="27" customHeight="1" x14ac:dyDescent="0.2">
      <c r="A46" s="80"/>
      <c r="B46" s="493" t="s">
        <v>1804</v>
      </c>
      <c r="C46" s="294" t="s">
        <v>1809</v>
      </c>
      <c r="D46" s="294" t="s">
        <v>721</v>
      </c>
      <c r="E46" s="338">
        <f t="shared" si="0"/>
        <v>0</v>
      </c>
      <c r="F46" s="338"/>
      <c r="G46" s="338"/>
      <c r="H46" s="338"/>
      <c r="I46" s="330"/>
      <c r="J46" s="478" t="s">
        <v>1800</v>
      </c>
    </row>
    <row r="47" spans="1:10" s="11" customFormat="1" ht="24" customHeight="1" x14ac:dyDescent="0.2">
      <c r="A47" s="80"/>
      <c r="B47" s="493" t="s">
        <v>1805</v>
      </c>
      <c r="C47" s="294" t="s">
        <v>1809</v>
      </c>
      <c r="D47" s="294" t="s">
        <v>721</v>
      </c>
      <c r="E47" s="338">
        <f t="shared" si="0"/>
        <v>49200</v>
      </c>
      <c r="F47" s="338"/>
      <c r="G47" s="338"/>
      <c r="H47" s="338">
        <v>49200</v>
      </c>
      <c r="I47" s="330"/>
      <c r="J47" s="478" t="s">
        <v>1800</v>
      </c>
    </row>
    <row r="48" spans="1:10" s="11" customFormat="1" x14ac:dyDescent="0.2">
      <c r="A48" s="106"/>
      <c r="B48" s="988" t="s">
        <v>1797</v>
      </c>
      <c r="C48" s="478" t="s">
        <v>1807</v>
      </c>
      <c r="D48" s="294" t="s">
        <v>721</v>
      </c>
      <c r="E48" s="338">
        <f>F48+G48+H48+I48</f>
        <v>110600</v>
      </c>
      <c r="F48" s="479">
        <v>20000</v>
      </c>
      <c r="G48" s="479"/>
      <c r="H48" s="479">
        <v>90600</v>
      </c>
      <c r="I48" s="481"/>
      <c r="J48" s="478" t="s">
        <v>1798</v>
      </c>
    </row>
    <row r="49" spans="1:10" s="11" customFormat="1" ht="45" customHeight="1" x14ac:dyDescent="0.2">
      <c r="A49" s="80"/>
      <c r="B49" s="493" t="s">
        <v>1806</v>
      </c>
      <c r="C49" s="294" t="s">
        <v>1039</v>
      </c>
      <c r="D49" s="294" t="s">
        <v>721</v>
      </c>
      <c r="E49" s="338">
        <f t="shared" si="0"/>
        <v>25000</v>
      </c>
      <c r="F49" s="338">
        <v>25000</v>
      </c>
      <c r="G49" s="338"/>
      <c r="H49" s="338"/>
      <c r="I49" s="330"/>
      <c r="J49" s="478" t="s">
        <v>1798</v>
      </c>
    </row>
    <row r="50" spans="1:10" ht="66" customHeight="1" x14ac:dyDescent="0.2">
      <c r="A50" s="98">
        <v>2</v>
      </c>
      <c r="B50" s="92" t="s">
        <v>231</v>
      </c>
      <c r="C50" s="125"/>
      <c r="D50" s="125"/>
      <c r="E50" s="220">
        <f t="shared" si="0"/>
        <v>0</v>
      </c>
      <c r="F50" s="125"/>
      <c r="G50" s="125"/>
      <c r="H50" s="125"/>
      <c r="I50" s="125"/>
      <c r="J50" s="98"/>
    </row>
    <row r="51" spans="1:10" s="329" customFormat="1" ht="56.25" x14ac:dyDescent="0.2">
      <c r="A51" s="294"/>
      <c r="B51" s="490" t="s">
        <v>772</v>
      </c>
      <c r="C51" s="294" t="s">
        <v>763</v>
      </c>
      <c r="D51" s="825" t="s">
        <v>764</v>
      </c>
      <c r="E51" s="338">
        <f t="shared" si="0"/>
        <v>0</v>
      </c>
      <c r="F51" s="330"/>
      <c r="G51" s="330"/>
      <c r="H51" s="330"/>
      <c r="I51" s="330"/>
      <c r="J51" s="294" t="s">
        <v>771</v>
      </c>
    </row>
    <row r="52" spans="1:10" s="329" customFormat="1" ht="37.5" x14ac:dyDescent="0.2">
      <c r="A52" s="294"/>
      <c r="B52" s="490" t="s">
        <v>1675</v>
      </c>
      <c r="C52" s="294" t="s">
        <v>766</v>
      </c>
      <c r="D52" s="294" t="s">
        <v>767</v>
      </c>
      <c r="E52" s="338">
        <f t="shared" si="0"/>
        <v>7200</v>
      </c>
      <c r="F52" s="294">
        <v>7200</v>
      </c>
      <c r="G52" s="330"/>
      <c r="H52" s="330"/>
      <c r="I52" s="330"/>
      <c r="J52" s="294" t="s">
        <v>765</v>
      </c>
    </row>
    <row r="53" spans="1:10" s="329" customFormat="1" ht="18.75" x14ac:dyDescent="0.2">
      <c r="A53" s="294"/>
      <c r="B53" s="490" t="s">
        <v>768</v>
      </c>
      <c r="C53" s="800" t="s">
        <v>769</v>
      </c>
      <c r="D53" s="354" t="s">
        <v>770</v>
      </c>
      <c r="E53" s="338">
        <f t="shared" si="0"/>
        <v>0</v>
      </c>
      <c r="F53" s="330"/>
      <c r="G53" s="330"/>
      <c r="H53" s="330"/>
      <c r="I53" s="330"/>
      <c r="J53" s="294" t="s">
        <v>765</v>
      </c>
    </row>
    <row r="54" spans="1:10" s="329" customFormat="1" ht="18.75" x14ac:dyDescent="0.2">
      <c r="A54" s="294"/>
      <c r="B54" s="312" t="s">
        <v>722</v>
      </c>
      <c r="C54" s="354" t="s">
        <v>1796</v>
      </c>
      <c r="D54" s="294" t="s">
        <v>721</v>
      </c>
      <c r="E54" s="338">
        <f t="shared" si="0"/>
        <v>2000</v>
      </c>
      <c r="F54" s="294">
        <v>2000</v>
      </c>
      <c r="G54" s="330"/>
      <c r="H54" s="330"/>
      <c r="I54" s="330"/>
      <c r="J54" s="294" t="s">
        <v>729</v>
      </c>
    </row>
    <row r="55" spans="1:10" s="329" customFormat="1" ht="43.5" customHeight="1" x14ac:dyDescent="0.2">
      <c r="A55" s="294"/>
      <c r="B55" s="312" t="s">
        <v>723</v>
      </c>
      <c r="C55" s="354" t="s">
        <v>724</v>
      </c>
      <c r="D55" s="294" t="s">
        <v>725</v>
      </c>
      <c r="E55" s="338">
        <f t="shared" si="0"/>
        <v>2000</v>
      </c>
      <c r="F55" s="294">
        <v>2000</v>
      </c>
      <c r="G55" s="330"/>
      <c r="H55" s="330"/>
      <c r="I55" s="330"/>
      <c r="J55" s="294" t="s">
        <v>729</v>
      </c>
    </row>
    <row r="56" spans="1:10" s="329" customFormat="1" ht="37.5" x14ac:dyDescent="0.2">
      <c r="A56" s="294"/>
      <c r="B56" s="312" t="s">
        <v>726</v>
      </c>
      <c r="C56" s="939" t="s">
        <v>727</v>
      </c>
      <c r="D56" s="294" t="s">
        <v>725</v>
      </c>
      <c r="E56" s="338">
        <f t="shared" si="0"/>
        <v>5000</v>
      </c>
      <c r="F56" s="294">
        <v>5000</v>
      </c>
      <c r="G56" s="330"/>
      <c r="H56" s="330"/>
      <c r="I56" s="330"/>
      <c r="J56" s="294" t="s">
        <v>729</v>
      </c>
    </row>
    <row r="57" spans="1:10" s="329" customFormat="1" ht="18.75" x14ac:dyDescent="0.2">
      <c r="A57" s="294"/>
      <c r="B57" s="491" t="s">
        <v>1817</v>
      </c>
      <c r="C57" s="294" t="s">
        <v>1814</v>
      </c>
      <c r="D57" s="294" t="s">
        <v>721</v>
      </c>
      <c r="E57" s="338">
        <f t="shared" si="0"/>
        <v>0</v>
      </c>
      <c r="F57" s="330"/>
      <c r="G57" s="330"/>
      <c r="H57" s="330"/>
      <c r="I57" s="330"/>
      <c r="J57" s="478" t="s">
        <v>1800</v>
      </c>
    </row>
    <row r="58" spans="1:10" s="329" customFormat="1" ht="18.75" x14ac:dyDescent="0.2">
      <c r="A58" s="294"/>
      <c r="B58" s="491" t="s">
        <v>1810</v>
      </c>
      <c r="C58" s="294" t="s">
        <v>1814</v>
      </c>
      <c r="D58" s="294" t="s">
        <v>721</v>
      </c>
      <c r="E58" s="338">
        <f t="shared" si="0"/>
        <v>0</v>
      </c>
      <c r="F58" s="330"/>
      <c r="G58" s="330"/>
      <c r="H58" s="330"/>
      <c r="I58" s="330"/>
      <c r="J58" s="478" t="s">
        <v>1800</v>
      </c>
    </row>
    <row r="59" spans="1:10" s="329" customFormat="1" ht="37.5" x14ac:dyDescent="0.2">
      <c r="A59" s="294"/>
      <c r="B59" s="491" t="s">
        <v>1811</v>
      </c>
      <c r="C59" s="294" t="s">
        <v>1815</v>
      </c>
      <c r="D59" s="294" t="s">
        <v>721</v>
      </c>
      <c r="E59" s="338">
        <f t="shared" si="0"/>
        <v>0</v>
      </c>
      <c r="F59" s="330"/>
      <c r="G59" s="330"/>
      <c r="H59" s="330"/>
      <c r="I59" s="330"/>
      <c r="J59" s="478" t="s">
        <v>1800</v>
      </c>
    </row>
    <row r="60" spans="1:10" s="329" customFormat="1" ht="37.5" x14ac:dyDescent="0.2">
      <c r="A60" s="294"/>
      <c r="B60" s="491" t="s">
        <v>1812</v>
      </c>
      <c r="C60" s="294" t="s">
        <v>1816</v>
      </c>
      <c r="D60" s="294" t="s">
        <v>721</v>
      </c>
      <c r="E60" s="338">
        <f t="shared" si="0"/>
        <v>0</v>
      </c>
      <c r="F60" s="330"/>
      <c r="G60" s="330"/>
      <c r="H60" s="330"/>
      <c r="I60" s="330"/>
      <c r="J60" s="478" t="s">
        <v>1800</v>
      </c>
    </row>
    <row r="61" spans="1:10" s="329" customFormat="1" ht="37.5" x14ac:dyDescent="0.2">
      <c r="A61" s="294"/>
      <c r="B61" s="491" t="s">
        <v>1813</v>
      </c>
      <c r="C61" s="294" t="s">
        <v>948</v>
      </c>
      <c r="D61" s="294" t="s">
        <v>721</v>
      </c>
      <c r="E61" s="338">
        <f t="shared" si="0"/>
        <v>0</v>
      </c>
      <c r="F61" s="330"/>
      <c r="G61" s="330"/>
      <c r="H61" s="330"/>
      <c r="I61" s="330"/>
      <c r="J61" s="478" t="s">
        <v>1800</v>
      </c>
    </row>
    <row r="62" spans="1:10" ht="63" x14ac:dyDescent="0.2">
      <c r="A62" s="98">
        <v>3</v>
      </c>
      <c r="B62" s="92" t="s">
        <v>232</v>
      </c>
      <c r="C62" s="125"/>
      <c r="D62" s="125"/>
      <c r="E62" s="220">
        <f t="shared" si="0"/>
        <v>0</v>
      </c>
      <c r="F62" s="125"/>
      <c r="G62" s="125"/>
      <c r="H62" s="125"/>
      <c r="I62" s="125"/>
      <c r="J62" s="98"/>
    </row>
    <row r="63" spans="1:10" s="329" customFormat="1" ht="18.75" x14ac:dyDescent="0.2">
      <c r="A63" s="294"/>
      <c r="B63" s="490" t="s">
        <v>773</v>
      </c>
      <c r="C63" s="330"/>
      <c r="D63" s="330"/>
      <c r="E63" s="338">
        <f t="shared" si="0"/>
        <v>0</v>
      </c>
      <c r="F63" s="330"/>
      <c r="G63" s="330"/>
      <c r="H63" s="330"/>
      <c r="I63" s="330"/>
      <c r="J63" s="294" t="s">
        <v>744</v>
      </c>
    </row>
    <row r="64" spans="1:10" s="329" customFormat="1" ht="24.75" customHeight="1" x14ac:dyDescent="0.2">
      <c r="A64" s="294"/>
      <c r="B64" s="490" t="s">
        <v>774</v>
      </c>
      <c r="C64" s="294" t="s">
        <v>775</v>
      </c>
      <c r="D64" s="294" t="s">
        <v>776</v>
      </c>
      <c r="E64" s="338">
        <f t="shared" si="0"/>
        <v>0</v>
      </c>
      <c r="F64" s="330"/>
      <c r="G64" s="330"/>
      <c r="H64" s="330"/>
      <c r="I64" s="330"/>
      <c r="J64" s="294" t="s">
        <v>777</v>
      </c>
    </row>
    <row r="65" spans="1:10" s="329" customFormat="1" ht="37.5" x14ac:dyDescent="0.2">
      <c r="A65" s="294"/>
      <c r="B65" s="312" t="s">
        <v>778</v>
      </c>
      <c r="C65" s="294" t="s">
        <v>779</v>
      </c>
      <c r="D65" s="294" t="s">
        <v>780</v>
      </c>
      <c r="E65" s="338">
        <f t="shared" si="0"/>
        <v>0</v>
      </c>
      <c r="F65" s="294"/>
      <c r="G65" s="294"/>
      <c r="H65" s="294"/>
      <c r="I65" s="294"/>
      <c r="J65" s="294" t="s">
        <v>781</v>
      </c>
    </row>
    <row r="66" spans="1:10" s="329" customFormat="1" ht="37.5" x14ac:dyDescent="0.2">
      <c r="A66" s="294"/>
      <c r="B66" s="312" t="s">
        <v>782</v>
      </c>
      <c r="C66" s="337" t="s">
        <v>783</v>
      </c>
      <c r="D66" s="294" t="s">
        <v>784</v>
      </c>
      <c r="E66" s="338">
        <f t="shared" si="0"/>
        <v>0</v>
      </c>
      <c r="F66" s="294"/>
      <c r="G66" s="294"/>
      <c r="H66" s="294"/>
      <c r="I66" s="294"/>
      <c r="J66" s="294" t="s">
        <v>781</v>
      </c>
    </row>
    <row r="67" spans="1:10" s="329" customFormat="1" ht="24" customHeight="1" x14ac:dyDescent="0.2">
      <c r="A67" s="294"/>
      <c r="B67" s="989" t="s">
        <v>785</v>
      </c>
      <c r="C67" s="294" t="s">
        <v>786</v>
      </c>
      <c r="D67" s="294" t="s">
        <v>784</v>
      </c>
      <c r="E67" s="338">
        <f t="shared" si="0"/>
        <v>0</v>
      </c>
      <c r="F67" s="294"/>
      <c r="G67" s="294"/>
      <c r="H67" s="294"/>
      <c r="I67" s="294"/>
      <c r="J67" s="294" t="s">
        <v>781</v>
      </c>
    </row>
    <row r="68" spans="1:10" s="329" customFormat="1" ht="24" customHeight="1" x14ac:dyDescent="0.2">
      <c r="A68" s="294"/>
      <c r="B68" s="312" t="s">
        <v>796</v>
      </c>
      <c r="C68" s="294" t="s">
        <v>786</v>
      </c>
      <c r="D68" s="294" t="s">
        <v>784</v>
      </c>
      <c r="E68" s="338">
        <f t="shared" si="0"/>
        <v>0</v>
      </c>
      <c r="F68" s="294"/>
      <c r="G68" s="294"/>
      <c r="H68" s="294"/>
      <c r="I68" s="294"/>
      <c r="J68" s="294" t="s">
        <v>781</v>
      </c>
    </row>
    <row r="69" spans="1:10" s="329" customFormat="1" ht="18.75" x14ac:dyDescent="0.2">
      <c r="A69" s="294"/>
      <c r="B69" s="312" t="s">
        <v>788</v>
      </c>
      <c r="C69" s="294" t="s">
        <v>786</v>
      </c>
      <c r="D69" s="294" t="s">
        <v>784</v>
      </c>
      <c r="E69" s="338">
        <f t="shared" si="0"/>
        <v>0</v>
      </c>
      <c r="F69" s="294"/>
      <c r="G69" s="294"/>
      <c r="H69" s="294"/>
      <c r="I69" s="294"/>
      <c r="J69" s="294"/>
    </row>
    <row r="70" spans="1:10" s="329" customFormat="1" ht="22.5" customHeight="1" x14ac:dyDescent="0.2">
      <c r="A70" s="294"/>
      <c r="B70" s="312" t="s">
        <v>789</v>
      </c>
      <c r="C70" s="294" t="s">
        <v>790</v>
      </c>
      <c r="D70" s="294"/>
      <c r="E70" s="338">
        <f t="shared" si="0"/>
        <v>1600</v>
      </c>
      <c r="F70" s="294">
        <v>1600</v>
      </c>
      <c r="G70" s="294"/>
      <c r="H70" s="294"/>
      <c r="I70" s="294"/>
      <c r="J70" s="294" t="s">
        <v>781</v>
      </c>
    </row>
    <row r="71" spans="1:10" s="329" customFormat="1" ht="21" customHeight="1" x14ac:dyDescent="0.2">
      <c r="A71" s="294"/>
      <c r="B71" s="312" t="s">
        <v>791</v>
      </c>
      <c r="C71" s="294" t="s">
        <v>792</v>
      </c>
      <c r="D71" s="294"/>
      <c r="E71" s="338">
        <f t="shared" si="0"/>
        <v>240</v>
      </c>
      <c r="F71" s="294">
        <v>240</v>
      </c>
      <c r="G71" s="294"/>
      <c r="H71" s="294"/>
      <c r="I71" s="294"/>
      <c r="J71" s="294" t="s">
        <v>781</v>
      </c>
    </row>
    <row r="72" spans="1:10" s="329" customFormat="1" ht="18.75" x14ac:dyDescent="0.2">
      <c r="A72" s="294"/>
      <c r="B72" s="990" t="s">
        <v>793</v>
      </c>
      <c r="C72" s="294" t="s">
        <v>794</v>
      </c>
      <c r="D72" s="825" t="s">
        <v>795</v>
      </c>
      <c r="E72" s="338">
        <f t="shared" si="0"/>
        <v>16000</v>
      </c>
      <c r="F72" s="294"/>
      <c r="G72" s="294"/>
      <c r="H72" s="338">
        <v>16000</v>
      </c>
      <c r="I72" s="294"/>
      <c r="J72" s="294" t="s">
        <v>787</v>
      </c>
    </row>
    <row r="73" spans="1:10" s="333" customFormat="1" ht="60" customHeight="1" x14ac:dyDescent="0.2">
      <c r="A73" s="294"/>
      <c r="B73" s="312" t="s">
        <v>728</v>
      </c>
      <c r="C73" s="364" t="s">
        <v>797</v>
      </c>
      <c r="D73" s="294" t="s">
        <v>725</v>
      </c>
      <c r="E73" s="338">
        <f t="shared" si="0"/>
        <v>5000</v>
      </c>
      <c r="F73" s="294">
        <v>5000</v>
      </c>
      <c r="G73" s="330"/>
      <c r="H73" s="330"/>
      <c r="I73" s="330"/>
      <c r="J73" s="294" t="s">
        <v>729</v>
      </c>
    </row>
    <row r="74" spans="1:10" s="329" customFormat="1" ht="18.75" x14ac:dyDescent="0.2">
      <c r="A74" s="294"/>
      <c r="B74" s="491" t="s">
        <v>1818</v>
      </c>
      <c r="C74" s="294" t="s">
        <v>1823</v>
      </c>
      <c r="D74" s="330"/>
      <c r="E74" s="338">
        <f t="shared" si="0"/>
        <v>0</v>
      </c>
      <c r="F74" s="330"/>
      <c r="G74" s="330"/>
      <c r="H74" s="330"/>
      <c r="I74" s="330"/>
      <c r="J74" s="478" t="s">
        <v>1800</v>
      </c>
    </row>
    <row r="75" spans="1:10" s="329" customFormat="1" ht="18.75" x14ac:dyDescent="0.2">
      <c r="A75" s="294"/>
      <c r="B75" s="491" t="s">
        <v>1819</v>
      </c>
      <c r="C75" s="294" t="s">
        <v>1823</v>
      </c>
      <c r="D75" s="330"/>
      <c r="E75" s="338">
        <f t="shared" si="0"/>
        <v>0</v>
      </c>
      <c r="F75" s="330"/>
      <c r="G75" s="330"/>
      <c r="H75" s="330"/>
      <c r="I75" s="330"/>
      <c r="J75" s="478" t="s">
        <v>1800</v>
      </c>
    </row>
    <row r="76" spans="1:10" s="329" customFormat="1" ht="56.25" x14ac:dyDescent="0.2">
      <c r="A76" s="294"/>
      <c r="B76" s="491" t="s">
        <v>1820</v>
      </c>
      <c r="C76" s="294" t="s">
        <v>948</v>
      </c>
      <c r="D76" s="330"/>
      <c r="E76" s="338">
        <f t="shared" si="0"/>
        <v>0</v>
      </c>
      <c r="F76" s="330"/>
      <c r="G76" s="330"/>
      <c r="H76" s="330"/>
      <c r="I76" s="330"/>
      <c r="J76" s="478" t="s">
        <v>1800</v>
      </c>
    </row>
    <row r="77" spans="1:10" s="329" customFormat="1" ht="37.5" x14ac:dyDescent="0.2">
      <c r="A77" s="294"/>
      <c r="B77" s="491" t="s">
        <v>1821</v>
      </c>
      <c r="C77" s="294" t="s">
        <v>1822</v>
      </c>
      <c r="D77" s="330"/>
      <c r="E77" s="338">
        <f t="shared" si="0"/>
        <v>10000</v>
      </c>
      <c r="F77" s="330"/>
      <c r="G77" s="330"/>
      <c r="H77" s="338">
        <v>10000</v>
      </c>
      <c r="I77" s="326"/>
      <c r="J77" s="478" t="s">
        <v>1800</v>
      </c>
    </row>
    <row r="78" spans="1:10" ht="67.5" customHeight="1" x14ac:dyDescent="0.2">
      <c r="A78" s="98">
        <v>4</v>
      </c>
      <c r="B78" s="92" t="s">
        <v>233</v>
      </c>
      <c r="C78" s="99"/>
      <c r="D78" s="94"/>
      <c r="E78" s="220">
        <f t="shared" si="0"/>
        <v>0</v>
      </c>
      <c r="F78" s="94"/>
      <c r="G78" s="94"/>
      <c r="H78" s="94"/>
      <c r="I78" s="94"/>
      <c r="J78" s="91"/>
    </row>
    <row r="79" spans="1:10" s="329" customFormat="1" ht="24.75" customHeight="1" x14ac:dyDescent="0.2">
      <c r="A79" s="294"/>
      <c r="B79" s="490" t="s">
        <v>799</v>
      </c>
      <c r="C79" s="800" t="s">
        <v>769</v>
      </c>
      <c r="D79" s="354" t="s">
        <v>770</v>
      </c>
      <c r="E79" s="338">
        <f t="shared" si="0"/>
        <v>0</v>
      </c>
      <c r="F79" s="326"/>
      <c r="G79" s="326"/>
      <c r="H79" s="326"/>
      <c r="I79" s="326"/>
      <c r="J79" s="361" t="s">
        <v>798</v>
      </c>
    </row>
    <row r="80" spans="1:10" s="329" customFormat="1" ht="75" x14ac:dyDescent="0.2">
      <c r="A80" s="294"/>
      <c r="B80" s="493" t="s">
        <v>1824</v>
      </c>
      <c r="C80" s="312">
        <v>3787</v>
      </c>
      <c r="D80" s="326"/>
      <c r="E80" s="338">
        <f t="shared" si="0"/>
        <v>0</v>
      </c>
      <c r="F80" s="326"/>
      <c r="G80" s="326"/>
      <c r="H80" s="326"/>
      <c r="I80" s="326"/>
      <c r="J80" s="478" t="s">
        <v>1800</v>
      </c>
    </row>
    <row r="81" spans="1:10" s="329" customFormat="1" ht="37.5" x14ac:dyDescent="0.2">
      <c r="A81" s="294"/>
      <c r="B81" s="493" t="s">
        <v>1825</v>
      </c>
      <c r="C81" s="312" t="s">
        <v>1826</v>
      </c>
      <c r="D81" s="326"/>
      <c r="E81" s="338">
        <f t="shared" si="0"/>
        <v>0</v>
      </c>
      <c r="F81" s="326"/>
      <c r="G81" s="326"/>
      <c r="H81" s="326"/>
      <c r="I81" s="326"/>
      <c r="J81" s="478" t="s">
        <v>1800</v>
      </c>
    </row>
    <row r="82" spans="1:10" ht="63" x14ac:dyDescent="0.2">
      <c r="A82" s="98">
        <v>5</v>
      </c>
      <c r="B82" s="92" t="s">
        <v>234</v>
      </c>
      <c r="C82" s="99"/>
      <c r="D82" s="92"/>
      <c r="E82" s="220">
        <f t="shared" si="0"/>
        <v>0</v>
      </c>
      <c r="F82" s="94"/>
      <c r="G82" s="94"/>
      <c r="H82" s="236"/>
      <c r="I82" s="94"/>
      <c r="J82" s="91"/>
    </row>
    <row r="83" spans="1:10" s="329" customFormat="1" ht="21.75" customHeight="1" x14ac:dyDescent="0.2">
      <c r="A83" s="294"/>
      <c r="B83" s="991" t="s">
        <v>805</v>
      </c>
      <c r="C83" s="800" t="s">
        <v>800</v>
      </c>
      <c r="D83" s="361" t="s">
        <v>801</v>
      </c>
      <c r="E83" s="338">
        <f t="shared" si="0"/>
        <v>0</v>
      </c>
      <c r="F83" s="361"/>
      <c r="G83" s="361"/>
      <c r="H83" s="361"/>
      <c r="I83" s="361"/>
      <c r="J83" s="294" t="s">
        <v>781</v>
      </c>
    </row>
    <row r="84" spans="1:10" s="329" customFormat="1" ht="24" customHeight="1" x14ac:dyDescent="0.2">
      <c r="A84" s="294"/>
      <c r="B84" s="992" t="s">
        <v>806</v>
      </c>
      <c r="C84" s="800"/>
      <c r="D84" s="826">
        <v>23012</v>
      </c>
      <c r="E84" s="338">
        <f t="shared" si="0"/>
        <v>0</v>
      </c>
      <c r="F84" s="361"/>
      <c r="G84" s="361"/>
      <c r="H84" s="361"/>
      <c r="I84" s="361"/>
      <c r="J84" s="294" t="s">
        <v>781</v>
      </c>
    </row>
    <row r="85" spans="1:10" s="329" customFormat="1" ht="56.25" x14ac:dyDescent="0.2">
      <c r="A85" s="294"/>
      <c r="B85" s="993" t="s">
        <v>802</v>
      </c>
      <c r="C85" s="294" t="s">
        <v>803</v>
      </c>
      <c r="D85" s="294" t="s">
        <v>804</v>
      </c>
      <c r="E85" s="338">
        <f t="shared" si="0"/>
        <v>0</v>
      </c>
      <c r="F85" s="294"/>
      <c r="G85" s="294"/>
      <c r="H85" s="294"/>
      <c r="I85" s="294"/>
      <c r="J85" s="294" t="s">
        <v>781</v>
      </c>
    </row>
    <row r="86" spans="1:10" s="329" customFormat="1" ht="18.75" x14ac:dyDescent="0.2">
      <c r="A86" s="294"/>
      <c r="B86" s="491" t="s">
        <v>1827</v>
      </c>
      <c r="C86" s="800" t="s">
        <v>1829</v>
      </c>
      <c r="D86" s="294" t="s">
        <v>1833</v>
      </c>
      <c r="E86" s="338">
        <f t="shared" si="0"/>
        <v>8600</v>
      </c>
      <c r="F86" s="326"/>
      <c r="G86" s="326"/>
      <c r="H86" s="328">
        <v>8600</v>
      </c>
      <c r="I86" s="326"/>
      <c r="J86" s="478" t="s">
        <v>1800</v>
      </c>
    </row>
    <row r="87" spans="1:10" s="329" customFormat="1" ht="42" customHeight="1" x14ac:dyDescent="0.2">
      <c r="A87" s="294"/>
      <c r="B87" s="491" t="s">
        <v>1828</v>
      </c>
      <c r="C87" s="312"/>
      <c r="D87" s="294" t="s">
        <v>1833</v>
      </c>
      <c r="E87" s="338">
        <f t="shared" si="0"/>
        <v>0</v>
      </c>
      <c r="F87" s="326"/>
      <c r="G87" s="326"/>
      <c r="H87" s="363"/>
      <c r="I87" s="326"/>
      <c r="J87" s="478" t="s">
        <v>1800</v>
      </c>
    </row>
    <row r="88" spans="1:10" ht="42" x14ac:dyDescent="0.2">
      <c r="A88" s="98">
        <v>6</v>
      </c>
      <c r="B88" s="92" t="s">
        <v>235</v>
      </c>
      <c r="C88" s="99"/>
      <c r="D88" s="94"/>
      <c r="E88" s="220">
        <f t="shared" si="0"/>
        <v>0</v>
      </c>
      <c r="F88" s="94"/>
      <c r="G88" s="94"/>
      <c r="H88" s="94"/>
      <c r="I88" s="94"/>
      <c r="J88" s="91"/>
    </row>
    <row r="89" spans="1:10" s="329" customFormat="1" ht="18.75" x14ac:dyDescent="0.2">
      <c r="A89" s="294"/>
      <c r="B89" s="990" t="s">
        <v>793</v>
      </c>
      <c r="C89" s="294" t="s">
        <v>794</v>
      </c>
      <c r="D89" s="825" t="s">
        <v>795</v>
      </c>
      <c r="E89" s="338">
        <f t="shared" si="0"/>
        <v>0</v>
      </c>
      <c r="F89" s="294"/>
      <c r="G89" s="294"/>
      <c r="H89" s="338"/>
      <c r="I89" s="294"/>
      <c r="J89" s="294" t="s">
        <v>807</v>
      </c>
    </row>
    <row r="90" spans="1:10" s="329" customFormat="1" ht="18.75" x14ac:dyDescent="0.2">
      <c r="A90" s="294"/>
      <c r="B90" s="491" t="s">
        <v>1830</v>
      </c>
      <c r="C90" s="800" t="s">
        <v>1832</v>
      </c>
      <c r="D90" s="294" t="s">
        <v>1833</v>
      </c>
      <c r="E90" s="338">
        <f t="shared" si="0"/>
        <v>0</v>
      </c>
      <c r="F90" s="326"/>
      <c r="G90" s="326"/>
      <c r="H90" s="326"/>
      <c r="I90" s="326"/>
      <c r="J90" s="478" t="s">
        <v>1800</v>
      </c>
    </row>
    <row r="91" spans="1:10" s="329" customFormat="1" ht="18.75" x14ac:dyDescent="0.2">
      <c r="A91" s="294"/>
      <c r="B91" s="491" t="s">
        <v>1831</v>
      </c>
      <c r="C91" s="312"/>
      <c r="D91" s="294" t="s">
        <v>1833</v>
      </c>
      <c r="E91" s="338">
        <f t="shared" si="0"/>
        <v>0</v>
      </c>
      <c r="F91" s="326"/>
      <c r="G91" s="326"/>
      <c r="H91" s="326"/>
      <c r="I91" s="326"/>
      <c r="J91" s="478" t="s">
        <v>1800</v>
      </c>
    </row>
    <row r="92" spans="1:10" ht="63" x14ac:dyDescent="0.2">
      <c r="A92" s="98">
        <v>7</v>
      </c>
      <c r="B92" s="92" t="s">
        <v>236</v>
      </c>
      <c r="C92" s="99"/>
      <c r="D92" s="94"/>
      <c r="E92" s="220">
        <f t="shared" si="0"/>
        <v>0</v>
      </c>
      <c r="F92" s="94"/>
      <c r="G92" s="94"/>
      <c r="H92" s="94"/>
      <c r="I92" s="94"/>
      <c r="J92" s="91"/>
    </row>
    <row r="93" spans="1:10" s="329" customFormat="1" ht="56.25" x14ac:dyDescent="0.2">
      <c r="A93" s="294"/>
      <c r="B93" s="490" t="s">
        <v>809</v>
      </c>
      <c r="C93" s="312" t="s">
        <v>808</v>
      </c>
      <c r="D93" s="294" t="s">
        <v>784</v>
      </c>
      <c r="E93" s="338">
        <f t="shared" si="0"/>
        <v>0</v>
      </c>
      <c r="F93" s="326"/>
      <c r="G93" s="326"/>
      <c r="H93" s="326"/>
      <c r="I93" s="326"/>
      <c r="J93" s="294" t="s">
        <v>807</v>
      </c>
    </row>
    <row r="94" spans="1:10" ht="63" x14ac:dyDescent="0.2">
      <c r="A94" s="98">
        <v>8</v>
      </c>
      <c r="B94" s="92" t="s">
        <v>237</v>
      </c>
      <c r="C94" s="99"/>
      <c r="D94" s="94"/>
      <c r="E94" s="220">
        <f t="shared" si="0"/>
        <v>0</v>
      </c>
      <c r="F94" s="94"/>
      <c r="G94" s="94"/>
      <c r="H94" s="94"/>
      <c r="I94" s="94"/>
      <c r="J94" s="91"/>
    </row>
    <row r="95" spans="1:10" s="329" customFormat="1" ht="37.5" x14ac:dyDescent="0.2">
      <c r="A95" s="294"/>
      <c r="B95" s="490" t="s">
        <v>812</v>
      </c>
      <c r="C95" s="800" t="s">
        <v>810</v>
      </c>
      <c r="D95" s="361" t="s">
        <v>615</v>
      </c>
      <c r="E95" s="338">
        <f t="shared" si="0"/>
        <v>0</v>
      </c>
      <c r="F95" s="326"/>
      <c r="G95" s="326"/>
      <c r="H95" s="326"/>
      <c r="I95" s="326"/>
      <c r="J95" s="361" t="s">
        <v>811</v>
      </c>
    </row>
    <row r="96" spans="1:10" s="329" customFormat="1" ht="18.75" x14ac:dyDescent="0.2">
      <c r="A96" s="294"/>
      <c r="B96" s="994" t="s">
        <v>1834</v>
      </c>
      <c r="C96" s="312"/>
      <c r="D96" s="361" t="s">
        <v>615</v>
      </c>
      <c r="E96" s="338">
        <f t="shared" si="0"/>
        <v>60000</v>
      </c>
      <c r="F96" s="326"/>
      <c r="G96" s="326"/>
      <c r="H96" s="328">
        <v>60000</v>
      </c>
      <c r="I96" s="326"/>
      <c r="J96" s="478" t="s">
        <v>1800</v>
      </c>
    </row>
    <row r="97" spans="1:10" s="329" customFormat="1" ht="18.75" x14ac:dyDescent="0.2">
      <c r="A97" s="294"/>
      <c r="B97" s="994" t="s">
        <v>1835</v>
      </c>
      <c r="C97" s="800" t="s">
        <v>1836</v>
      </c>
      <c r="D97" s="361" t="s">
        <v>615</v>
      </c>
      <c r="E97" s="338">
        <f t="shared" si="0"/>
        <v>0</v>
      </c>
      <c r="F97" s="326"/>
      <c r="G97" s="326"/>
      <c r="H97" s="326"/>
      <c r="I97" s="326"/>
      <c r="J97" s="478" t="s">
        <v>1800</v>
      </c>
    </row>
    <row r="98" spans="1:10" ht="42" x14ac:dyDescent="0.2">
      <c r="A98" s="98">
        <v>9</v>
      </c>
      <c r="B98" s="92" t="s">
        <v>238</v>
      </c>
      <c r="C98" s="829"/>
      <c r="D98" s="91"/>
      <c r="E98" s="220">
        <f t="shared" si="0"/>
        <v>0</v>
      </c>
      <c r="F98" s="94"/>
      <c r="G98" s="94"/>
      <c r="H98" s="94"/>
      <c r="I98" s="94"/>
      <c r="J98" s="91"/>
    </row>
    <row r="99" spans="1:10" s="329" customFormat="1" ht="18.75" x14ac:dyDescent="0.2">
      <c r="A99" s="328"/>
      <c r="B99" s="490" t="s">
        <v>836</v>
      </c>
      <c r="C99" s="800" t="s">
        <v>813</v>
      </c>
      <c r="D99" s="361" t="s">
        <v>814</v>
      </c>
      <c r="E99" s="338">
        <f t="shared" si="0"/>
        <v>0</v>
      </c>
      <c r="F99" s="326"/>
      <c r="G99" s="326"/>
      <c r="H99" s="326"/>
      <c r="I99" s="326"/>
      <c r="J99" s="361"/>
    </row>
    <row r="100" spans="1:10" s="329" customFormat="1" ht="37.5" x14ac:dyDescent="0.2">
      <c r="A100" s="294"/>
      <c r="B100" s="312" t="s">
        <v>835</v>
      </c>
      <c r="C100" s="800" t="s">
        <v>815</v>
      </c>
      <c r="D100" s="361" t="s">
        <v>816</v>
      </c>
      <c r="E100" s="338">
        <f t="shared" si="0"/>
        <v>0</v>
      </c>
      <c r="F100" s="361"/>
      <c r="G100" s="361"/>
      <c r="H100" s="361"/>
      <c r="I100" s="361"/>
      <c r="J100" s="361" t="s">
        <v>811</v>
      </c>
    </row>
    <row r="101" spans="1:10" s="329" customFormat="1" ht="24.75" customHeight="1" x14ac:dyDescent="0.2">
      <c r="A101" s="326"/>
      <c r="B101" s="312" t="s">
        <v>817</v>
      </c>
      <c r="C101" s="800"/>
      <c r="D101" s="361"/>
      <c r="E101" s="338">
        <f t="shared" si="0"/>
        <v>0</v>
      </c>
      <c r="F101" s="361"/>
      <c r="G101" s="361"/>
      <c r="H101" s="361"/>
      <c r="I101" s="361"/>
      <c r="J101" s="361" t="s">
        <v>811</v>
      </c>
    </row>
    <row r="102" spans="1:10" s="329" customFormat="1" ht="18.75" x14ac:dyDescent="0.2">
      <c r="A102" s="326"/>
      <c r="B102" s="312" t="s">
        <v>818</v>
      </c>
      <c r="C102" s="800"/>
      <c r="D102" s="361"/>
      <c r="E102" s="338">
        <f t="shared" si="0"/>
        <v>0</v>
      </c>
      <c r="F102" s="361"/>
      <c r="G102" s="361"/>
      <c r="H102" s="361"/>
      <c r="I102" s="361"/>
      <c r="J102" s="361" t="s">
        <v>811</v>
      </c>
    </row>
    <row r="103" spans="1:10" s="329" customFormat="1" ht="18.75" x14ac:dyDescent="0.2">
      <c r="A103" s="326"/>
      <c r="B103" s="326" t="s">
        <v>819</v>
      </c>
      <c r="C103" s="800"/>
      <c r="D103" s="361"/>
      <c r="E103" s="338">
        <f t="shared" si="0"/>
        <v>0</v>
      </c>
      <c r="F103" s="361"/>
      <c r="G103" s="361"/>
      <c r="H103" s="361"/>
      <c r="I103" s="361"/>
      <c r="J103" s="361" t="s">
        <v>811</v>
      </c>
    </row>
    <row r="104" spans="1:10" s="329" customFormat="1" ht="18.75" x14ac:dyDescent="0.2">
      <c r="A104" s="326"/>
      <c r="B104" s="312" t="s">
        <v>820</v>
      </c>
      <c r="C104" s="800"/>
      <c r="D104" s="361"/>
      <c r="E104" s="338">
        <f t="shared" si="0"/>
        <v>0</v>
      </c>
      <c r="F104" s="361"/>
      <c r="G104" s="361"/>
      <c r="H104" s="361"/>
      <c r="I104" s="361"/>
      <c r="J104" s="361" t="s">
        <v>811</v>
      </c>
    </row>
    <row r="105" spans="1:10" s="329" customFormat="1" ht="18.75" x14ac:dyDescent="0.2">
      <c r="A105" s="326"/>
      <c r="B105" s="326" t="s">
        <v>821</v>
      </c>
      <c r="C105" s="800"/>
      <c r="D105" s="361"/>
      <c r="E105" s="338">
        <f t="shared" si="0"/>
        <v>0</v>
      </c>
      <c r="F105" s="361"/>
      <c r="G105" s="361"/>
      <c r="H105" s="361"/>
      <c r="I105" s="361"/>
      <c r="J105" s="361" t="s">
        <v>811</v>
      </c>
    </row>
    <row r="106" spans="1:10" s="329" customFormat="1" ht="18.75" x14ac:dyDescent="0.2">
      <c r="A106" s="326"/>
      <c r="B106" s="326" t="s">
        <v>822</v>
      </c>
      <c r="C106" s="800"/>
      <c r="D106" s="361"/>
      <c r="E106" s="338">
        <f t="shared" si="0"/>
        <v>0</v>
      </c>
      <c r="F106" s="361"/>
      <c r="G106" s="361"/>
      <c r="H106" s="361"/>
      <c r="I106" s="361"/>
      <c r="J106" s="361" t="s">
        <v>811</v>
      </c>
    </row>
    <row r="107" spans="1:10" s="329" customFormat="1" ht="18.75" x14ac:dyDescent="0.2">
      <c r="A107" s="326"/>
      <c r="B107" s="326" t="s">
        <v>823</v>
      </c>
      <c r="C107" s="800"/>
      <c r="D107" s="361"/>
      <c r="E107" s="338">
        <f t="shared" si="0"/>
        <v>0</v>
      </c>
      <c r="F107" s="361"/>
      <c r="G107" s="361"/>
      <c r="H107" s="361"/>
      <c r="I107" s="361"/>
      <c r="J107" s="361" t="s">
        <v>811</v>
      </c>
    </row>
    <row r="108" spans="1:10" s="329" customFormat="1" ht="20.25" customHeight="1" x14ac:dyDescent="0.2">
      <c r="A108" s="326"/>
      <c r="B108" s="901" t="s">
        <v>824</v>
      </c>
      <c r="C108" s="361" t="s">
        <v>825</v>
      </c>
      <c r="D108" s="294" t="s">
        <v>826</v>
      </c>
      <c r="E108" s="338">
        <f t="shared" si="0"/>
        <v>0</v>
      </c>
      <c r="F108" s="294"/>
      <c r="G108" s="294"/>
      <c r="H108" s="294"/>
      <c r="I108" s="294"/>
      <c r="J108" s="294" t="s">
        <v>827</v>
      </c>
    </row>
    <row r="109" spans="1:10" s="329" customFormat="1" ht="26.25" customHeight="1" x14ac:dyDescent="0.2">
      <c r="A109" s="326"/>
      <c r="B109" s="874" t="s">
        <v>828</v>
      </c>
      <c r="C109" s="361" t="s">
        <v>825</v>
      </c>
      <c r="D109" s="826" t="s">
        <v>615</v>
      </c>
      <c r="E109" s="338">
        <f t="shared" si="0"/>
        <v>0</v>
      </c>
      <c r="F109" s="995"/>
      <c r="G109" s="995"/>
      <c r="H109" s="995"/>
      <c r="I109" s="995"/>
      <c r="J109" s="294" t="s">
        <v>827</v>
      </c>
    </row>
    <row r="110" spans="1:10" s="329" customFormat="1" ht="37.5" x14ac:dyDescent="0.2">
      <c r="A110" s="326"/>
      <c r="B110" s="859" t="s">
        <v>829</v>
      </c>
      <c r="C110" s="996" t="s">
        <v>830</v>
      </c>
      <c r="D110" s="939" t="s">
        <v>831</v>
      </c>
      <c r="E110" s="338">
        <f t="shared" si="0"/>
        <v>0</v>
      </c>
      <c r="F110" s="997"/>
      <c r="G110" s="997"/>
      <c r="H110" s="998"/>
      <c r="I110" s="997"/>
      <c r="J110" s="361" t="s">
        <v>811</v>
      </c>
    </row>
    <row r="111" spans="1:10" s="329" customFormat="1" ht="18.75" x14ac:dyDescent="0.2">
      <c r="A111" s="326"/>
      <c r="B111" s="859" t="s">
        <v>832</v>
      </c>
      <c r="C111" s="996" t="s">
        <v>833</v>
      </c>
      <c r="D111" s="999" t="s">
        <v>834</v>
      </c>
      <c r="E111" s="338">
        <f t="shared" si="0"/>
        <v>0</v>
      </c>
      <c r="F111" s="997"/>
      <c r="G111" s="997"/>
      <c r="H111" s="997"/>
      <c r="I111" s="997"/>
      <c r="J111" s="361" t="s">
        <v>811</v>
      </c>
    </row>
    <row r="112" spans="1:10" s="329" customFormat="1" ht="56.25" x14ac:dyDescent="0.2">
      <c r="A112" s="325"/>
      <c r="B112" s="312" t="s">
        <v>730</v>
      </c>
      <c r="C112" s="354" t="s">
        <v>731</v>
      </c>
      <c r="D112" s="325" t="s">
        <v>721</v>
      </c>
      <c r="E112" s="338">
        <f t="shared" si="0"/>
        <v>0</v>
      </c>
      <c r="F112" s="326"/>
      <c r="G112" s="326"/>
      <c r="H112" s="326"/>
      <c r="I112" s="326"/>
      <c r="J112" s="294" t="s">
        <v>729</v>
      </c>
    </row>
    <row r="113" spans="1:10" s="329" customFormat="1" ht="18.75" x14ac:dyDescent="0.2">
      <c r="A113" s="328"/>
      <c r="B113" s="483" t="s">
        <v>1837</v>
      </c>
      <c r="C113" s="800" t="s">
        <v>1832</v>
      </c>
      <c r="D113" s="326"/>
      <c r="E113" s="338">
        <f t="shared" si="0"/>
        <v>0</v>
      </c>
      <c r="F113" s="326"/>
      <c r="G113" s="326"/>
      <c r="H113" s="326"/>
      <c r="I113" s="326"/>
      <c r="J113" s="478" t="s">
        <v>1800</v>
      </c>
    </row>
    <row r="114" spans="1:10" s="329" customFormat="1" ht="18.75" x14ac:dyDescent="0.2">
      <c r="A114" s="294"/>
      <c r="B114" s="834" t="s">
        <v>1838</v>
      </c>
      <c r="C114" s="800" t="s">
        <v>1832</v>
      </c>
      <c r="D114" s="326"/>
      <c r="E114" s="338">
        <f t="shared" si="0"/>
        <v>0</v>
      </c>
      <c r="F114" s="326"/>
      <c r="G114" s="326"/>
      <c r="H114" s="326"/>
      <c r="I114" s="326"/>
      <c r="J114" s="478" t="s">
        <v>1800</v>
      </c>
    </row>
    <row r="115" spans="1:10" ht="42.75" customHeight="1" x14ac:dyDescent="0.2">
      <c r="A115" s="32">
        <v>10</v>
      </c>
      <c r="B115" s="92" t="s">
        <v>1155</v>
      </c>
      <c r="C115" s="99"/>
      <c r="D115" s="94"/>
      <c r="E115" s="220">
        <f t="shared" si="0"/>
        <v>0</v>
      </c>
      <c r="F115" s="94"/>
      <c r="G115" s="94"/>
      <c r="H115" s="94"/>
      <c r="I115" s="94"/>
      <c r="J115" s="91"/>
    </row>
    <row r="116" spans="1:10" s="333" customFormat="1" ht="39.75" customHeight="1" x14ac:dyDescent="0.2">
      <c r="A116" s="326"/>
      <c r="B116" s="490" t="s">
        <v>1156</v>
      </c>
      <c r="C116" s="354" t="s">
        <v>1681</v>
      </c>
      <c r="D116" s="326" t="s">
        <v>615</v>
      </c>
      <c r="E116" s="338">
        <f t="shared" si="0"/>
        <v>78300</v>
      </c>
      <c r="F116" s="326"/>
      <c r="G116" s="326"/>
      <c r="H116" s="328">
        <v>78300</v>
      </c>
      <c r="I116" s="326"/>
      <c r="J116" s="354" t="s">
        <v>1680</v>
      </c>
    </row>
    <row r="117" spans="1:10" s="333" customFormat="1" ht="19.5" customHeight="1" x14ac:dyDescent="0.2">
      <c r="A117" s="326"/>
      <c r="B117" s="490" t="s">
        <v>1157</v>
      </c>
      <c r="C117" s="354" t="s">
        <v>1681</v>
      </c>
      <c r="D117" s="326" t="s">
        <v>615</v>
      </c>
      <c r="E117" s="338">
        <f t="shared" si="0"/>
        <v>47520</v>
      </c>
      <c r="F117" s="326"/>
      <c r="G117" s="326"/>
      <c r="H117" s="361">
        <v>47520</v>
      </c>
      <c r="I117" s="326"/>
      <c r="J117" s="354" t="s">
        <v>1680</v>
      </c>
    </row>
    <row r="118" spans="1:10" s="333" customFormat="1" ht="61.5" customHeight="1" x14ac:dyDescent="0.2">
      <c r="A118" s="326"/>
      <c r="B118" s="490" t="s">
        <v>1158</v>
      </c>
      <c r="C118" s="354" t="s">
        <v>1152</v>
      </c>
      <c r="D118" s="326" t="s">
        <v>615</v>
      </c>
      <c r="E118" s="338">
        <f t="shared" si="0"/>
        <v>0</v>
      </c>
      <c r="F118" s="326"/>
      <c r="G118" s="326"/>
      <c r="H118" s="326"/>
      <c r="I118" s="354"/>
      <c r="J118" s="354" t="s">
        <v>1153</v>
      </c>
    </row>
    <row r="119" spans="1:10" s="333" customFormat="1" ht="59.25" customHeight="1" x14ac:dyDescent="0.2">
      <c r="A119" s="326"/>
      <c r="B119" s="490" t="s">
        <v>1159</v>
      </c>
      <c r="C119" s="490" t="s">
        <v>1154</v>
      </c>
      <c r="D119" s="326" t="s">
        <v>615</v>
      </c>
      <c r="E119" s="338">
        <f t="shared" si="0"/>
        <v>0</v>
      </c>
      <c r="F119" s="326"/>
      <c r="G119" s="326"/>
      <c r="H119" s="326"/>
      <c r="I119" s="354"/>
      <c r="J119" s="354" t="s">
        <v>1153</v>
      </c>
    </row>
    <row r="120" spans="1:10" x14ac:dyDescent="0.2">
      <c r="A120" s="250"/>
      <c r="B120" s="250"/>
      <c r="C120" s="250"/>
      <c r="D120" s="250"/>
      <c r="E120" s="221">
        <f t="shared" si="0"/>
        <v>0</v>
      </c>
      <c r="F120" s="250"/>
      <c r="G120" s="250"/>
      <c r="H120" s="250"/>
      <c r="I120" s="250"/>
      <c r="J120" s="251"/>
    </row>
    <row r="121" spans="1:10" x14ac:dyDescent="0.2">
      <c r="A121" s="117"/>
      <c r="B121" s="970" t="s">
        <v>5</v>
      </c>
      <c r="C121" s="117"/>
      <c r="D121" s="117"/>
      <c r="E121" s="238">
        <f>SUM(E23:E120)</f>
        <v>565160</v>
      </c>
      <c r="F121" s="237">
        <f>SUM(F23:F120)</f>
        <v>140940</v>
      </c>
      <c r="G121" s="237">
        <f>SUM(G23:G120)</f>
        <v>0</v>
      </c>
      <c r="H121" s="237">
        <f>SUM(H23:H120)</f>
        <v>424220</v>
      </c>
      <c r="I121" s="237">
        <f>SUM(I23:I120)</f>
        <v>0</v>
      </c>
      <c r="J121" s="239">
        <f>F121+G121+H121+I121</f>
        <v>565160</v>
      </c>
    </row>
  </sheetData>
  <mergeCells count="5">
    <mergeCell ref="J21:J22"/>
    <mergeCell ref="A21:A22"/>
    <mergeCell ref="B21:B22"/>
    <mergeCell ref="E21:I21"/>
    <mergeCell ref="A1:J1"/>
  </mergeCells>
  <pageMargins left="0.94488188976377963" right="0.35433070866141736" top="0.78740157480314965" bottom="0.19685039370078741" header="0.51181102362204722" footer="0.51181102362204722"/>
  <pageSetup paperSize="9" scale="70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22"/>
  <sheetViews>
    <sheetView topLeftCell="A14" workbookViewId="0">
      <selection sqref="A1:J21"/>
    </sheetView>
  </sheetViews>
  <sheetFormatPr defaultColWidth="9.140625" defaultRowHeight="21" x14ac:dyDescent="0.2"/>
  <cols>
    <col min="1" max="1" width="5.7109375" style="161" customWidth="1"/>
    <col min="2" max="2" width="33.28515625" style="161" customWidth="1"/>
    <col min="3" max="3" width="23" style="161" customWidth="1"/>
    <col min="4" max="4" width="18.28515625" style="161" customWidth="1"/>
    <col min="5" max="7" width="10.28515625" style="161" customWidth="1"/>
    <col min="8" max="8" width="12" style="161" customWidth="1"/>
    <col min="9" max="9" width="12.85546875" style="161" customWidth="1"/>
    <col min="10" max="10" width="18.28515625" style="161" customWidth="1"/>
    <col min="11" max="16384" width="9.140625" style="161"/>
  </cols>
  <sheetData>
    <row r="1" spans="1:10" ht="28.5" x14ac:dyDescent="0.2">
      <c r="A1" s="1163" t="s">
        <v>390</v>
      </c>
      <c r="B1" s="1163"/>
      <c r="C1" s="1163"/>
      <c r="D1" s="1163"/>
      <c r="E1" s="1163"/>
      <c r="F1" s="1163"/>
      <c r="G1" s="1163"/>
      <c r="H1" s="1163"/>
      <c r="I1" s="1163"/>
      <c r="J1" s="1163"/>
    </row>
    <row r="2" spans="1:10" ht="21" customHeight="1" x14ac:dyDescent="0.2">
      <c r="A2" s="35"/>
      <c r="B2" s="48" t="s">
        <v>23</v>
      </c>
      <c r="C2" s="224" t="s">
        <v>30</v>
      </c>
      <c r="D2" s="225" t="s">
        <v>26</v>
      </c>
      <c r="E2" s="226"/>
      <c r="F2" s="227" t="s">
        <v>391</v>
      </c>
      <c r="G2" s="226"/>
      <c r="H2" s="227" t="s">
        <v>24</v>
      </c>
      <c r="I2" s="228"/>
    </row>
    <row r="3" spans="1:10" ht="21" customHeight="1" x14ac:dyDescent="0.2">
      <c r="A3" s="35"/>
      <c r="B3" s="48" t="s">
        <v>40</v>
      </c>
      <c r="C3" s="224" t="s">
        <v>136</v>
      </c>
      <c r="D3" s="229"/>
      <c r="F3" s="222"/>
      <c r="G3" s="222"/>
      <c r="H3" s="222"/>
    </row>
    <row r="4" spans="1:10" ht="21" customHeight="1" x14ac:dyDescent="0.2">
      <c r="A4" s="35"/>
      <c r="B4" s="48" t="s">
        <v>392</v>
      </c>
      <c r="C4" s="224" t="s">
        <v>240</v>
      </c>
      <c r="D4" s="229"/>
      <c r="E4" s="222"/>
      <c r="F4" s="222"/>
      <c r="G4" s="222"/>
    </row>
    <row r="5" spans="1:10" ht="21" customHeight="1" x14ac:dyDescent="0.2">
      <c r="A5" s="35"/>
      <c r="B5" s="48" t="s">
        <v>17</v>
      </c>
      <c r="C5" s="230" t="s">
        <v>25</v>
      </c>
      <c r="D5" s="231" t="s">
        <v>41</v>
      </c>
      <c r="E5" s="230"/>
      <c r="F5" s="230" t="s">
        <v>42</v>
      </c>
      <c r="G5" s="230" t="s">
        <v>43</v>
      </c>
      <c r="H5" s="230" t="s">
        <v>46</v>
      </c>
      <c r="I5" s="230" t="s">
        <v>44</v>
      </c>
      <c r="J5" s="230" t="s">
        <v>45</v>
      </c>
    </row>
    <row r="6" spans="1:10" ht="21" customHeight="1" x14ac:dyDescent="0.2">
      <c r="A6" s="35"/>
      <c r="B6" s="233" t="s">
        <v>28</v>
      </c>
      <c r="D6" s="795" t="s">
        <v>251</v>
      </c>
      <c r="F6" s="229"/>
      <c r="H6" s="229"/>
      <c r="J6" s="229"/>
    </row>
    <row r="7" spans="1:10" ht="21" customHeight="1" x14ac:dyDescent="0.2">
      <c r="A7" s="35"/>
      <c r="B7" s="233" t="s">
        <v>29</v>
      </c>
      <c r="D7" s="161" t="s">
        <v>398</v>
      </c>
      <c r="E7" s="229"/>
      <c r="F7" s="222"/>
      <c r="G7" s="222"/>
      <c r="H7" s="222"/>
    </row>
    <row r="8" spans="1:10" ht="21" customHeight="1" x14ac:dyDescent="0.2">
      <c r="A8" s="35"/>
      <c r="B8" s="233" t="s">
        <v>351</v>
      </c>
      <c r="E8" s="222"/>
      <c r="F8" s="222"/>
      <c r="G8" s="222"/>
      <c r="H8" s="222"/>
    </row>
    <row r="9" spans="1:10" ht="21" customHeight="1" x14ac:dyDescent="0.2">
      <c r="A9" s="1158" t="s">
        <v>0</v>
      </c>
      <c r="B9" s="1158" t="s">
        <v>27</v>
      </c>
      <c r="C9" s="695" t="s">
        <v>19</v>
      </c>
      <c r="D9" s="695" t="s">
        <v>20</v>
      </c>
      <c r="E9" s="1160" t="s">
        <v>1</v>
      </c>
      <c r="F9" s="1161"/>
      <c r="G9" s="1161"/>
      <c r="H9" s="1161"/>
      <c r="I9" s="1162"/>
      <c r="J9" s="1156" t="s">
        <v>10</v>
      </c>
    </row>
    <row r="10" spans="1:10" x14ac:dyDescent="0.2">
      <c r="A10" s="1164"/>
      <c r="B10" s="1164"/>
      <c r="C10" s="696"/>
      <c r="D10" s="696" t="s">
        <v>21</v>
      </c>
      <c r="E10" s="706" t="s">
        <v>5</v>
      </c>
      <c r="F10" s="706" t="s">
        <v>6</v>
      </c>
      <c r="G10" s="706" t="s">
        <v>239</v>
      </c>
      <c r="H10" s="706" t="s">
        <v>22</v>
      </c>
      <c r="I10" s="706" t="s">
        <v>135</v>
      </c>
      <c r="J10" s="1165"/>
    </row>
    <row r="11" spans="1:10" ht="63" x14ac:dyDescent="0.2">
      <c r="A11" s="308">
        <v>10</v>
      </c>
      <c r="B11" s="170" t="s">
        <v>242</v>
      </c>
      <c r="C11" s="309"/>
      <c r="D11" s="309"/>
      <c r="E11" s="411">
        <f t="shared" ref="E11:E20" si="0">F11+G11+H11+I11</f>
        <v>0</v>
      </c>
      <c r="F11" s="309"/>
      <c r="G11" s="309"/>
      <c r="H11" s="309"/>
      <c r="I11" s="309"/>
      <c r="J11" s="309"/>
    </row>
    <row r="12" spans="1:10" s="329" customFormat="1" ht="75" x14ac:dyDescent="0.2">
      <c r="A12" s="328"/>
      <c r="B12" s="796" t="s">
        <v>839</v>
      </c>
      <c r="C12" s="294" t="s">
        <v>837</v>
      </c>
      <c r="D12" s="294" t="s">
        <v>838</v>
      </c>
      <c r="E12" s="338">
        <f t="shared" si="0"/>
        <v>0</v>
      </c>
      <c r="F12" s="337"/>
      <c r="G12" s="337"/>
      <c r="H12" s="337"/>
      <c r="I12" s="337"/>
      <c r="J12" s="337" t="s">
        <v>771</v>
      </c>
    </row>
    <row r="13" spans="1:10" ht="84" x14ac:dyDescent="0.2">
      <c r="A13" s="98">
        <v>11</v>
      </c>
      <c r="B13" s="92" t="s">
        <v>243</v>
      </c>
      <c r="C13" s="79"/>
      <c r="D13" s="79"/>
      <c r="E13" s="220">
        <f t="shared" si="0"/>
        <v>0</v>
      </c>
      <c r="F13" s="79"/>
      <c r="G13" s="79"/>
      <c r="H13" s="79"/>
      <c r="I13" s="79"/>
      <c r="J13" s="79"/>
    </row>
    <row r="14" spans="1:10" s="334" customFormat="1" ht="60" customHeight="1" x14ac:dyDescent="0.2">
      <c r="A14" s="294"/>
      <c r="B14" s="490" t="s">
        <v>841</v>
      </c>
      <c r="C14" s="294" t="s">
        <v>842</v>
      </c>
      <c r="D14" s="294" t="s">
        <v>838</v>
      </c>
      <c r="E14" s="338">
        <f t="shared" si="0"/>
        <v>0</v>
      </c>
      <c r="F14" s="330"/>
      <c r="G14" s="330"/>
      <c r="H14" s="330"/>
      <c r="I14" s="330"/>
      <c r="J14" s="294" t="s">
        <v>840</v>
      </c>
    </row>
    <row r="15" spans="1:10" s="336" customFormat="1" ht="60.75" customHeight="1" x14ac:dyDescent="0.2">
      <c r="A15" s="294"/>
      <c r="B15" s="495" t="s">
        <v>843</v>
      </c>
      <c r="C15" s="294" t="s">
        <v>842</v>
      </c>
      <c r="D15" s="294" t="s">
        <v>838</v>
      </c>
      <c r="E15" s="338">
        <f t="shared" si="0"/>
        <v>0</v>
      </c>
      <c r="F15" s="335"/>
      <c r="G15" s="335"/>
      <c r="H15" s="335"/>
      <c r="I15" s="335"/>
      <c r="J15" s="294" t="s">
        <v>840</v>
      </c>
    </row>
    <row r="16" spans="1:10" s="336" customFormat="1" ht="60.75" customHeight="1" x14ac:dyDescent="0.2">
      <c r="A16" s="294"/>
      <c r="B16" s="495" t="s">
        <v>844</v>
      </c>
      <c r="C16" s="294" t="s">
        <v>842</v>
      </c>
      <c r="D16" s="294" t="s">
        <v>838</v>
      </c>
      <c r="E16" s="338">
        <f t="shared" si="0"/>
        <v>0</v>
      </c>
      <c r="F16" s="335"/>
      <c r="G16" s="335"/>
      <c r="H16" s="335"/>
      <c r="I16" s="335"/>
      <c r="J16" s="294" t="s">
        <v>840</v>
      </c>
    </row>
    <row r="17" spans="1:10" s="334" customFormat="1" ht="78.75" customHeight="1" x14ac:dyDescent="0.2">
      <c r="A17" s="294"/>
      <c r="B17" s="796" t="s">
        <v>847</v>
      </c>
      <c r="C17" s="294" t="s">
        <v>845</v>
      </c>
      <c r="D17" s="294" t="s">
        <v>846</v>
      </c>
      <c r="E17" s="338">
        <f t="shared" si="0"/>
        <v>0</v>
      </c>
      <c r="F17" s="330"/>
      <c r="G17" s="330"/>
      <c r="H17" s="330"/>
      <c r="I17" s="330"/>
      <c r="J17" s="294" t="s">
        <v>771</v>
      </c>
    </row>
    <row r="18" spans="1:10" ht="42" x14ac:dyDescent="0.2">
      <c r="A18" s="98">
        <v>12</v>
      </c>
      <c r="B18" s="92" t="s">
        <v>244</v>
      </c>
      <c r="C18" s="79"/>
      <c r="D18" s="79"/>
      <c r="E18" s="220">
        <f t="shared" si="0"/>
        <v>0</v>
      </c>
      <c r="F18" s="79"/>
      <c r="G18" s="79"/>
      <c r="H18" s="79"/>
      <c r="I18" s="79"/>
      <c r="J18" s="32"/>
    </row>
    <row r="19" spans="1:10" s="329" customFormat="1" ht="37.5" x14ac:dyDescent="0.2">
      <c r="A19" s="294"/>
      <c r="B19" s="487" t="s">
        <v>848</v>
      </c>
      <c r="C19" s="294" t="s">
        <v>845</v>
      </c>
      <c r="D19" s="294" t="s">
        <v>846</v>
      </c>
      <c r="E19" s="338">
        <f t="shared" si="0"/>
        <v>0</v>
      </c>
      <c r="F19" s="330"/>
      <c r="G19" s="330"/>
      <c r="H19" s="330"/>
      <c r="I19" s="330"/>
      <c r="J19" s="294" t="s">
        <v>771</v>
      </c>
    </row>
    <row r="20" spans="1:10" x14ac:dyDescent="0.2">
      <c r="A20" s="84"/>
      <c r="B20" s="797"/>
      <c r="C20" s="798"/>
      <c r="D20" s="250"/>
      <c r="E20" s="221">
        <f t="shared" si="0"/>
        <v>0</v>
      </c>
      <c r="F20" s="250"/>
      <c r="G20" s="250"/>
      <c r="H20" s="250"/>
      <c r="I20" s="250"/>
      <c r="J20" s="250"/>
    </row>
    <row r="21" spans="1:10" x14ac:dyDescent="0.2">
      <c r="A21" s="117"/>
      <c r="B21" s="237" t="s">
        <v>5</v>
      </c>
      <c r="C21" s="117"/>
      <c r="D21" s="117"/>
      <c r="E21" s="777">
        <f>SUM(E11:E20)</f>
        <v>0</v>
      </c>
      <c r="F21" s="777">
        <f>SUM(F11:F20)</f>
        <v>0</v>
      </c>
      <c r="G21" s="777">
        <f>SUM(G11:G20)</f>
        <v>0</v>
      </c>
      <c r="H21" s="777">
        <f>SUM(H11:H20)</f>
        <v>0</v>
      </c>
      <c r="I21" s="777">
        <f>SUM(I11:I20)</f>
        <v>0</v>
      </c>
      <c r="J21" s="239">
        <f>F21+G21+H21+I21</f>
        <v>0</v>
      </c>
    </row>
    <row r="22" spans="1:10" x14ac:dyDescent="0.2">
      <c r="B22" s="226"/>
    </row>
  </sheetData>
  <mergeCells count="5">
    <mergeCell ref="A9:A10"/>
    <mergeCell ref="B9:B10"/>
    <mergeCell ref="E9:I9"/>
    <mergeCell ref="J9:J10"/>
    <mergeCell ref="A1:J1"/>
  </mergeCells>
  <pageMargins left="0.9055118110236221" right="0.70866141732283472" top="0.74803149606299213" bottom="0.74803149606299213" header="0.31496062992125984" footer="0.31496062992125984"/>
  <pageSetup paperSize="9" scale="85" orientation="landscape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22"/>
  <sheetViews>
    <sheetView topLeftCell="A9" zoomScale="90" zoomScaleNormal="90" workbookViewId="0">
      <selection sqref="A1:J21"/>
    </sheetView>
  </sheetViews>
  <sheetFormatPr defaultColWidth="9.140625" defaultRowHeight="21" x14ac:dyDescent="0.2"/>
  <cols>
    <col min="1" max="1" width="5.7109375" style="11" customWidth="1"/>
    <col min="2" max="2" width="33.28515625" style="11" customWidth="1"/>
    <col min="3" max="3" width="23" style="11" customWidth="1"/>
    <col min="4" max="4" width="18.28515625" style="11" customWidth="1"/>
    <col min="5" max="5" width="12.7109375" style="11" customWidth="1"/>
    <col min="6" max="7" width="11" style="11" customWidth="1"/>
    <col min="8" max="8" width="13.85546875" style="11" customWidth="1"/>
    <col min="9" max="9" width="13" style="11" customWidth="1"/>
    <col min="10" max="10" width="18.28515625" style="11" customWidth="1"/>
    <col min="11" max="16384" width="9.140625" style="11"/>
  </cols>
  <sheetData>
    <row r="1" spans="1:10" ht="28.5" x14ac:dyDescent="0.2">
      <c r="A1" s="1146" t="s">
        <v>390</v>
      </c>
      <c r="B1" s="1146"/>
      <c r="C1" s="1146"/>
      <c r="D1" s="1146"/>
      <c r="E1" s="1146"/>
      <c r="F1" s="1146"/>
      <c r="G1" s="1146"/>
      <c r="H1" s="1146"/>
      <c r="I1" s="1146"/>
      <c r="J1" s="1146"/>
    </row>
    <row r="2" spans="1:10" s="161" customFormat="1" ht="21" customHeight="1" x14ac:dyDescent="0.2">
      <c r="A2" s="35"/>
      <c r="B2" s="48" t="s">
        <v>23</v>
      </c>
      <c r="C2" s="224" t="s">
        <v>30</v>
      </c>
      <c r="D2" s="225" t="s">
        <v>26</v>
      </c>
      <c r="E2" s="226"/>
      <c r="F2" s="227" t="s">
        <v>391</v>
      </c>
      <c r="G2" s="226"/>
      <c r="H2" s="227" t="s">
        <v>24</v>
      </c>
      <c r="I2" s="228"/>
    </row>
    <row r="3" spans="1:10" s="161" customFormat="1" ht="21" customHeight="1" x14ac:dyDescent="0.2">
      <c r="A3" s="35"/>
      <c r="B3" s="48" t="s">
        <v>40</v>
      </c>
      <c r="C3" s="224" t="s">
        <v>138</v>
      </c>
      <c r="D3" s="229"/>
      <c r="F3" s="222"/>
      <c r="G3" s="222"/>
      <c r="H3" s="222"/>
    </row>
    <row r="4" spans="1:10" s="161" customFormat="1" ht="21" customHeight="1" x14ac:dyDescent="0.2">
      <c r="A4" s="35"/>
      <c r="B4" s="48" t="s">
        <v>392</v>
      </c>
      <c r="C4" s="224" t="s">
        <v>245</v>
      </c>
      <c r="D4" s="229"/>
      <c r="E4" s="222"/>
      <c r="F4" s="222"/>
      <c r="G4" s="222"/>
    </row>
    <row r="5" spans="1:10" s="161" customFormat="1" ht="21" customHeight="1" x14ac:dyDescent="0.2">
      <c r="A5" s="35"/>
      <c r="B5" s="48" t="s">
        <v>17</v>
      </c>
      <c r="C5" s="230" t="s">
        <v>25</v>
      </c>
      <c r="D5" s="231" t="s">
        <v>41</v>
      </c>
      <c r="E5" s="230"/>
      <c r="F5" s="230" t="s">
        <v>42</v>
      </c>
      <c r="G5" s="230" t="s">
        <v>43</v>
      </c>
      <c r="H5" s="230" t="s">
        <v>46</v>
      </c>
      <c r="I5" s="230" t="s">
        <v>44</v>
      </c>
      <c r="J5" s="230" t="s">
        <v>45</v>
      </c>
    </row>
    <row r="6" spans="1:10" s="161" customFormat="1" ht="21" customHeight="1" x14ac:dyDescent="0.2">
      <c r="A6" s="35"/>
      <c r="B6" s="233" t="s">
        <v>139</v>
      </c>
      <c r="D6" s="161" t="s">
        <v>399</v>
      </c>
      <c r="F6" s="229"/>
      <c r="H6" s="229"/>
      <c r="J6" s="229"/>
    </row>
    <row r="7" spans="1:10" s="161" customFormat="1" ht="21" customHeight="1" x14ac:dyDescent="0.2">
      <c r="A7" s="35"/>
      <c r="B7" s="233" t="s">
        <v>140</v>
      </c>
      <c r="D7" s="161" t="s">
        <v>400</v>
      </c>
      <c r="E7" s="229"/>
      <c r="F7" s="222"/>
      <c r="G7" s="222"/>
      <c r="H7" s="222"/>
    </row>
    <row r="8" spans="1:10" s="161" customFormat="1" ht="21" customHeight="1" x14ac:dyDescent="0.2">
      <c r="A8" s="35"/>
      <c r="B8" s="233"/>
      <c r="D8" s="235" t="s">
        <v>254</v>
      </c>
      <c r="E8" s="229"/>
      <c r="F8" s="222"/>
      <c r="G8" s="222"/>
      <c r="H8" s="222"/>
    </row>
    <row r="9" spans="1:10" ht="21" customHeight="1" x14ac:dyDescent="0.2">
      <c r="A9" s="35"/>
      <c r="B9" s="199" t="s">
        <v>356</v>
      </c>
      <c r="E9" s="205"/>
      <c r="F9" s="206"/>
      <c r="G9" s="206"/>
      <c r="H9" s="206"/>
    </row>
    <row r="10" spans="1:10" ht="21" customHeight="1" x14ac:dyDescent="0.2">
      <c r="A10" s="1168" t="s">
        <v>0</v>
      </c>
      <c r="B10" s="1168" t="s">
        <v>27</v>
      </c>
      <c r="C10" s="697" t="s">
        <v>19</v>
      </c>
      <c r="D10" s="697" t="s">
        <v>20</v>
      </c>
      <c r="E10" s="1170" t="s">
        <v>1</v>
      </c>
      <c r="F10" s="1171"/>
      <c r="G10" s="1171"/>
      <c r="H10" s="1171"/>
      <c r="I10" s="1172"/>
      <c r="J10" s="1166" t="s">
        <v>10</v>
      </c>
    </row>
    <row r="11" spans="1:10" x14ac:dyDescent="0.2">
      <c r="A11" s="1169"/>
      <c r="B11" s="1169"/>
      <c r="C11" s="698"/>
      <c r="D11" s="698" t="s">
        <v>21</v>
      </c>
      <c r="E11" s="36" t="s">
        <v>5</v>
      </c>
      <c r="F11" s="36" t="s">
        <v>6</v>
      </c>
      <c r="G11" s="36" t="s">
        <v>261</v>
      </c>
      <c r="H11" s="36" t="s">
        <v>22</v>
      </c>
      <c r="I11" s="36" t="s">
        <v>135</v>
      </c>
      <c r="J11" s="1167"/>
    </row>
    <row r="12" spans="1:10" ht="84.75" customHeight="1" x14ac:dyDescent="0.2">
      <c r="A12" s="78">
        <v>13</v>
      </c>
      <c r="B12" s="683" t="s">
        <v>246</v>
      </c>
      <c r="C12" s="684"/>
      <c r="D12" s="684"/>
      <c r="E12" s="799">
        <f t="shared" ref="E12:E20" si="0">F12+G12+H12+I12</f>
        <v>0</v>
      </c>
      <c r="F12" s="684"/>
      <c r="G12" s="684"/>
      <c r="H12" s="684"/>
      <c r="I12" s="684"/>
      <c r="J12" s="684"/>
    </row>
    <row r="13" spans="1:10" s="329" customFormat="1" ht="56.25" x14ac:dyDescent="0.2">
      <c r="A13" s="330"/>
      <c r="B13" s="330" t="s">
        <v>849</v>
      </c>
      <c r="C13" s="294" t="s">
        <v>850</v>
      </c>
      <c r="D13" s="294" t="s">
        <v>838</v>
      </c>
      <c r="E13" s="338">
        <f t="shared" si="0"/>
        <v>0</v>
      </c>
      <c r="F13" s="330"/>
      <c r="G13" s="330"/>
      <c r="H13" s="330"/>
      <c r="I13" s="330"/>
      <c r="J13" s="294" t="s">
        <v>851</v>
      </c>
    </row>
    <row r="14" spans="1:10" ht="45" customHeight="1" x14ac:dyDescent="0.2">
      <c r="A14" s="98">
        <v>14</v>
      </c>
      <c r="B14" s="311" t="s">
        <v>247</v>
      </c>
      <c r="C14" s="79"/>
      <c r="D14" s="79"/>
      <c r="E14" s="220">
        <f t="shared" si="0"/>
        <v>0</v>
      </c>
      <c r="F14" s="79"/>
      <c r="G14" s="79"/>
      <c r="H14" s="79"/>
      <c r="I14" s="79"/>
      <c r="J14" s="32"/>
    </row>
    <row r="15" spans="1:10" ht="40.5" x14ac:dyDescent="0.2">
      <c r="A15" s="82">
        <v>15</v>
      </c>
      <c r="B15" s="311" t="s">
        <v>248</v>
      </c>
      <c r="C15" s="99"/>
      <c r="D15" s="211"/>
      <c r="E15" s="220">
        <f t="shared" si="0"/>
        <v>0</v>
      </c>
      <c r="F15" s="211"/>
      <c r="G15" s="211"/>
      <c r="H15" s="211"/>
      <c r="I15" s="211"/>
      <c r="J15" s="82"/>
    </row>
    <row r="16" spans="1:10" s="329" customFormat="1" ht="18.75" x14ac:dyDescent="0.2">
      <c r="A16" s="326"/>
      <c r="B16" s="312" t="s">
        <v>1839</v>
      </c>
      <c r="C16" s="800" t="s">
        <v>1840</v>
      </c>
      <c r="D16" s="294" t="s">
        <v>838</v>
      </c>
      <c r="E16" s="338">
        <f t="shared" si="0"/>
        <v>17000</v>
      </c>
      <c r="F16" s="328">
        <v>17000</v>
      </c>
      <c r="G16" s="328"/>
      <c r="H16" s="363"/>
      <c r="I16" s="326"/>
      <c r="J16" s="361" t="s">
        <v>1798</v>
      </c>
    </row>
    <row r="17" spans="1:10" s="339" customFormat="1" ht="37.5" x14ac:dyDescent="0.3">
      <c r="A17" s="294"/>
      <c r="B17" s="495" t="s">
        <v>2075</v>
      </c>
      <c r="C17" s="685" t="s">
        <v>2078</v>
      </c>
      <c r="D17" s="294" t="s">
        <v>838</v>
      </c>
      <c r="E17" s="338">
        <f t="shared" si="0"/>
        <v>0</v>
      </c>
      <c r="F17" s="353"/>
      <c r="G17" s="353"/>
      <c r="H17" s="353"/>
      <c r="I17" s="353"/>
      <c r="J17" s="361" t="s">
        <v>1798</v>
      </c>
    </row>
    <row r="18" spans="1:10" s="339" customFormat="1" ht="56.25" x14ac:dyDescent="0.3">
      <c r="A18" s="353"/>
      <c r="B18" s="359" t="s">
        <v>2076</v>
      </c>
      <c r="C18" s="686" t="s">
        <v>2079</v>
      </c>
      <c r="D18" s="294" t="s">
        <v>838</v>
      </c>
      <c r="E18" s="338">
        <f t="shared" si="0"/>
        <v>0</v>
      </c>
      <c r="F18" s="353"/>
      <c r="G18" s="353"/>
      <c r="H18" s="353"/>
      <c r="I18" s="353"/>
      <c r="J18" s="361" t="s">
        <v>1798</v>
      </c>
    </row>
    <row r="19" spans="1:10" s="339" customFormat="1" ht="56.25" x14ac:dyDescent="0.3">
      <c r="A19" s="353"/>
      <c r="B19" s="359" t="s">
        <v>2077</v>
      </c>
      <c r="C19" s="686" t="s">
        <v>2079</v>
      </c>
      <c r="D19" s="294" t="s">
        <v>838</v>
      </c>
      <c r="E19" s="338">
        <f t="shared" si="0"/>
        <v>0</v>
      </c>
      <c r="F19" s="353"/>
      <c r="G19" s="353"/>
      <c r="H19" s="353"/>
      <c r="I19" s="353"/>
      <c r="J19" s="361" t="s">
        <v>1798</v>
      </c>
    </row>
    <row r="20" spans="1:10" x14ac:dyDescent="0.2">
      <c r="A20" s="84"/>
      <c r="B20" s="797"/>
      <c r="C20" s="798"/>
      <c r="D20" s="317"/>
      <c r="E20" s="221">
        <f t="shared" si="0"/>
        <v>0</v>
      </c>
      <c r="F20" s="317"/>
      <c r="G20" s="317"/>
      <c r="H20" s="317"/>
      <c r="I20" s="317"/>
      <c r="J20" s="317"/>
    </row>
    <row r="21" spans="1:10" x14ac:dyDescent="0.2">
      <c r="A21" s="704"/>
      <c r="B21" s="194" t="s">
        <v>5</v>
      </c>
      <c r="C21" s="704"/>
      <c r="D21" s="704"/>
      <c r="E21" s="187">
        <f>SUM(E12:E20)</f>
        <v>17000</v>
      </c>
      <c r="F21" s="187">
        <f>SUM(F12:F20)</f>
        <v>17000</v>
      </c>
      <c r="G21" s="187">
        <f>SUM(G12:G20)</f>
        <v>0</v>
      </c>
      <c r="H21" s="187">
        <f>SUM(H12:H20)</f>
        <v>0</v>
      </c>
      <c r="I21" s="187">
        <f>SUM(I12:I20)</f>
        <v>0</v>
      </c>
      <c r="J21" s="213">
        <f>F21+G21+H21+I21</f>
        <v>17000</v>
      </c>
    </row>
    <row r="22" spans="1:10" x14ac:dyDescent="0.2">
      <c r="B22" s="109"/>
    </row>
  </sheetData>
  <mergeCells count="5">
    <mergeCell ref="J10:J11"/>
    <mergeCell ref="A10:A11"/>
    <mergeCell ref="B10:B11"/>
    <mergeCell ref="E10:I10"/>
    <mergeCell ref="A1:J1"/>
  </mergeCells>
  <pageMargins left="0.9055118110236221" right="0.51181102362204722" top="0.35433070866141736" bottom="0.35433070866141736" header="0.31496062992125984" footer="0.31496062992125984"/>
  <pageSetup paperSize="9" scale="80" orientation="landscape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21"/>
  <sheetViews>
    <sheetView topLeftCell="A8" zoomScaleNormal="100" workbookViewId="0">
      <selection sqref="A1:J20"/>
    </sheetView>
  </sheetViews>
  <sheetFormatPr defaultColWidth="9.140625" defaultRowHeight="21" x14ac:dyDescent="0.35"/>
  <cols>
    <col min="1" max="1" width="5.7109375" style="1" customWidth="1"/>
    <col min="2" max="2" width="33.28515625" style="1" customWidth="1"/>
    <col min="3" max="3" width="23" style="1" customWidth="1"/>
    <col min="4" max="4" width="18.28515625" style="1" customWidth="1"/>
    <col min="5" max="7" width="11" style="1" customWidth="1"/>
    <col min="8" max="8" width="12" style="1" customWidth="1"/>
    <col min="9" max="9" width="12.5703125" style="1" customWidth="1"/>
    <col min="10" max="10" width="18.28515625" style="1" customWidth="1"/>
    <col min="11" max="16384" width="9.140625" style="1"/>
  </cols>
  <sheetData>
    <row r="1" spans="1:10" ht="28.5" x14ac:dyDescent="0.45">
      <c r="A1" s="1180" t="s">
        <v>390</v>
      </c>
      <c r="B1" s="1180"/>
      <c r="C1" s="1180"/>
      <c r="D1" s="1180"/>
      <c r="E1" s="1180"/>
      <c r="F1" s="1180"/>
      <c r="G1" s="1180"/>
      <c r="H1" s="1180"/>
      <c r="I1" s="1180"/>
      <c r="J1" s="1180"/>
    </row>
    <row r="2" spans="1:10" s="146" customFormat="1" ht="21" customHeight="1" x14ac:dyDescent="0.35">
      <c r="A2" s="35"/>
      <c r="B2" s="48" t="s">
        <v>23</v>
      </c>
      <c r="C2" s="148" t="s">
        <v>30</v>
      </c>
      <c r="D2" s="149" t="s">
        <v>26</v>
      </c>
      <c r="E2" s="150"/>
      <c r="F2" s="151" t="s">
        <v>391</v>
      </c>
      <c r="G2" s="150"/>
      <c r="H2" s="151" t="s">
        <v>401</v>
      </c>
      <c r="I2" s="152"/>
    </row>
    <row r="3" spans="1:10" s="146" customFormat="1" ht="21" customHeight="1" x14ac:dyDescent="0.35">
      <c r="A3" s="35"/>
      <c r="B3" s="48" t="s">
        <v>40</v>
      </c>
      <c r="C3" s="148" t="s">
        <v>141</v>
      </c>
      <c r="D3" s="153"/>
      <c r="F3" s="154"/>
      <c r="G3" s="154"/>
      <c r="H3" s="154"/>
    </row>
    <row r="4" spans="1:10" s="146" customFormat="1" ht="21" customHeight="1" x14ac:dyDescent="0.35">
      <c r="A4" s="35"/>
      <c r="B4" s="48" t="s">
        <v>392</v>
      </c>
      <c r="C4" s="148" t="s">
        <v>249</v>
      </c>
      <c r="D4" s="153"/>
      <c r="E4" s="154"/>
      <c r="F4" s="154"/>
      <c r="G4" s="154"/>
    </row>
    <row r="5" spans="1:10" s="146" customFormat="1" ht="21" customHeight="1" x14ac:dyDescent="0.35">
      <c r="A5" s="35"/>
      <c r="B5" s="48" t="s">
        <v>17</v>
      </c>
      <c r="C5" s="155" t="s">
        <v>25</v>
      </c>
      <c r="D5" s="156" t="s">
        <v>41</v>
      </c>
      <c r="E5" s="155"/>
      <c r="F5" s="155" t="s">
        <v>42</v>
      </c>
      <c r="G5" s="155" t="s">
        <v>43</v>
      </c>
      <c r="H5" s="155" t="s">
        <v>46</v>
      </c>
      <c r="I5" s="155" t="s">
        <v>44</v>
      </c>
      <c r="J5" s="155" t="s">
        <v>45</v>
      </c>
    </row>
    <row r="6" spans="1:10" s="146" customFormat="1" ht="21" customHeight="1" x14ac:dyDescent="0.35">
      <c r="A6" s="35"/>
      <c r="B6" s="157" t="s">
        <v>28</v>
      </c>
      <c r="D6" s="146" t="s">
        <v>402</v>
      </c>
      <c r="F6" s="153"/>
      <c r="H6" s="153"/>
      <c r="J6" s="153"/>
    </row>
    <row r="7" spans="1:10" s="146" customFormat="1" ht="21" customHeight="1" x14ac:dyDescent="0.35">
      <c r="A7" s="35"/>
      <c r="B7" s="157" t="s">
        <v>29</v>
      </c>
      <c r="D7" s="146" t="s">
        <v>403</v>
      </c>
      <c r="E7" s="153"/>
      <c r="F7" s="154"/>
      <c r="G7" s="154"/>
      <c r="H7" s="154"/>
    </row>
    <row r="8" spans="1:10" ht="21" customHeight="1" x14ac:dyDescent="0.35">
      <c r="A8" s="35"/>
      <c r="B8" s="37" t="s">
        <v>356</v>
      </c>
      <c r="E8" s="30"/>
      <c r="F8" s="2"/>
      <c r="G8" s="2"/>
      <c r="H8" s="2"/>
    </row>
    <row r="9" spans="1:10" ht="21" customHeight="1" x14ac:dyDescent="0.35">
      <c r="A9" s="1175" t="s">
        <v>0</v>
      </c>
      <c r="B9" s="1175" t="s">
        <v>27</v>
      </c>
      <c r="C9" s="699" t="s">
        <v>19</v>
      </c>
      <c r="D9" s="6" t="s">
        <v>20</v>
      </c>
      <c r="E9" s="1177" t="s">
        <v>1</v>
      </c>
      <c r="F9" s="1178"/>
      <c r="G9" s="1178"/>
      <c r="H9" s="1178"/>
      <c r="I9" s="1179"/>
      <c r="J9" s="1173" t="s">
        <v>10</v>
      </c>
    </row>
    <row r="10" spans="1:10" x14ac:dyDescent="0.35">
      <c r="A10" s="1176"/>
      <c r="B10" s="1176"/>
      <c r="C10" s="700"/>
      <c r="D10" s="3" t="s">
        <v>21</v>
      </c>
      <c r="E10" s="36" t="s">
        <v>5</v>
      </c>
      <c r="F10" s="36" t="s">
        <v>6</v>
      </c>
      <c r="G10" s="36" t="s">
        <v>261</v>
      </c>
      <c r="H10" s="36" t="s">
        <v>22</v>
      </c>
      <c r="I10" s="36" t="s">
        <v>135</v>
      </c>
      <c r="J10" s="1174"/>
    </row>
    <row r="11" spans="1:10" s="11" customFormat="1" ht="40.5" x14ac:dyDescent="0.2">
      <c r="A11" s="106">
        <v>16</v>
      </c>
      <c r="B11" s="802" t="s">
        <v>252</v>
      </c>
      <c r="C11" s="79"/>
      <c r="E11" s="220">
        <f t="shared" ref="E11:E19" si="0">F11+G11+H11+I11</f>
        <v>0</v>
      </c>
      <c r="F11" s="219"/>
      <c r="G11" s="219"/>
      <c r="H11" s="219"/>
      <c r="I11" s="219"/>
      <c r="J11" s="79"/>
    </row>
    <row r="12" spans="1:10" s="333" customFormat="1" ht="56.25" x14ac:dyDescent="0.2">
      <c r="A12" s="328"/>
      <c r="B12" s="803" t="s">
        <v>854</v>
      </c>
      <c r="C12" s="354" t="s">
        <v>856</v>
      </c>
      <c r="D12" s="354" t="s">
        <v>857</v>
      </c>
      <c r="E12" s="338">
        <f t="shared" si="0"/>
        <v>0</v>
      </c>
      <c r="F12" s="338"/>
      <c r="G12" s="338"/>
      <c r="H12" s="338"/>
      <c r="I12" s="338"/>
      <c r="J12" s="294" t="s">
        <v>861</v>
      </c>
    </row>
    <row r="13" spans="1:10" s="333" customFormat="1" ht="75" x14ac:dyDescent="0.2">
      <c r="A13" s="328"/>
      <c r="B13" s="803" t="s">
        <v>855</v>
      </c>
      <c r="C13" s="326"/>
      <c r="D13" s="804" t="s">
        <v>852</v>
      </c>
      <c r="E13" s="338">
        <f t="shared" si="0"/>
        <v>0</v>
      </c>
      <c r="F13" s="338"/>
      <c r="G13" s="338"/>
      <c r="H13" s="338"/>
      <c r="I13" s="338"/>
      <c r="J13" s="294" t="s">
        <v>861</v>
      </c>
    </row>
    <row r="14" spans="1:10" s="333" customFormat="1" ht="47.25" x14ac:dyDescent="0.2">
      <c r="A14" s="328"/>
      <c r="B14" s="805" t="s">
        <v>858</v>
      </c>
      <c r="C14" s="326"/>
      <c r="D14" s="686" t="s">
        <v>853</v>
      </c>
      <c r="E14" s="338">
        <f t="shared" si="0"/>
        <v>0</v>
      </c>
      <c r="F14" s="338"/>
      <c r="G14" s="338"/>
      <c r="H14" s="338"/>
      <c r="I14" s="338"/>
      <c r="J14" s="294" t="s">
        <v>861</v>
      </c>
    </row>
    <row r="15" spans="1:10" s="329" customFormat="1" ht="18.75" x14ac:dyDescent="0.2">
      <c r="A15" s="486"/>
      <c r="B15" s="806" t="s">
        <v>1841</v>
      </c>
      <c r="C15" s="294" t="s">
        <v>1842</v>
      </c>
      <c r="D15" s="294" t="s">
        <v>1843</v>
      </c>
      <c r="E15" s="338">
        <f t="shared" si="0"/>
        <v>9500</v>
      </c>
      <c r="F15" s="338">
        <v>9500</v>
      </c>
      <c r="G15" s="338"/>
      <c r="H15" s="330"/>
      <c r="I15" s="330"/>
      <c r="J15" s="294" t="s">
        <v>1798</v>
      </c>
    </row>
    <row r="16" spans="1:10" s="11" customFormat="1" ht="40.5" x14ac:dyDescent="0.2">
      <c r="A16" s="98">
        <v>17</v>
      </c>
      <c r="B16" s="311" t="s">
        <v>253</v>
      </c>
      <c r="C16" s="79"/>
      <c r="D16" s="220"/>
      <c r="E16" s="220">
        <f t="shared" si="0"/>
        <v>0</v>
      </c>
      <c r="F16" s="219"/>
      <c r="G16" s="219"/>
      <c r="H16" s="219"/>
      <c r="I16" s="219"/>
      <c r="J16" s="79"/>
    </row>
    <row r="17" spans="1:10" s="333" customFormat="1" ht="58.5" customHeight="1" x14ac:dyDescent="0.2">
      <c r="A17" s="330"/>
      <c r="B17" s="330" t="s">
        <v>860</v>
      </c>
      <c r="C17" s="343" t="s">
        <v>1845</v>
      </c>
      <c r="D17" s="294" t="s">
        <v>859</v>
      </c>
      <c r="E17" s="338">
        <f t="shared" si="0"/>
        <v>35000</v>
      </c>
      <c r="F17" s="807">
        <v>35000</v>
      </c>
      <c r="G17" s="338"/>
      <c r="H17" s="338"/>
      <c r="I17" s="338"/>
      <c r="J17" s="294" t="s">
        <v>861</v>
      </c>
    </row>
    <row r="18" spans="1:10" s="329" customFormat="1" ht="18.75" x14ac:dyDescent="0.3">
      <c r="A18" s="330"/>
      <c r="B18" s="312" t="s">
        <v>1844</v>
      </c>
      <c r="C18" s="800" t="s">
        <v>948</v>
      </c>
      <c r="D18" s="294" t="s">
        <v>859</v>
      </c>
      <c r="E18" s="338">
        <f t="shared" si="0"/>
        <v>17500</v>
      </c>
      <c r="F18" s="808">
        <v>17500</v>
      </c>
      <c r="G18" s="353"/>
      <c r="H18" s="353"/>
      <c r="I18" s="353"/>
      <c r="J18" s="294" t="s">
        <v>1798</v>
      </c>
    </row>
    <row r="19" spans="1:10" x14ac:dyDescent="0.35">
      <c r="A19" s="84"/>
      <c r="B19" s="797"/>
      <c r="C19" s="798"/>
      <c r="D19" s="221"/>
      <c r="E19" s="221">
        <f t="shared" si="0"/>
        <v>0</v>
      </c>
      <c r="F19" s="56"/>
      <c r="G19" s="56"/>
      <c r="H19" s="56"/>
      <c r="I19" s="56"/>
      <c r="J19" s="56"/>
    </row>
    <row r="20" spans="1:10" x14ac:dyDescent="0.35">
      <c r="A20" s="31"/>
      <c r="B20" s="136" t="s">
        <v>5</v>
      </c>
      <c r="C20" s="31"/>
      <c r="D20" s="137"/>
      <c r="E20" s="137">
        <f>SUM(E11:E19)</f>
        <v>62000</v>
      </c>
      <c r="F20" s="137">
        <f>SUM(F11:F19)</f>
        <v>62000</v>
      </c>
      <c r="G20" s="137">
        <f>SUM(G11:G19)</f>
        <v>0</v>
      </c>
      <c r="H20" s="137">
        <f>SUM(H11:H19)</f>
        <v>0</v>
      </c>
      <c r="I20" s="137">
        <f>SUM(I11:I19)</f>
        <v>0</v>
      </c>
      <c r="J20" s="138">
        <f>F20+G20+H20+I20</f>
        <v>62000</v>
      </c>
    </row>
    <row r="21" spans="1:10" x14ac:dyDescent="0.35">
      <c r="B21" s="5"/>
    </row>
  </sheetData>
  <mergeCells count="5">
    <mergeCell ref="J9:J10"/>
    <mergeCell ref="A9:A10"/>
    <mergeCell ref="B9:B10"/>
    <mergeCell ref="E9:I9"/>
    <mergeCell ref="A1:J1"/>
  </mergeCells>
  <pageMargins left="0.9055118110236221" right="0.51181102362204722" top="0.35433070866141736" bottom="0.35433070866141736" header="0.31496062992125984" footer="0.31496062992125984"/>
  <pageSetup paperSize="9" scale="85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9"/>
  <sheetViews>
    <sheetView view="pageLayout" zoomScale="70" zoomScaleNormal="80" zoomScaleSheetLayoutView="100" zoomScalePageLayoutView="70" workbookViewId="0">
      <selection activeCell="S20" sqref="S20"/>
    </sheetView>
  </sheetViews>
  <sheetFormatPr defaultRowHeight="20.25" x14ac:dyDescent="0.3"/>
  <cols>
    <col min="1" max="1" width="3.5703125" style="16" customWidth="1"/>
    <col min="2" max="2" width="5.140625" style="16" customWidth="1"/>
    <col min="3" max="3" width="3.42578125" style="16" customWidth="1"/>
    <col min="4" max="4" width="12.140625" style="16" customWidth="1"/>
    <col min="5" max="5" width="6.28515625" style="16" customWidth="1"/>
    <col min="6" max="6" width="7.42578125" style="16" customWidth="1"/>
    <col min="7" max="7" width="6.140625" style="16" customWidth="1"/>
    <col min="8" max="8" width="9.140625" style="16"/>
    <col min="9" max="10" width="6.42578125" style="16" customWidth="1"/>
    <col min="11" max="11" width="5.85546875" style="16" customWidth="1"/>
    <col min="12" max="12" width="6.28515625" style="16" customWidth="1"/>
    <col min="13" max="13" width="28.42578125" style="16" customWidth="1"/>
    <col min="14" max="14" width="9.140625" style="16"/>
    <col min="15" max="15" width="12.42578125" style="16" customWidth="1"/>
    <col min="16" max="16" width="7.28515625" style="16" customWidth="1"/>
    <col min="17" max="16384" width="9.140625" style="16"/>
  </cols>
  <sheetData>
    <row r="1" spans="2:16" ht="9.75" customHeight="1" x14ac:dyDescent="0.3"/>
    <row r="2" spans="2:16" ht="37.5" x14ac:dyDescent="0.55000000000000004">
      <c r="B2" s="1042" t="s">
        <v>3</v>
      </c>
      <c r="C2" s="1043"/>
      <c r="D2" s="1043"/>
      <c r="E2" s="1043"/>
      <c r="F2" s="1043"/>
      <c r="G2" s="1043"/>
      <c r="H2" s="1043"/>
      <c r="I2" s="1043"/>
      <c r="J2" s="1043"/>
      <c r="K2" s="1043"/>
      <c r="L2" s="1043"/>
      <c r="M2" s="1043"/>
      <c r="N2" s="1043"/>
      <c r="O2" s="1043"/>
      <c r="P2" s="1043"/>
    </row>
    <row r="3" spans="2:16" ht="33" customHeight="1" x14ac:dyDescent="0.3">
      <c r="B3" s="958" t="s">
        <v>2281</v>
      </c>
    </row>
    <row r="4" spans="2:16" ht="10.5" customHeight="1" x14ac:dyDescent="0.3"/>
    <row r="5" spans="2:16" ht="31.5" customHeight="1" x14ac:dyDescent="0.3">
      <c r="B5" s="21" t="s">
        <v>2110</v>
      </c>
      <c r="I5" s="21" t="s">
        <v>2111</v>
      </c>
    </row>
    <row r="6" spans="2:16" ht="33" customHeight="1" x14ac:dyDescent="0.3">
      <c r="B6" s="21" t="s">
        <v>2282</v>
      </c>
    </row>
    <row r="7" spans="2:16" ht="30" customHeight="1" x14ac:dyDescent="0.3">
      <c r="B7" s="16" t="s">
        <v>4</v>
      </c>
    </row>
    <row r="8" spans="2:16" ht="36.75" customHeight="1" x14ac:dyDescent="0.3">
      <c r="D8" s="16" t="s">
        <v>2283</v>
      </c>
    </row>
    <row r="9" spans="2:16" ht="26.25" customHeight="1" x14ac:dyDescent="0.3">
      <c r="B9" s="16" t="s">
        <v>2284</v>
      </c>
    </row>
    <row r="10" spans="2:16" ht="10.5" customHeight="1" x14ac:dyDescent="0.3">
      <c r="D10" s="19"/>
      <c r="E10" s="20"/>
      <c r="F10" s="19"/>
      <c r="O10" s="18"/>
      <c r="P10" s="17"/>
    </row>
    <row r="11" spans="2:16" ht="9.75" customHeight="1" x14ac:dyDescent="0.3"/>
    <row r="12" spans="2:16" x14ac:dyDescent="0.3">
      <c r="D12" s="16" t="s">
        <v>2285</v>
      </c>
    </row>
    <row r="13" spans="2:16" x14ac:dyDescent="0.3">
      <c r="M13" s="17"/>
    </row>
    <row r="14" spans="2:16" x14ac:dyDescent="0.3">
      <c r="M14" s="17"/>
    </row>
    <row r="17" spans="5:18" x14ac:dyDescent="0.3">
      <c r="E17" s="16" t="s">
        <v>2289</v>
      </c>
      <c r="O17" s="1044" t="s">
        <v>2290</v>
      </c>
      <c r="P17" s="1044"/>
      <c r="Q17" s="1044"/>
    </row>
    <row r="18" spans="5:18" x14ac:dyDescent="0.3">
      <c r="E18" s="16" t="s">
        <v>2286</v>
      </c>
      <c r="O18" s="16" t="s">
        <v>2287</v>
      </c>
    </row>
    <row r="19" spans="5:18" x14ac:dyDescent="0.3">
      <c r="N19" s="1044" t="s">
        <v>2288</v>
      </c>
      <c r="O19" s="1044"/>
      <c r="P19" s="1044"/>
      <c r="Q19" s="1044"/>
      <c r="R19" s="1044"/>
    </row>
  </sheetData>
  <mergeCells count="3">
    <mergeCell ref="B2:P2"/>
    <mergeCell ref="N19:R19"/>
    <mergeCell ref="O17:Q17"/>
  </mergeCells>
  <pageMargins left="0.51181102362204722" right="0.11811023622047245" top="0.94488188976377963" bottom="0.35433070866141736" header="0.31496062992125984" footer="0.31496062992125984"/>
  <pageSetup paperSize="9" scale="80" orientation="landscape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62"/>
  <sheetViews>
    <sheetView topLeftCell="A52" zoomScale="80" zoomScaleNormal="80" workbookViewId="0">
      <selection activeCell="A63" sqref="A63:XFD66"/>
    </sheetView>
  </sheetViews>
  <sheetFormatPr defaultColWidth="9.140625" defaultRowHeight="21" x14ac:dyDescent="0.2"/>
  <cols>
    <col min="1" max="1" width="5.7109375" style="161" customWidth="1"/>
    <col min="2" max="2" width="33.28515625" style="161" customWidth="1"/>
    <col min="3" max="3" width="23" style="161" customWidth="1"/>
    <col min="4" max="4" width="18.28515625" style="161" customWidth="1"/>
    <col min="5" max="7" width="14.140625" style="161" customWidth="1"/>
    <col min="8" max="8" width="12" style="161" customWidth="1"/>
    <col min="9" max="9" width="13.85546875" style="161" customWidth="1"/>
    <col min="10" max="10" width="18.28515625" style="161" customWidth="1"/>
    <col min="11" max="16384" width="9.140625" style="161"/>
  </cols>
  <sheetData>
    <row r="1" spans="1:10" ht="28.5" x14ac:dyDescent="0.2">
      <c r="A1" s="1163" t="s">
        <v>390</v>
      </c>
      <c r="B1" s="1163"/>
      <c r="C1" s="1163"/>
      <c r="D1" s="1163"/>
      <c r="E1" s="1163"/>
      <c r="F1" s="1163"/>
      <c r="G1" s="1163"/>
      <c r="H1" s="1163"/>
      <c r="I1" s="1163"/>
      <c r="J1" s="1163"/>
    </row>
    <row r="2" spans="1:10" ht="21" customHeight="1" x14ac:dyDescent="0.2">
      <c r="A2" s="35"/>
      <c r="B2" s="48" t="s">
        <v>23</v>
      </c>
      <c r="C2" s="224" t="s">
        <v>30</v>
      </c>
      <c r="D2" s="225" t="s">
        <v>26</v>
      </c>
      <c r="E2" s="226"/>
      <c r="F2" s="227" t="s">
        <v>391</v>
      </c>
      <c r="G2" s="226"/>
      <c r="H2" s="227" t="s">
        <v>401</v>
      </c>
      <c r="I2" s="228"/>
    </row>
    <row r="3" spans="1:10" ht="21" customHeight="1" x14ac:dyDescent="0.2">
      <c r="A3" s="35"/>
      <c r="B3" s="48" t="s">
        <v>40</v>
      </c>
      <c r="C3" s="224" t="s">
        <v>141</v>
      </c>
      <c r="D3" s="229"/>
      <c r="F3" s="222"/>
      <c r="G3" s="222"/>
      <c r="H3" s="222"/>
    </row>
    <row r="4" spans="1:10" ht="21" customHeight="1" x14ac:dyDescent="0.2">
      <c r="A4" s="35"/>
      <c r="B4" s="48" t="s">
        <v>392</v>
      </c>
      <c r="C4" s="224" t="s">
        <v>404</v>
      </c>
      <c r="D4" s="229"/>
      <c r="E4" s="222"/>
      <c r="F4" s="222"/>
      <c r="G4" s="222"/>
    </row>
    <row r="5" spans="1:10" ht="21" customHeight="1" x14ac:dyDescent="0.2">
      <c r="A5" s="35"/>
      <c r="B5" s="48" t="s">
        <v>17</v>
      </c>
      <c r="C5" s="230" t="s">
        <v>25</v>
      </c>
      <c r="D5" s="231" t="s">
        <v>41</v>
      </c>
      <c r="E5" s="230"/>
      <c r="F5" s="230" t="s">
        <v>42</v>
      </c>
      <c r="G5" s="230" t="s">
        <v>43</v>
      </c>
      <c r="H5" s="230" t="s">
        <v>46</v>
      </c>
      <c r="I5" s="230" t="s">
        <v>44</v>
      </c>
      <c r="J5" s="809" t="s">
        <v>45</v>
      </c>
    </row>
    <row r="6" spans="1:10" ht="21" customHeight="1" x14ac:dyDescent="0.2">
      <c r="A6" s="35"/>
      <c r="B6" s="233" t="s">
        <v>28</v>
      </c>
      <c r="D6" s="161" t="s">
        <v>405</v>
      </c>
      <c r="F6" s="229"/>
      <c r="H6" s="229"/>
      <c r="J6" s="229"/>
    </row>
    <row r="7" spans="1:10" ht="21" customHeight="1" x14ac:dyDescent="0.2">
      <c r="A7" s="35"/>
      <c r="B7" s="233"/>
      <c r="D7" s="161" t="s">
        <v>260</v>
      </c>
      <c r="F7" s="229"/>
      <c r="H7" s="229"/>
    </row>
    <row r="8" spans="1:10" ht="21" customHeight="1" x14ac:dyDescent="0.2">
      <c r="A8" s="35"/>
      <c r="B8" s="233"/>
      <c r="D8" s="161" t="s">
        <v>406</v>
      </c>
      <c r="F8" s="229"/>
      <c r="H8" s="229"/>
    </row>
    <row r="9" spans="1:10" ht="21" customHeight="1" x14ac:dyDescent="0.2">
      <c r="A9" s="35"/>
      <c r="B9" s="233"/>
      <c r="D9" s="161" t="s">
        <v>407</v>
      </c>
      <c r="F9" s="229"/>
      <c r="H9" s="229"/>
    </row>
    <row r="10" spans="1:10" ht="21" customHeight="1" x14ac:dyDescent="0.2">
      <c r="A10" s="35"/>
      <c r="B10" s="233" t="s">
        <v>29</v>
      </c>
      <c r="D10" s="161" t="s">
        <v>408</v>
      </c>
      <c r="E10" s="229"/>
      <c r="F10" s="222"/>
      <c r="G10" s="222"/>
      <c r="H10" s="222"/>
    </row>
    <row r="11" spans="1:10" ht="21" customHeight="1" x14ac:dyDescent="0.2">
      <c r="A11" s="35"/>
      <c r="B11" s="233"/>
      <c r="C11" s="795" t="s">
        <v>409</v>
      </c>
      <c r="E11" s="222"/>
      <c r="F11" s="222"/>
      <c r="G11" s="222"/>
      <c r="H11" s="222"/>
    </row>
    <row r="12" spans="1:10" ht="21" customHeight="1" x14ac:dyDescent="0.2">
      <c r="A12" s="35"/>
      <c r="B12" s="233"/>
      <c r="C12" s="794" t="s">
        <v>410</v>
      </c>
      <c r="E12" s="222"/>
      <c r="F12" s="222"/>
      <c r="G12" s="222"/>
      <c r="H12" s="222"/>
    </row>
    <row r="13" spans="1:10" ht="21" customHeight="1" x14ac:dyDescent="0.2">
      <c r="A13" s="35"/>
      <c r="B13" s="233" t="s">
        <v>351</v>
      </c>
      <c r="C13" s="794" t="s">
        <v>411</v>
      </c>
      <c r="E13" s="222"/>
      <c r="F13" s="222"/>
      <c r="G13" s="222"/>
      <c r="H13" s="222"/>
    </row>
    <row r="14" spans="1:10" ht="21" customHeight="1" x14ac:dyDescent="0.2">
      <c r="A14" s="35"/>
      <c r="B14" s="233" t="s">
        <v>357</v>
      </c>
      <c r="C14" s="235" t="s">
        <v>412</v>
      </c>
      <c r="E14" s="222"/>
      <c r="F14" s="222"/>
      <c r="G14" s="222"/>
      <c r="H14" s="222"/>
    </row>
    <row r="15" spans="1:10" ht="21" customHeight="1" x14ac:dyDescent="0.2">
      <c r="A15" s="35"/>
      <c r="B15" s="233" t="s">
        <v>358</v>
      </c>
      <c r="C15" s="235" t="s">
        <v>413</v>
      </c>
      <c r="E15" s="222"/>
      <c r="F15" s="222"/>
      <c r="G15" s="222"/>
      <c r="H15" s="222"/>
    </row>
    <row r="16" spans="1:10" ht="21" customHeight="1" x14ac:dyDescent="0.2">
      <c r="A16" s="1158" t="s">
        <v>0</v>
      </c>
      <c r="B16" s="1158" t="s">
        <v>27</v>
      </c>
      <c r="C16" s="695" t="s">
        <v>19</v>
      </c>
      <c r="D16" s="695" t="s">
        <v>20</v>
      </c>
      <c r="E16" s="1160" t="s">
        <v>1</v>
      </c>
      <c r="F16" s="1161"/>
      <c r="G16" s="1161"/>
      <c r="H16" s="1161"/>
      <c r="I16" s="1162"/>
      <c r="J16" s="1156" t="s">
        <v>10</v>
      </c>
    </row>
    <row r="17" spans="1:10" x14ac:dyDescent="0.2">
      <c r="A17" s="1164"/>
      <c r="B17" s="1164"/>
      <c r="C17" s="696"/>
      <c r="D17" s="696" t="s">
        <v>21</v>
      </c>
      <c r="E17" s="706" t="s">
        <v>5</v>
      </c>
      <c r="F17" s="706" t="s">
        <v>6</v>
      </c>
      <c r="G17" s="706" t="s">
        <v>261</v>
      </c>
      <c r="H17" s="706" t="s">
        <v>22</v>
      </c>
      <c r="I17" s="706" t="s">
        <v>135</v>
      </c>
      <c r="J17" s="1165"/>
    </row>
    <row r="18" spans="1:10" ht="60.75" x14ac:dyDescent="0.2">
      <c r="A18" s="308">
        <v>18</v>
      </c>
      <c r="B18" s="171" t="s">
        <v>255</v>
      </c>
      <c r="C18" s="176"/>
      <c r="D18" s="176"/>
      <c r="E18" s="411">
        <f t="shared" ref="E18:E59" si="0">F18+G18+H18+I18</f>
        <v>0</v>
      </c>
      <c r="F18" s="242"/>
      <c r="G18" s="242"/>
      <c r="H18" s="242"/>
      <c r="I18" s="242"/>
      <c r="J18" s="176"/>
    </row>
    <row r="19" spans="1:10" s="341" customFormat="1" ht="31.5" x14ac:dyDescent="0.2">
      <c r="A19" s="810"/>
      <c r="B19" s="811" t="s">
        <v>1682</v>
      </c>
      <c r="C19" s="812" t="s">
        <v>863</v>
      </c>
      <c r="D19" s="812" t="s">
        <v>862</v>
      </c>
      <c r="E19" s="344">
        <f t="shared" si="0"/>
        <v>0</v>
      </c>
      <c r="F19" s="813"/>
      <c r="G19" s="813"/>
      <c r="H19" s="813"/>
      <c r="I19" s="813"/>
      <c r="J19" s="812" t="s">
        <v>865</v>
      </c>
    </row>
    <row r="20" spans="1:10" s="341" customFormat="1" ht="67.5" customHeight="1" x14ac:dyDescent="0.2">
      <c r="A20" s="810"/>
      <c r="B20" s="811" t="s">
        <v>869</v>
      </c>
      <c r="C20" s="812" t="s">
        <v>864</v>
      </c>
      <c r="D20" s="812"/>
      <c r="E20" s="344">
        <f t="shared" si="0"/>
        <v>0</v>
      </c>
      <c r="F20" s="813"/>
      <c r="G20" s="813"/>
      <c r="H20" s="813"/>
      <c r="I20" s="813"/>
      <c r="J20" s="812" t="s">
        <v>865</v>
      </c>
    </row>
    <row r="21" spans="1:10" s="342" customFormat="1" ht="31.5" x14ac:dyDescent="0.2">
      <c r="A21" s="810"/>
      <c r="B21" s="814" t="s">
        <v>1281</v>
      </c>
      <c r="C21" s="814"/>
      <c r="D21" s="815"/>
      <c r="E21" s="344">
        <f t="shared" si="0"/>
        <v>0</v>
      </c>
      <c r="F21" s="815"/>
      <c r="G21" s="815"/>
      <c r="H21" s="815"/>
      <c r="I21" s="815"/>
      <c r="J21" s="815"/>
    </row>
    <row r="22" spans="1:10" s="342" customFormat="1" ht="15.75" x14ac:dyDescent="0.2">
      <c r="A22" s="810"/>
      <c r="B22" s="814" t="s">
        <v>1270</v>
      </c>
      <c r="C22" s="343" t="s">
        <v>1271</v>
      </c>
      <c r="D22" s="816" t="s">
        <v>1272</v>
      </c>
      <c r="E22" s="344">
        <f t="shared" si="0"/>
        <v>0</v>
      </c>
      <c r="F22" s="343">
        <v>0</v>
      </c>
      <c r="G22" s="814"/>
      <c r="H22" s="814"/>
      <c r="I22" s="814"/>
      <c r="J22" s="343" t="s">
        <v>357</v>
      </c>
    </row>
    <row r="23" spans="1:10" s="342" customFormat="1" ht="15.75" x14ac:dyDescent="0.2">
      <c r="A23" s="810"/>
      <c r="B23" s="817" t="s">
        <v>1273</v>
      </c>
      <c r="C23" s="343" t="s">
        <v>825</v>
      </c>
      <c r="D23" s="343" t="s">
        <v>1274</v>
      </c>
      <c r="E23" s="344">
        <f t="shared" si="0"/>
        <v>0</v>
      </c>
      <c r="F23" s="343">
        <v>0</v>
      </c>
      <c r="G23" s="814"/>
      <c r="H23" s="814"/>
      <c r="I23" s="814"/>
      <c r="J23" s="343" t="s">
        <v>357</v>
      </c>
    </row>
    <row r="24" spans="1:10" s="342" customFormat="1" ht="15.75" x14ac:dyDescent="0.2">
      <c r="A24" s="810"/>
      <c r="B24" s="814" t="s">
        <v>1275</v>
      </c>
      <c r="C24" s="343" t="s">
        <v>1276</v>
      </c>
      <c r="D24" s="343" t="s">
        <v>1168</v>
      </c>
      <c r="E24" s="344">
        <f t="shared" si="0"/>
        <v>0</v>
      </c>
      <c r="F24" s="343">
        <v>0</v>
      </c>
      <c r="G24" s="814"/>
      <c r="H24" s="814"/>
      <c r="I24" s="814"/>
      <c r="J24" s="343" t="s">
        <v>357</v>
      </c>
    </row>
    <row r="25" spans="1:10" s="342" customFormat="1" ht="15.75" x14ac:dyDescent="0.2">
      <c r="A25" s="810"/>
      <c r="B25" s="814" t="s">
        <v>1277</v>
      </c>
      <c r="C25" s="343" t="s">
        <v>1278</v>
      </c>
      <c r="D25" s="343" t="s">
        <v>1168</v>
      </c>
      <c r="E25" s="344">
        <f t="shared" si="0"/>
        <v>0</v>
      </c>
      <c r="F25" s="343">
        <v>0</v>
      </c>
      <c r="G25" s="814"/>
      <c r="H25" s="814"/>
      <c r="I25" s="814"/>
      <c r="J25" s="343" t="s">
        <v>357</v>
      </c>
    </row>
    <row r="26" spans="1:10" s="342" customFormat="1" ht="15.75" x14ac:dyDescent="0.2">
      <c r="A26" s="810"/>
      <c r="B26" s="817" t="s">
        <v>1279</v>
      </c>
      <c r="C26" s="343" t="s">
        <v>1280</v>
      </c>
      <c r="D26" s="343" t="s">
        <v>636</v>
      </c>
      <c r="E26" s="344">
        <f t="shared" si="0"/>
        <v>0</v>
      </c>
      <c r="F26" s="343">
        <v>0</v>
      </c>
      <c r="G26" s="814"/>
      <c r="H26" s="814"/>
      <c r="I26" s="814"/>
      <c r="J26" s="343" t="s">
        <v>357</v>
      </c>
    </row>
    <row r="27" spans="1:10" s="329" customFormat="1" ht="37.5" x14ac:dyDescent="0.2">
      <c r="A27" s="486"/>
      <c r="B27" s="487" t="s">
        <v>1846</v>
      </c>
      <c r="C27" s="294" t="s">
        <v>1854</v>
      </c>
      <c r="D27" s="343" t="s">
        <v>1168</v>
      </c>
      <c r="E27" s="344">
        <f t="shared" si="0"/>
        <v>146300</v>
      </c>
      <c r="F27" s="330"/>
      <c r="G27" s="330"/>
      <c r="H27" s="338">
        <v>146300</v>
      </c>
      <c r="I27" s="330"/>
      <c r="J27" s="294" t="s">
        <v>1847</v>
      </c>
    </row>
    <row r="28" spans="1:10" s="329" customFormat="1" ht="56.25" x14ac:dyDescent="0.2">
      <c r="A28" s="486"/>
      <c r="B28" s="487" t="s">
        <v>1848</v>
      </c>
      <c r="C28" s="294" t="s">
        <v>1271</v>
      </c>
      <c r="D28" s="343" t="s">
        <v>1168</v>
      </c>
      <c r="E28" s="344">
        <f t="shared" si="0"/>
        <v>56400</v>
      </c>
      <c r="F28" s="330"/>
      <c r="G28" s="330"/>
      <c r="H28" s="338">
        <v>56400</v>
      </c>
      <c r="I28" s="330"/>
      <c r="J28" s="294" t="s">
        <v>1849</v>
      </c>
    </row>
    <row r="29" spans="1:10" s="329" customFormat="1" ht="37.5" x14ac:dyDescent="0.2">
      <c r="A29" s="486"/>
      <c r="B29" s="487" t="s">
        <v>1850</v>
      </c>
      <c r="C29" s="294" t="s">
        <v>1854</v>
      </c>
      <c r="D29" s="343" t="s">
        <v>1168</v>
      </c>
      <c r="E29" s="344">
        <f t="shared" si="0"/>
        <v>55150</v>
      </c>
      <c r="F29" s="330"/>
      <c r="G29" s="330"/>
      <c r="H29" s="338">
        <v>55150</v>
      </c>
      <c r="I29" s="330"/>
      <c r="J29" s="294" t="s">
        <v>1851</v>
      </c>
    </row>
    <row r="30" spans="1:10" s="329" customFormat="1" ht="37.5" x14ac:dyDescent="0.2">
      <c r="A30" s="486"/>
      <c r="B30" s="487" t="s">
        <v>1852</v>
      </c>
      <c r="C30" s="294" t="s">
        <v>1041</v>
      </c>
      <c r="D30" s="343" t="s">
        <v>1168</v>
      </c>
      <c r="E30" s="344">
        <f t="shared" si="0"/>
        <v>49700</v>
      </c>
      <c r="F30" s="330"/>
      <c r="G30" s="330"/>
      <c r="H30" s="338">
        <v>49700</v>
      </c>
      <c r="I30" s="330"/>
      <c r="J30" s="294" t="s">
        <v>1847</v>
      </c>
    </row>
    <row r="31" spans="1:10" s="329" customFormat="1" ht="56.25" x14ac:dyDescent="0.2">
      <c r="A31" s="486"/>
      <c r="B31" s="487" t="s">
        <v>1853</v>
      </c>
      <c r="C31" s="294" t="s">
        <v>1041</v>
      </c>
      <c r="D31" s="343" t="s">
        <v>1168</v>
      </c>
      <c r="E31" s="344">
        <f t="shared" si="0"/>
        <v>60000</v>
      </c>
      <c r="F31" s="330"/>
      <c r="G31" s="330"/>
      <c r="H31" s="338">
        <v>60000</v>
      </c>
      <c r="I31" s="330"/>
      <c r="J31" s="294" t="s">
        <v>1847</v>
      </c>
    </row>
    <row r="32" spans="1:10" ht="126" x14ac:dyDescent="0.2">
      <c r="A32" s="32">
        <v>19</v>
      </c>
      <c r="B32" s="92" t="s">
        <v>256</v>
      </c>
      <c r="C32" s="79"/>
      <c r="D32" s="79"/>
      <c r="E32" s="220">
        <f t="shared" si="0"/>
        <v>0</v>
      </c>
      <c r="F32" s="219"/>
      <c r="G32" s="219"/>
      <c r="H32" s="219"/>
      <c r="I32" s="219"/>
      <c r="J32" s="79"/>
    </row>
    <row r="33" spans="1:10" s="345" customFormat="1" ht="47.25" x14ac:dyDescent="0.2">
      <c r="A33" s="343"/>
      <c r="B33" s="818" t="s">
        <v>870</v>
      </c>
      <c r="C33" s="343" t="s">
        <v>866</v>
      </c>
      <c r="D33" s="819" t="s">
        <v>867</v>
      </c>
      <c r="E33" s="344">
        <f t="shared" si="0"/>
        <v>0</v>
      </c>
      <c r="F33" s="344"/>
      <c r="G33" s="344"/>
      <c r="H33" s="344"/>
      <c r="I33" s="344"/>
      <c r="J33" s="343" t="s">
        <v>868</v>
      </c>
    </row>
    <row r="34" spans="1:10" s="342" customFormat="1" ht="31.5" x14ac:dyDescent="0.2">
      <c r="A34" s="343"/>
      <c r="B34" s="820" t="s">
        <v>1160</v>
      </c>
      <c r="C34" s="814" t="s">
        <v>1161</v>
      </c>
      <c r="D34" s="819" t="s">
        <v>867</v>
      </c>
      <c r="E34" s="344">
        <f t="shared" si="0"/>
        <v>20000</v>
      </c>
      <c r="F34" s="344"/>
      <c r="G34" s="344"/>
      <c r="H34" s="344">
        <v>20000</v>
      </c>
      <c r="I34" s="344"/>
      <c r="J34" s="343" t="s">
        <v>868</v>
      </c>
    </row>
    <row r="35" spans="1:10" s="342" customFormat="1" ht="31.5" x14ac:dyDescent="0.2">
      <c r="A35" s="343"/>
      <c r="B35" s="820" t="s">
        <v>1162</v>
      </c>
      <c r="C35" s="814" t="s">
        <v>1163</v>
      </c>
      <c r="D35" s="819" t="s">
        <v>615</v>
      </c>
      <c r="E35" s="344">
        <f t="shared" si="0"/>
        <v>30000</v>
      </c>
      <c r="F35" s="344"/>
      <c r="G35" s="344"/>
      <c r="H35" s="810">
        <v>30000</v>
      </c>
      <c r="I35" s="344"/>
      <c r="J35" s="343" t="s">
        <v>868</v>
      </c>
    </row>
    <row r="36" spans="1:10" s="329" customFormat="1" ht="93.75" x14ac:dyDescent="0.2">
      <c r="A36" s="294"/>
      <c r="B36" s="488" t="s">
        <v>1857</v>
      </c>
      <c r="C36" s="294" t="s">
        <v>1041</v>
      </c>
      <c r="D36" s="819" t="s">
        <v>615</v>
      </c>
      <c r="E36" s="344">
        <f t="shared" si="0"/>
        <v>28600</v>
      </c>
      <c r="F36" s="330"/>
      <c r="G36" s="330"/>
      <c r="H36" s="338">
        <v>28600</v>
      </c>
      <c r="I36" s="294"/>
      <c r="J36" s="294" t="s">
        <v>1125</v>
      </c>
    </row>
    <row r="37" spans="1:10" s="329" customFormat="1" ht="56.25" x14ac:dyDescent="0.2">
      <c r="A37" s="294"/>
      <c r="B37" s="488" t="s">
        <v>1855</v>
      </c>
      <c r="C37" s="294" t="s">
        <v>1288</v>
      </c>
      <c r="D37" s="819" t="s">
        <v>615</v>
      </c>
      <c r="E37" s="344">
        <f t="shared" si="0"/>
        <v>0</v>
      </c>
      <c r="F37" s="330"/>
      <c r="G37" s="330"/>
      <c r="H37" s="294"/>
      <c r="I37" s="294"/>
      <c r="J37" s="294" t="s">
        <v>1847</v>
      </c>
    </row>
    <row r="38" spans="1:10" s="329" customFormat="1" ht="37.5" x14ac:dyDescent="0.2">
      <c r="A38" s="294"/>
      <c r="B38" s="488" t="s">
        <v>1856</v>
      </c>
      <c r="C38" s="294" t="s">
        <v>1288</v>
      </c>
      <c r="D38" s="819" t="s">
        <v>615</v>
      </c>
      <c r="E38" s="344">
        <f t="shared" si="0"/>
        <v>0</v>
      </c>
      <c r="F38" s="330"/>
      <c r="G38" s="330"/>
      <c r="H38" s="294"/>
      <c r="I38" s="294"/>
      <c r="J38" s="294" t="s">
        <v>1847</v>
      </c>
    </row>
    <row r="39" spans="1:10" ht="84" x14ac:dyDescent="0.2">
      <c r="A39" s="32">
        <v>20</v>
      </c>
      <c r="B39" s="99" t="s">
        <v>257</v>
      </c>
      <c r="C39" s="79"/>
      <c r="D39" s="79"/>
      <c r="E39" s="220">
        <f t="shared" si="0"/>
        <v>0</v>
      </c>
      <c r="F39" s="219"/>
      <c r="G39" s="219"/>
      <c r="H39" s="219"/>
      <c r="I39" s="219"/>
      <c r="J39" s="79"/>
    </row>
    <row r="40" spans="1:10" s="345" customFormat="1" ht="63" x14ac:dyDescent="0.2">
      <c r="A40" s="343"/>
      <c r="B40" s="820" t="s">
        <v>872</v>
      </c>
      <c r="C40" s="343" t="s">
        <v>871</v>
      </c>
      <c r="D40" s="819" t="s">
        <v>615</v>
      </c>
      <c r="E40" s="344">
        <f t="shared" si="0"/>
        <v>0</v>
      </c>
      <c r="F40" s="344"/>
      <c r="G40" s="344"/>
      <c r="H40" s="344"/>
      <c r="I40" s="344"/>
      <c r="J40" s="343" t="s">
        <v>868</v>
      </c>
    </row>
    <row r="41" spans="1:10" s="329" customFormat="1" ht="84" customHeight="1" x14ac:dyDescent="0.2">
      <c r="A41" s="294"/>
      <c r="B41" s="489" t="s">
        <v>1858</v>
      </c>
      <c r="C41" s="294" t="s">
        <v>1278</v>
      </c>
      <c r="D41" s="819" t="s">
        <v>615</v>
      </c>
      <c r="E41" s="344">
        <f t="shared" si="0"/>
        <v>6000</v>
      </c>
      <c r="F41" s="330"/>
      <c r="G41" s="330"/>
      <c r="H41" s="338">
        <v>6000</v>
      </c>
      <c r="I41" s="330"/>
      <c r="J41" s="294" t="s">
        <v>1125</v>
      </c>
    </row>
    <row r="42" spans="1:10" ht="75" x14ac:dyDescent="0.2">
      <c r="A42" s="85">
        <v>21</v>
      </c>
      <c r="B42" s="312" t="s">
        <v>414</v>
      </c>
      <c r="C42" s="99"/>
      <c r="D42" s="94"/>
      <c r="E42" s="220">
        <f t="shared" si="0"/>
        <v>0</v>
      </c>
      <c r="F42" s="85"/>
      <c r="G42" s="85"/>
      <c r="H42" s="85"/>
      <c r="I42" s="85"/>
      <c r="J42" s="94"/>
    </row>
    <row r="43" spans="1:10" s="329" customFormat="1" ht="21.75" customHeight="1" x14ac:dyDescent="0.2">
      <c r="A43" s="328"/>
      <c r="B43" s="821" t="s">
        <v>882</v>
      </c>
      <c r="C43" s="294" t="s">
        <v>873</v>
      </c>
      <c r="D43" s="354" t="s">
        <v>874</v>
      </c>
      <c r="E43" s="338">
        <f t="shared" si="0"/>
        <v>0</v>
      </c>
      <c r="F43" s="328"/>
      <c r="G43" s="328"/>
      <c r="H43" s="328"/>
      <c r="I43" s="328"/>
      <c r="J43" s="294" t="s">
        <v>877</v>
      </c>
    </row>
    <row r="44" spans="1:10" s="329" customFormat="1" ht="75" x14ac:dyDescent="0.2">
      <c r="A44" s="328"/>
      <c r="B44" s="312" t="s">
        <v>883</v>
      </c>
      <c r="C44" s="294" t="s">
        <v>875</v>
      </c>
      <c r="D44" s="294" t="s">
        <v>876</v>
      </c>
      <c r="E44" s="338">
        <f t="shared" si="0"/>
        <v>0</v>
      </c>
      <c r="F44" s="348"/>
      <c r="G44" s="348"/>
      <c r="H44" s="348"/>
      <c r="I44" s="348"/>
      <c r="J44" s="294" t="s">
        <v>877</v>
      </c>
    </row>
    <row r="45" spans="1:10" s="329" customFormat="1" ht="60.75" customHeight="1" x14ac:dyDescent="0.2">
      <c r="A45" s="328"/>
      <c r="B45" s="330" t="s">
        <v>2269</v>
      </c>
      <c r="C45" s="337" t="s">
        <v>878</v>
      </c>
      <c r="D45" s="337" t="s">
        <v>879</v>
      </c>
      <c r="E45" s="338">
        <f t="shared" si="0"/>
        <v>0</v>
      </c>
      <c r="F45" s="348"/>
      <c r="G45" s="348"/>
      <c r="H45" s="348"/>
      <c r="I45" s="348"/>
      <c r="J45" s="294" t="s">
        <v>877</v>
      </c>
    </row>
    <row r="46" spans="1:10" s="329" customFormat="1" ht="37.5" x14ac:dyDescent="0.2">
      <c r="A46" s="328"/>
      <c r="B46" s="495" t="s">
        <v>884</v>
      </c>
      <c r="C46" s="294" t="s">
        <v>880</v>
      </c>
      <c r="D46" s="294" t="s">
        <v>881</v>
      </c>
      <c r="E46" s="338">
        <f t="shared" si="0"/>
        <v>0</v>
      </c>
      <c r="F46" s="338"/>
      <c r="G46" s="338"/>
      <c r="H46" s="338"/>
      <c r="I46" s="348"/>
      <c r="J46" s="294" t="s">
        <v>877</v>
      </c>
    </row>
    <row r="47" spans="1:10" ht="63" customHeight="1" x14ac:dyDescent="0.2">
      <c r="A47" s="85">
        <v>22</v>
      </c>
      <c r="B47" s="99" t="s">
        <v>2270</v>
      </c>
      <c r="C47" s="99"/>
      <c r="D47" s="94"/>
      <c r="E47" s="220">
        <f t="shared" si="0"/>
        <v>0</v>
      </c>
      <c r="F47" s="85"/>
      <c r="G47" s="85"/>
      <c r="H47" s="85"/>
      <c r="I47" s="85"/>
      <c r="J47" s="94"/>
    </row>
    <row r="48" spans="1:10" s="333" customFormat="1" ht="37.5" x14ac:dyDescent="0.2">
      <c r="A48" s="328"/>
      <c r="B48" s="330" t="s">
        <v>1686</v>
      </c>
      <c r="C48" s="294" t="s">
        <v>891</v>
      </c>
      <c r="D48" s="325" t="s">
        <v>892</v>
      </c>
      <c r="E48" s="338">
        <f t="shared" si="0"/>
        <v>454380</v>
      </c>
      <c r="F48" s="328">
        <v>234380</v>
      </c>
      <c r="G48" s="328"/>
      <c r="H48" s="328">
        <v>220000</v>
      </c>
      <c r="I48" s="328"/>
      <c r="J48" s="294" t="s">
        <v>1165</v>
      </c>
    </row>
    <row r="49" spans="1:10" s="333" customFormat="1" ht="18.75" x14ac:dyDescent="0.2">
      <c r="A49" s="326"/>
      <c r="B49" s="822" t="s">
        <v>893</v>
      </c>
      <c r="C49" s="325"/>
      <c r="D49" s="294" t="s">
        <v>894</v>
      </c>
      <c r="E49" s="338">
        <f t="shared" si="0"/>
        <v>0</v>
      </c>
      <c r="F49" s="328"/>
      <c r="G49" s="328"/>
      <c r="H49" s="328"/>
      <c r="I49" s="328"/>
      <c r="J49" s="294" t="s">
        <v>898</v>
      </c>
    </row>
    <row r="50" spans="1:10" s="333" customFormat="1" ht="18.75" x14ac:dyDescent="0.2">
      <c r="A50" s="326"/>
      <c r="B50" s="822" t="s">
        <v>895</v>
      </c>
      <c r="C50" s="294" t="s">
        <v>896</v>
      </c>
      <c r="D50" s="294" t="s">
        <v>894</v>
      </c>
      <c r="E50" s="338">
        <f t="shared" si="0"/>
        <v>0</v>
      </c>
      <c r="F50" s="328"/>
      <c r="G50" s="328"/>
      <c r="H50" s="328"/>
      <c r="I50" s="328"/>
      <c r="J50" s="294" t="s">
        <v>898</v>
      </c>
    </row>
    <row r="51" spans="1:10" s="333" customFormat="1" ht="37.5" x14ac:dyDescent="0.2">
      <c r="A51" s="326"/>
      <c r="B51" s="822" t="s">
        <v>2271</v>
      </c>
      <c r="C51" s="294" t="s">
        <v>897</v>
      </c>
      <c r="D51" s="294" t="s">
        <v>894</v>
      </c>
      <c r="E51" s="338">
        <f t="shared" si="0"/>
        <v>0</v>
      </c>
      <c r="F51" s="328"/>
      <c r="G51" s="328"/>
      <c r="H51" s="328"/>
      <c r="I51" s="328"/>
      <c r="J51" s="294" t="s">
        <v>898</v>
      </c>
    </row>
    <row r="52" spans="1:10" s="333" customFormat="1" ht="37.5" x14ac:dyDescent="0.2">
      <c r="A52" s="326"/>
      <c r="B52" s="490" t="s">
        <v>905</v>
      </c>
      <c r="C52" s="294" t="s">
        <v>897</v>
      </c>
      <c r="D52" s="326"/>
      <c r="E52" s="338">
        <f t="shared" si="0"/>
        <v>0</v>
      </c>
      <c r="F52" s="328"/>
      <c r="G52" s="328"/>
      <c r="H52" s="328"/>
      <c r="I52" s="328"/>
      <c r="J52" s="294" t="s">
        <v>898</v>
      </c>
    </row>
    <row r="53" spans="1:10" s="333" customFormat="1" ht="18.75" x14ac:dyDescent="0.2">
      <c r="A53" s="328"/>
      <c r="B53" s="330" t="s">
        <v>1164</v>
      </c>
      <c r="C53" s="294" t="s">
        <v>891</v>
      </c>
      <c r="D53" s="294" t="s">
        <v>615</v>
      </c>
      <c r="E53" s="338">
        <f t="shared" si="0"/>
        <v>1500</v>
      </c>
      <c r="F53" s="328"/>
      <c r="G53" s="328"/>
      <c r="H53" s="328">
        <v>1500</v>
      </c>
      <c r="I53" s="328"/>
      <c r="J53" s="294" t="s">
        <v>1165</v>
      </c>
    </row>
    <row r="54" spans="1:10" s="329" customFormat="1" ht="75" x14ac:dyDescent="0.2">
      <c r="A54" s="328"/>
      <c r="B54" s="489" t="s">
        <v>1862</v>
      </c>
      <c r="C54" s="800" t="s">
        <v>1863</v>
      </c>
      <c r="D54" s="294" t="s">
        <v>615</v>
      </c>
      <c r="E54" s="338">
        <f t="shared" si="0"/>
        <v>93574</v>
      </c>
      <c r="F54" s="326"/>
      <c r="G54" s="326"/>
      <c r="H54" s="328">
        <v>93574</v>
      </c>
      <c r="I54" s="361"/>
      <c r="J54" s="361" t="s">
        <v>1859</v>
      </c>
    </row>
    <row r="55" spans="1:10" s="329" customFormat="1" ht="18.75" x14ac:dyDescent="0.2">
      <c r="A55" s="328"/>
      <c r="B55" s="489" t="s">
        <v>1860</v>
      </c>
      <c r="C55" s="800" t="s">
        <v>1861</v>
      </c>
      <c r="D55" s="294" t="s">
        <v>615</v>
      </c>
      <c r="E55" s="338">
        <f t="shared" si="0"/>
        <v>0</v>
      </c>
      <c r="F55" s="326"/>
      <c r="G55" s="326"/>
      <c r="H55" s="361"/>
      <c r="I55" s="361"/>
      <c r="J55" s="361" t="s">
        <v>1847</v>
      </c>
    </row>
    <row r="56" spans="1:10" ht="84" x14ac:dyDescent="0.2">
      <c r="A56" s="85">
        <v>23</v>
      </c>
      <c r="B56" s="92" t="s">
        <v>258</v>
      </c>
      <c r="C56" s="99"/>
      <c r="D56" s="92"/>
      <c r="E56" s="338">
        <f t="shared" si="0"/>
        <v>0</v>
      </c>
      <c r="F56" s="85"/>
      <c r="G56" s="85"/>
      <c r="H56" s="85"/>
      <c r="I56" s="85"/>
      <c r="J56" s="94"/>
    </row>
    <row r="57" spans="1:10" s="339" customFormat="1" ht="47.25" customHeight="1" x14ac:dyDescent="0.3">
      <c r="A57" s="328"/>
      <c r="B57" s="488" t="s">
        <v>1865</v>
      </c>
      <c r="C57" s="800" t="s">
        <v>1041</v>
      </c>
      <c r="D57" s="294" t="s">
        <v>615</v>
      </c>
      <c r="E57" s="338">
        <f t="shared" si="0"/>
        <v>80000</v>
      </c>
      <c r="F57" s="353"/>
      <c r="G57" s="353"/>
      <c r="H57" s="328">
        <v>80000</v>
      </c>
      <c r="I57" s="353"/>
      <c r="J57" s="354" t="s">
        <v>1864</v>
      </c>
    </row>
    <row r="58" spans="1:10" ht="104.25" customHeight="1" x14ac:dyDescent="0.2">
      <c r="A58" s="85">
        <v>24</v>
      </c>
      <c r="B58" s="92" t="s">
        <v>259</v>
      </c>
      <c r="C58" s="99"/>
      <c r="D58" s="94"/>
      <c r="E58" s="338">
        <f t="shared" si="0"/>
        <v>0</v>
      </c>
      <c r="F58" s="85"/>
      <c r="G58" s="85"/>
      <c r="H58" s="85"/>
      <c r="I58" s="85"/>
      <c r="J58" s="94"/>
    </row>
    <row r="59" spans="1:10" s="339" customFormat="1" ht="37.5" x14ac:dyDescent="0.3">
      <c r="A59" s="312"/>
      <c r="B59" s="312" t="s">
        <v>1866</v>
      </c>
      <c r="C59" s="800" t="s">
        <v>1113</v>
      </c>
      <c r="D59" s="294" t="s">
        <v>894</v>
      </c>
      <c r="E59" s="338">
        <f t="shared" si="0"/>
        <v>27000</v>
      </c>
      <c r="F59" s="328">
        <v>27000</v>
      </c>
      <c r="G59" s="808"/>
      <c r="H59" s="353"/>
      <c r="I59" s="353"/>
      <c r="J59" s="361" t="s">
        <v>1798</v>
      </c>
    </row>
    <row r="60" spans="1:10" x14ac:dyDescent="0.2">
      <c r="A60" s="84"/>
      <c r="B60" s="797"/>
      <c r="C60" s="798"/>
      <c r="D60" s="250"/>
      <c r="E60" s="221">
        <f t="shared" ref="E60" si="1">F60+G60+H60+I60</f>
        <v>0</v>
      </c>
      <c r="F60" s="313"/>
      <c r="G60" s="313"/>
      <c r="H60" s="313"/>
      <c r="I60" s="313"/>
      <c r="J60" s="250"/>
    </row>
    <row r="61" spans="1:10" x14ac:dyDescent="0.2">
      <c r="A61" s="117"/>
      <c r="B61" s="237" t="s">
        <v>5</v>
      </c>
      <c r="C61" s="117"/>
      <c r="D61" s="117"/>
      <c r="E61" s="238">
        <f>SUM(E18:E60)</f>
        <v>1108604</v>
      </c>
      <c r="F61" s="238">
        <f>SUM(F18:F60)</f>
        <v>261380</v>
      </c>
      <c r="G61" s="238">
        <f>SUM(G18:G60)</f>
        <v>0</v>
      </c>
      <c r="H61" s="238">
        <f>SUM(H18:H60)</f>
        <v>847224</v>
      </c>
      <c r="I61" s="238">
        <f>SUM(I18:I60)</f>
        <v>0</v>
      </c>
      <c r="J61" s="239">
        <f>F61+G61+H61+I61</f>
        <v>1108604</v>
      </c>
    </row>
    <row r="62" spans="1:10" x14ac:dyDescent="0.2">
      <c r="A62" s="229"/>
      <c r="B62" s="234"/>
      <c r="C62" s="229"/>
      <c r="D62" s="229"/>
      <c r="E62" s="340"/>
      <c r="F62" s="340"/>
      <c r="G62" s="340"/>
      <c r="H62" s="340"/>
      <c r="I62" s="340"/>
      <c r="J62" s="340"/>
    </row>
  </sheetData>
  <mergeCells count="5">
    <mergeCell ref="J16:J17"/>
    <mergeCell ref="A16:A17"/>
    <mergeCell ref="B16:B17"/>
    <mergeCell ref="E16:I16"/>
    <mergeCell ref="A1:J1"/>
  </mergeCells>
  <pageMargins left="0.9055118110236221" right="0.51181102362204722" top="0.35433070866141736" bottom="0.15748031496062992" header="0.31496062992125984" footer="0.31496062992125984"/>
  <pageSetup paperSize="9" scale="80" orientation="landscape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45"/>
  <sheetViews>
    <sheetView topLeftCell="A28" zoomScale="80" zoomScaleNormal="80" workbookViewId="0">
      <selection sqref="A1:J44"/>
    </sheetView>
  </sheetViews>
  <sheetFormatPr defaultColWidth="9.140625" defaultRowHeight="21" x14ac:dyDescent="0.2"/>
  <cols>
    <col min="1" max="1" width="5.7109375" style="161" customWidth="1"/>
    <col min="2" max="2" width="33.28515625" style="161" customWidth="1"/>
    <col min="3" max="3" width="23" style="161" customWidth="1"/>
    <col min="4" max="4" width="18.28515625" style="161" customWidth="1"/>
    <col min="5" max="5" width="14.28515625" style="161" customWidth="1"/>
    <col min="6" max="7" width="13.42578125" style="161" customWidth="1"/>
    <col min="8" max="8" width="13.28515625" style="161" customWidth="1"/>
    <col min="9" max="9" width="14.28515625" style="161" customWidth="1"/>
    <col min="10" max="10" width="18.28515625" style="222" customWidth="1"/>
    <col min="11" max="16384" width="9.140625" style="161"/>
  </cols>
  <sheetData>
    <row r="1" spans="1:10" ht="28.5" x14ac:dyDescent="0.2">
      <c r="A1" s="1163" t="s">
        <v>390</v>
      </c>
      <c r="B1" s="1163"/>
      <c r="C1" s="1163"/>
      <c r="D1" s="1163"/>
      <c r="E1" s="1163"/>
      <c r="F1" s="1163"/>
      <c r="G1" s="1163"/>
      <c r="H1" s="1163"/>
      <c r="I1" s="1163"/>
      <c r="J1" s="1163"/>
    </row>
    <row r="2" spans="1:10" ht="21" customHeight="1" x14ac:dyDescent="0.2">
      <c r="A2" s="35"/>
      <c r="B2" s="48" t="s">
        <v>23</v>
      </c>
      <c r="C2" s="224" t="s">
        <v>30</v>
      </c>
      <c r="D2" s="225" t="s">
        <v>26</v>
      </c>
      <c r="E2" s="226"/>
      <c r="F2" s="227" t="s">
        <v>391</v>
      </c>
      <c r="G2" s="226"/>
      <c r="H2" s="227" t="s">
        <v>401</v>
      </c>
      <c r="I2" s="228"/>
    </row>
    <row r="3" spans="1:10" ht="21" customHeight="1" x14ac:dyDescent="0.2">
      <c r="A3" s="35"/>
      <c r="B3" s="48" t="s">
        <v>40</v>
      </c>
      <c r="C3" s="224" t="s">
        <v>141</v>
      </c>
      <c r="D3" s="229"/>
      <c r="F3" s="222"/>
      <c r="G3" s="222"/>
      <c r="H3" s="222"/>
    </row>
    <row r="4" spans="1:10" ht="21" customHeight="1" x14ac:dyDescent="0.2">
      <c r="A4" s="35"/>
      <c r="B4" s="48" t="s">
        <v>392</v>
      </c>
      <c r="C4" s="224" t="s">
        <v>350</v>
      </c>
      <c r="D4" s="229"/>
      <c r="E4" s="222"/>
      <c r="F4" s="222"/>
      <c r="G4" s="222"/>
    </row>
    <row r="5" spans="1:10" ht="21" customHeight="1" x14ac:dyDescent="0.2">
      <c r="A5" s="35"/>
      <c r="B5" s="48" t="s">
        <v>17</v>
      </c>
      <c r="C5" s="230" t="s">
        <v>25</v>
      </c>
      <c r="D5" s="231" t="s">
        <v>41</v>
      </c>
      <c r="E5" s="230"/>
      <c r="F5" s="230" t="s">
        <v>42</v>
      </c>
      <c r="G5" s="230" t="s">
        <v>43</v>
      </c>
      <c r="H5" s="230" t="s">
        <v>46</v>
      </c>
      <c r="I5" s="230" t="s">
        <v>44</v>
      </c>
      <c r="J5" s="232" t="s">
        <v>45</v>
      </c>
    </row>
    <row r="6" spans="1:10" ht="21" customHeight="1" x14ac:dyDescent="0.2">
      <c r="A6" s="35"/>
      <c r="B6" s="233" t="s">
        <v>28</v>
      </c>
      <c r="D6" s="161" t="s">
        <v>415</v>
      </c>
      <c r="F6" s="229"/>
      <c r="H6" s="229"/>
      <c r="J6" s="234"/>
    </row>
    <row r="7" spans="1:10" ht="21" customHeight="1" x14ac:dyDescent="0.2">
      <c r="A7" s="35"/>
      <c r="B7" s="233"/>
      <c r="D7" s="161" t="s">
        <v>416</v>
      </c>
      <c r="F7" s="229"/>
      <c r="H7" s="229"/>
    </row>
    <row r="8" spans="1:10" ht="21" customHeight="1" x14ac:dyDescent="0.2">
      <c r="A8" s="35"/>
      <c r="B8" s="233"/>
      <c r="D8" s="161" t="s">
        <v>417</v>
      </c>
      <c r="F8" s="229"/>
      <c r="H8" s="229"/>
    </row>
    <row r="9" spans="1:10" ht="21" customHeight="1" x14ac:dyDescent="0.2">
      <c r="A9" s="35"/>
      <c r="B9" s="233" t="s">
        <v>29</v>
      </c>
      <c r="D9" s="161" t="s">
        <v>418</v>
      </c>
      <c r="E9" s="229"/>
      <c r="F9" s="222"/>
      <c r="G9" s="222"/>
      <c r="H9" s="222"/>
    </row>
    <row r="10" spans="1:10" ht="21" customHeight="1" x14ac:dyDescent="0.2">
      <c r="A10" s="35"/>
      <c r="B10" s="233" t="s">
        <v>359</v>
      </c>
      <c r="D10" s="235" t="s">
        <v>419</v>
      </c>
      <c r="E10" s="222"/>
      <c r="F10" s="222"/>
      <c r="G10" s="222"/>
      <c r="H10" s="222"/>
    </row>
    <row r="11" spans="1:10" ht="21" customHeight="1" x14ac:dyDescent="0.2">
      <c r="A11" s="1158" t="s">
        <v>0</v>
      </c>
      <c r="B11" s="1158" t="s">
        <v>27</v>
      </c>
      <c r="C11" s="695" t="s">
        <v>19</v>
      </c>
      <c r="D11" s="695" t="s">
        <v>20</v>
      </c>
      <c r="E11" s="1160" t="s">
        <v>1</v>
      </c>
      <c r="F11" s="1161"/>
      <c r="G11" s="1161"/>
      <c r="H11" s="1161"/>
      <c r="I11" s="1162"/>
      <c r="J11" s="1156" t="s">
        <v>10</v>
      </c>
    </row>
    <row r="12" spans="1:10" x14ac:dyDescent="0.2">
      <c r="A12" s="1164"/>
      <c r="B12" s="1164"/>
      <c r="C12" s="696"/>
      <c r="D12" s="696" t="s">
        <v>21</v>
      </c>
      <c r="E12" s="706" t="s">
        <v>5</v>
      </c>
      <c r="F12" s="706" t="s">
        <v>6</v>
      </c>
      <c r="G12" s="706" t="s">
        <v>261</v>
      </c>
      <c r="H12" s="706" t="s">
        <v>22</v>
      </c>
      <c r="I12" s="706" t="s">
        <v>135</v>
      </c>
      <c r="J12" s="1165"/>
    </row>
    <row r="13" spans="1:10" ht="63" x14ac:dyDescent="0.2">
      <c r="A13" s="823">
        <v>25</v>
      </c>
      <c r="B13" s="175" t="s">
        <v>262</v>
      </c>
      <c r="C13" s="176"/>
      <c r="D13" s="176"/>
      <c r="E13" s="411">
        <f t="shared" ref="E13:E40" si="0">F13+G13+H13+I13</f>
        <v>0</v>
      </c>
      <c r="F13" s="242"/>
      <c r="G13" s="242"/>
      <c r="H13" s="242"/>
      <c r="I13" s="242"/>
      <c r="J13" s="33"/>
    </row>
    <row r="14" spans="1:10" s="329" customFormat="1" ht="39.75" customHeight="1" x14ac:dyDescent="0.2">
      <c r="A14" s="346"/>
      <c r="B14" s="490" t="s">
        <v>558</v>
      </c>
      <c r="C14" s="335"/>
      <c r="D14" s="335"/>
      <c r="E14" s="338">
        <f t="shared" si="0"/>
        <v>0</v>
      </c>
      <c r="F14" s="348"/>
      <c r="G14" s="348"/>
      <c r="H14" s="348"/>
      <c r="I14" s="348"/>
      <c r="J14" s="294"/>
    </row>
    <row r="15" spans="1:10" s="329" customFormat="1" ht="39.75" customHeight="1" x14ac:dyDescent="0.2">
      <c r="A15" s="346"/>
      <c r="B15" s="824" t="s">
        <v>559</v>
      </c>
      <c r="C15" s="294" t="s">
        <v>560</v>
      </c>
      <c r="D15" s="294" t="s">
        <v>561</v>
      </c>
      <c r="E15" s="338">
        <f t="shared" si="0"/>
        <v>0</v>
      </c>
      <c r="F15" s="348"/>
      <c r="G15" s="348"/>
      <c r="H15" s="348"/>
      <c r="I15" s="348"/>
      <c r="J15" s="294" t="s">
        <v>562</v>
      </c>
    </row>
    <row r="16" spans="1:10" s="329" customFormat="1" ht="43.5" customHeight="1" x14ac:dyDescent="0.2">
      <c r="A16" s="346"/>
      <c r="B16" s="824" t="s">
        <v>563</v>
      </c>
      <c r="C16" s="294" t="s">
        <v>564</v>
      </c>
      <c r="D16" s="294" t="s">
        <v>561</v>
      </c>
      <c r="E16" s="338">
        <f t="shared" si="0"/>
        <v>0</v>
      </c>
      <c r="F16" s="348"/>
      <c r="G16" s="348"/>
      <c r="H16" s="348"/>
      <c r="I16" s="348"/>
      <c r="J16" s="294" t="s">
        <v>562</v>
      </c>
    </row>
    <row r="17" spans="1:10" s="329" customFormat="1" ht="21" customHeight="1" x14ac:dyDescent="0.2">
      <c r="A17" s="346"/>
      <c r="B17" s="824" t="s">
        <v>565</v>
      </c>
      <c r="C17" s="294" t="s">
        <v>566</v>
      </c>
      <c r="D17" s="825">
        <v>23224</v>
      </c>
      <c r="E17" s="338">
        <f t="shared" si="0"/>
        <v>0</v>
      </c>
      <c r="F17" s="348"/>
      <c r="G17" s="348"/>
      <c r="H17" s="348"/>
      <c r="I17" s="348"/>
      <c r="J17" s="294" t="s">
        <v>562</v>
      </c>
    </row>
    <row r="18" spans="1:10" s="329" customFormat="1" ht="37.5" x14ac:dyDescent="0.2">
      <c r="A18" s="325"/>
      <c r="B18" s="490" t="s">
        <v>2272</v>
      </c>
      <c r="C18" s="490" t="s">
        <v>906</v>
      </c>
      <c r="D18" s="826">
        <v>22920</v>
      </c>
      <c r="E18" s="338">
        <f t="shared" si="0"/>
        <v>17000</v>
      </c>
      <c r="F18" s="328"/>
      <c r="G18" s="328"/>
      <c r="H18" s="328">
        <v>17000</v>
      </c>
      <c r="I18" s="338"/>
      <c r="J18" s="294" t="s">
        <v>907</v>
      </c>
    </row>
    <row r="19" spans="1:10" s="329" customFormat="1" ht="56.25" x14ac:dyDescent="0.2">
      <c r="A19" s="325"/>
      <c r="B19" s="490" t="s">
        <v>1688</v>
      </c>
      <c r="C19" s="490" t="s">
        <v>908</v>
      </c>
      <c r="D19" s="826" t="s">
        <v>909</v>
      </c>
      <c r="E19" s="338">
        <f t="shared" si="0"/>
        <v>0</v>
      </c>
      <c r="F19" s="328"/>
      <c r="G19" s="328"/>
      <c r="H19" s="328"/>
      <c r="I19" s="338"/>
      <c r="J19" s="294" t="s">
        <v>907</v>
      </c>
    </row>
    <row r="20" spans="1:10" s="329" customFormat="1" ht="56.25" x14ac:dyDescent="0.2">
      <c r="A20" s="325"/>
      <c r="B20" s="490" t="s">
        <v>913</v>
      </c>
      <c r="C20" s="490" t="s">
        <v>910</v>
      </c>
      <c r="D20" s="826" t="s">
        <v>909</v>
      </c>
      <c r="E20" s="338">
        <f t="shared" si="0"/>
        <v>0</v>
      </c>
      <c r="F20" s="328"/>
      <c r="G20" s="328"/>
      <c r="H20" s="328"/>
      <c r="I20" s="338"/>
      <c r="J20" s="294" t="s">
        <v>907</v>
      </c>
    </row>
    <row r="21" spans="1:10" s="329" customFormat="1" ht="37.5" x14ac:dyDescent="0.2">
      <c r="A21" s="325"/>
      <c r="B21" s="330" t="s">
        <v>911</v>
      </c>
      <c r="C21" s="294" t="s">
        <v>912</v>
      </c>
      <c r="D21" s="825">
        <v>22951</v>
      </c>
      <c r="E21" s="338">
        <f t="shared" si="0"/>
        <v>0</v>
      </c>
      <c r="F21" s="338"/>
      <c r="G21" s="348"/>
      <c r="H21" s="348"/>
      <c r="I21" s="348"/>
      <c r="J21" s="294" t="s">
        <v>907</v>
      </c>
    </row>
    <row r="22" spans="1:10" s="329" customFormat="1" ht="24" customHeight="1" x14ac:dyDescent="0.2">
      <c r="A22" s="508"/>
      <c r="B22" s="491" t="s">
        <v>1867</v>
      </c>
      <c r="C22" s="492" t="s">
        <v>1869</v>
      </c>
      <c r="D22" s="294" t="s">
        <v>1051</v>
      </c>
      <c r="E22" s="338">
        <f t="shared" si="0"/>
        <v>0</v>
      </c>
      <c r="F22" s="330"/>
      <c r="G22" s="330"/>
      <c r="H22" s="330"/>
      <c r="I22" s="330"/>
      <c r="J22" s="294" t="s">
        <v>1847</v>
      </c>
    </row>
    <row r="23" spans="1:10" s="329" customFormat="1" ht="18.75" x14ac:dyDescent="0.2">
      <c r="A23" s="508"/>
      <c r="B23" s="491" t="s">
        <v>1868</v>
      </c>
      <c r="C23" s="492" t="s">
        <v>1869</v>
      </c>
      <c r="D23" s="294" t="s">
        <v>1051</v>
      </c>
      <c r="E23" s="338">
        <f t="shared" si="0"/>
        <v>0</v>
      </c>
      <c r="F23" s="330"/>
      <c r="G23" s="330"/>
      <c r="H23" s="330"/>
      <c r="I23" s="330"/>
      <c r="J23" s="294" t="s">
        <v>1847</v>
      </c>
    </row>
    <row r="24" spans="1:10" ht="42" x14ac:dyDescent="0.2">
      <c r="A24" s="32">
        <v>26</v>
      </c>
      <c r="B24" s="92" t="s">
        <v>142</v>
      </c>
      <c r="C24" s="32"/>
      <c r="D24" s="79"/>
      <c r="E24" s="220">
        <f t="shared" si="0"/>
        <v>0</v>
      </c>
      <c r="F24" s="219"/>
      <c r="G24" s="219"/>
      <c r="H24" s="219"/>
      <c r="I24" s="219"/>
      <c r="J24" s="32"/>
    </row>
    <row r="25" spans="1:10" s="329" customFormat="1" ht="37.5" x14ac:dyDescent="0.2">
      <c r="A25" s="325"/>
      <c r="B25" s="824" t="s">
        <v>1687</v>
      </c>
      <c r="C25" s="325"/>
      <c r="D25" s="335"/>
      <c r="E25" s="338">
        <f t="shared" si="0"/>
        <v>0</v>
      </c>
      <c r="F25" s="348"/>
      <c r="G25" s="348"/>
      <c r="H25" s="348"/>
      <c r="I25" s="348"/>
      <c r="J25" s="335"/>
    </row>
    <row r="26" spans="1:10" s="347" customFormat="1" ht="37.5" x14ac:dyDescent="0.2">
      <c r="A26" s="294"/>
      <c r="B26" s="490" t="s">
        <v>567</v>
      </c>
      <c r="C26" s="294" t="s">
        <v>568</v>
      </c>
      <c r="D26" s="825">
        <v>23071</v>
      </c>
      <c r="E26" s="338">
        <f t="shared" si="0"/>
        <v>0</v>
      </c>
      <c r="F26" s="338"/>
      <c r="G26" s="338"/>
      <c r="H26" s="338"/>
      <c r="I26" s="338"/>
      <c r="J26" s="294" t="s">
        <v>569</v>
      </c>
    </row>
    <row r="27" spans="1:10" s="347" customFormat="1" ht="18.75" x14ac:dyDescent="0.2">
      <c r="A27" s="294"/>
      <c r="B27" s="490" t="s">
        <v>570</v>
      </c>
      <c r="C27" s="294" t="s">
        <v>571</v>
      </c>
      <c r="D27" s="825">
        <v>23163</v>
      </c>
      <c r="E27" s="338">
        <f t="shared" si="0"/>
        <v>0</v>
      </c>
      <c r="F27" s="338"/>
      <c r="G27" s="338"/>
      <c r="H27" s="338"/>
      <c r="I27" s="338"/>
      <c r="J27" s="294" t="s">
        <v>569</v>
      </c>
    </row>
    <row r="28" spans="1:10" s="333" customFormat="1" ht="18.75" x14ac:dyDescent="0.2">
      <c r="A28" s="326"/>
      <c r="B28" s="326" t="s">
        <v>900</v>
      </c>
      <c r="C28" s="361" t="s">
        <v>899</v>
      </c>
      <c r="D28" s="337" t="s">
        <v>615</v>
      </c>
      <c r="E28" s="338">
        <f t="shared" si="0"/>
        <v>0</v>
      </c>
      <c r="F28" s="328"/>
      <c r="G28" s="328"/>
      <c r="H28" s="328"/>
      <c r="I28" s="328"/>
      <c r="J28" s="361" t="s">
        <v>888</v>
      </c>
    </row>
    <row r="29" spans="1:10" s="333" customFormat="1" ht="18.75" x14ac:dyDescent="0.2">
      <c r="A29" s="326"/>
      <c r="B29" s="326" t="s">
        <v>901</v>
      </c>
      <c r="C29" s="827" t="s">
        <v>903</v>
      </c>
      <c r="D29" s="337" t="s">
        <v>615</v>
      </c>
      <c r="E29" s="338">
        <f t="shared" si="0"/>
        <v>0</v>
      </c>
      <c r="F29" s="328"/>
      <c r="G29" s="328"/>
      <c r="H29" s="328"/>
      <c r="I29" s="328"/>
      <c r="J29" s="361" t="s">
        <v>888</v>
      </c>
    </row>
    <row r="30" spans="1:10" s="333" customFormat="1" ht="75" x14ac:dyDescent="0.2">
      <c r="A30" s="326"/>
      <c r="B30" s="490" t="s">
        <v>902</v>
      </c>
      <c r="C30" s="361" t="s">
        <v>904</v>
      </c>
      <c r="D30" s="337" t="s">
        <v>615</v>
      </c>
      <c r="E30" s="338">
        <f t="shared" si="0"/>
        <v>0</v>
      </c>
      <c r="F30" s="328"/>
      <c r="G30" s="328"/>
      <c r="H30" s="328"/>
      <c r="I30" s="328"/>
      <c r="J30" s="361" t="s">
        <v>888</v>
      </c>
    </row>
    <row r="31" spans="1:10" s="333" customFormat="1" ht="18.75" x14ac:dyDescent="0.2">
      <c r="A31" s="326"/>
      <c r="B31" s="326" t="s">
        <v>900</v>
      </c>
      <c r="C31" s="361" t="s">
        <v>899</v>
      </c>
      <c r="D31" s="337" t="s">
        <v>615</v>
      </c>
      <c r="E31" s="338">
        <f t="shared" si="0"/>
        <v>27000</v>
      </c>
      <c r="F31" s="328"/>
      <c r="G31" s="328"/>
      <c r="H31" s="328">
        <v>27000</v>
      </c>
      <c r="I31" s="328"/>
      <c r="J31" s="361" t="s">
        <v>888</v>
      </c>
    </row>
    <row r="32" spans="1:10" s="329" customFormat="1" ht="37.5" x14ac:dyDescent="0.2">
      <c r="A32" s="294"/>
      <c r="B32" s="491" t="s">
        <v>1870</v>
      </c>
      <c r="C32" s="492" t="s">
        <v>1869</v>
      </c>
      <c r="D32" s="337" t="s">
        <v>615</v>
      </c>
      <c r="E32" s="338">
        <f t="shared" si="0"/>
        <v>0</v>
      </c>
      <c r="F32" s="330"/>
      <c r="G32" s="330"/>
      <c r="H32" s="330"/>
      <c r="I32" s="330"/>
      <c r="J32" s="294" t="s">
        <v>1847</v>
      </c>
    </row>
    <row r="33" spans="1:10" ht="42" x14ac:dyDescent="0.2">
      <c r="A33" s="32">
        <v>27</v>
      </c>
      <c r="B33" s="99" t="s">
        <v>143</v>
      </c>
      <c r="C33" s="32"/>
      <c r="D33" s="79"/>
      <c r="E33" s="220">
        <f t="shared" si="0"/>
        <v>0</v>
      </c>
      <c r="F33" s="219"/>
      <c r="G33" s="219"/>
      <c r="H33" s="219"/>
      <c r="I33" s="219"/>
      <c r="J33" s="32"/>
    </row>
    <row r="34" spans="1:10" s="336" customFormat="1" ht="18.75" x14ac:dyDescent="0.2">
      <c r="A34" s="325"/>
      <c r="B34" s="312" t="s">
        <v>572</v>
      </c>
      <c r="C34" s="294" t="s">
        <v>573</v>
      </c>
      <c r="D34" s="337" t="s">
        <v>615</v>
      </c>
      <c r="E34" s="338">
        <f t="shared" si="0"/>
        <v>0</v>
      </c>
      <c r="F34" s="348"/>
      <c r="G34" s="348"/>
      <c r="H34" s="348"/>
      <c r="I34" s="348"/>
      <c r="J34" s="294" t="s">
        <v>569</v>
      </c>
    </row>
    <row r="35" spans="1:10" s="329" customFormat="1" ht="18.75" x14ac:dyDescent="0.2">
      <c r="A35" s="294"/>
      <c r="B35" s="489" t="s">
        <v>1871</v>
      </c>
      <c r="C35" s="492" t="s">
        <v>1872</v>
      </c>
      <c r="D35" s="337" t="s">
        <v>615</v>
      </c>
      <c r="E35" s="338">
        <f t="shared" si="0"/>
        <v>0</v>
      </c>
      <c r="F35" s="330"/>
      <c r="G35" s="330"/>
      <c r="H35" s="330"/>
      <c r="I35" s="330"/>
      <c r="J35" s="294" t="s">
        <v>1847</v>
      </c>
    </row>
    <row r="36" spans="1:10" x14ac:dyDescent="0.2">
      <c r="A36" s="828">
        <v>28</v>
      </c>
      <c r="B36" s="94" t="s">
        <v>137</v>
      </c>
      <c r="C36" s="829"/>
      <c r="D36" s="94"/>
      <c r="E36" s="220">
        <f t="shared" si="0"/>
        <v>0</v>
      </c>
      <c r="F36" s="85"/>
      <c r="G36" s="85"/>
      <c r="H36" s="85"/>
      <c r="I36" s="85"/>
      <c r="J36" s="91"/>
    </row>
    <row r="37" spans="1:10" s="336" customFormat="1" ht="37.5" x14ac:dyDescent="0.2">
      <c r="A37" s="346"/>
      <c r="B37" s="821" t="s">
        <v>914</v>
      </c>
      <c r="C37" s="800" t="s">
        <v>574</v>
      </c>
      <c r="D37" s="361" t="s">
        <v>575</v>
      </c>
      <c r="E37" s="338">
        <f t="shared" si="0"/>
        <v>0</v>
      </c>
      <c r="F37" s="349"/>
      <c r="G37" s="349"/>
      <c r="H37" s="349"/>
      <c r="I37" s="349"/>
      <c r="J37" s="350" t="s">
        <v>576</v>
      </c>
    </row>
    <row r="38" spans="1:10" s="329" customFormat="1" ht="37.5" x14ac:dyDescent="0.2">
      <c r="A38" s="346"/>
      <c r="B38" s="312" t="s">
        <v>916</v>
      </c>
      <c r="C38" s="800" t="s">
        <v>885</v>
      </c>
      <c r="D38" s="826" t="s">
        <v>909</v>
      </c>
      <c r="E38" s="338">
        <f t="shared" si="0"/>
        <v>0</v>
      </c>
      <c r="F38" s="328"/>
      <c r="G38" s="328"/>
      <c r="H38" s="328"/>
      <c r="I38" s="328"/>
      <c r="J38" s="294" t="s">
        <v>907</v>
      </c>
    </row>
    <row r="39" spans="1:10" s="339" customFormat="1" ht="18.75" x14ac:dyDescent="0.3">
      <c r="A39" s="830"/>
      <c r="B39" s="500" t="s">
        <v>1873</v>
      </c>
      <c r="C39" s="685" t="s">
        <v>825</v>
      </c>
      <c r="D39" s="826" t="s">
        <v>909</v>
      </c>
      <c r="E39" s="338">
        <f t="shared" si="0"/>
        <v>14000</v>
      </c>
      <c r="F39" s="831">
        <v>14000</v>
      </c>
      <c r="G39" s="832"/>
      <c r="H39" s="353"/>
      <c r="I39" s="353"/>
      <c r="J39" s="294" t="s">
        <v>1798</v>
      </c>
    </row>
    <row r="40" spans="1:10" ht="105" x14ac:dyDescent="0.2">
      <c r="A40" s="374">
        <v>29</v>
      </c>
      <c r="B40" s="99" t="s">
        <v>263</v>
      </c>
      <c r="C40" s="829"/>
      <c r="D40" s="92"/>
      <c r="E40" s="220">
        <f t="shared" si="0"/>
        <v>0</v>
      </c>
      <c r="F40" s="85"/>
      <c r="G40" s="85"/>
      <c r="H40" s="85"/>
      <c r="I40" s="85"/>
      <c r="J40" s="91"/>
    </row>
    <row r="41" spans="1:10" s="336" customFormat="1" ht="56.25" x14ac:dyDescent="0.2">
      <c r="A41" s="325"/>
      <c r="B41" s="495" t="s">
        <v>577</v>
      </c>
      <c r="C41" s="800" t="s">
        <v>578</v>
      </c>
      <c r="D41" s="361" t="s">
        <v>579</v>
      </c>
      <c r="E41" s="338">
        <f t="shared" ref="E41:E43" si="1">F41+G41+H41+I41</f>
        <v>0</v>
      </c>
      <c r="F41" s="349"/>
      <c r="G41" s="349"/>
      <c r="H41" s="349"/>
      <c r="I41" s="349"/>
      <c r="J41" s="294" t="s">
        <v>569</v>
      </c>
    </row>
    <row r="42" spans="1:10" s="339" customFormat="1" ht="37.5" x14ac:dyDescent="0.3">
      <c r="A42" s="294"/>
      <c r="B42" s="495" t="s">
        <v>1874</v>
      </c>
      <c r="C42" s="685" t="s">
        <v>1875</v>
      </c>
      <c r="D42" s="337" t="s">
        <v>615</v>
      </c>
      <c r="E42" s="338">
        <f t="shared" si="1"/>
        <v>0</v>
      </c>
      <c r="F42" s="353"/>
      <c r="G42" s="353"/>
      <c r="H42" s="353"/>
      <c r="I42" s="353"/>
      <c r="J42" s="294" t="s">
        <v>1847</v>
      </c>
    </row>
    <row r="43" spans="1:10" x14ac:dyDescent="0.2">
      <c r="A43" s="84"/>
      <c r="B43" s="797"/>
      <c r="C43" s="798"/>
      <c r="D43" s="250"/>
      <c r="E43" s="221">
        <f t="shared" si="1"/>
        <v>0</v>
      </c>
      <c r="F43" s="313"/>
      <c r="G43" s="313"/>
      <c r="H43" s="313"/>
      <c r="I43" s="313"/>
      <c r="J43" s="251"/>
    </row>
    <row r="44" spans="1:10" x14ac:dyDescent="0.2">
      <c r="A44" s="117"/>
      <c r="B44" s="237" t="s">
        <v>5</v>
      </c>
      <c r="C44" s="117"/>
      <c r="D44" s="117"/>
      <c r="E44" s="238">
        <f>SUM(E13:E43)</f>
        <v>58000</v>
      </c>
      <c r="F44" s="238">
        <f t="shared" ref="F44:I44" si="2">SUM(F13:F43)</f>
        <v>14000</v>
      </c>
      <c r="G44" s="238">
        <f t="shared" si="2"/>
        <v>0</v>
      </c>
      <c r="H44" s="238">
        <f t="shared" si="2"/>
        <v>44000</v>
      </c>
      <c r="I44" s="238">
        <f t="shared" si="2"/>
        <v>0</v>
      </c>
      <c r="J44" s="239">
        <f>F44+G44+H44+I44</f>
        <v>58000</v>
      </c>
    </row>
    <row r="45" spans="1:10" x14ac:dyDescent="0.2">
      <c r="B45" s="226"/>
    </row>
  </sheetData>
  <mergeCells count="5">
    <mergeCell ref="A11:A12"/>
    <mergeCell ref="B11:B12"/>
    <mergeCell ref="E11:I11"/>
    <mergeCell ref="J11:J12"/>
    <mergeCell ref="A1:J1"/>
  </mergeCells>
  <pageMargins left="0.9055118110236221" right="0.31496062992125984" top="0.35433070866141736" bottom="0.35433070866141736" header="0.31496062992125984" footer="0.31496062992125984"/>
  <pageSetup paperSize="9" scale="80" orientation="landscape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40"/>
  <sheetViews>
    <sheetView topLeftCell="A34" zoomScale="80" zoomScaleNormal="80" workbookViewId="0">
      <selection activeCell="A41" sqref="A41:XFD57"/>
    </sheetView>
  </sheetViews>
  <sheetFormatPr defaultColWidth="9.140625" defaultRowHeight="21" x14ac:dyDescent="0.2"/>
  <cols>
    <col min="1" max="1" width="5.7109375" style="161" customWidth="1"/>
    <col min="2" max="2" width="33.28515625" style="161" customWidth="1"/>
    <col min="3" max="3" width="23" style="161" customWidth="1"/>
    <col min="4" max="4" width="18.28515625" style="161" customWidth="1"/>
    <col min="5" max="5" width="13.7109375" style="161" customWidth="1"/>
    <col min="6" max="7" width="13.42578125" style="161" customWidth="1"/>
    <col min="8" max="8" width="12.28515625" style="161" customWidth="1"/>
    <col min="9" max="9" width="13.42578125" style="161" customWidth="1"/>
    <col min="10" max="10" width="18.28515625" style="161" customWidth="1"/>
    <col min="11" max="16384" width="9.140625" style="161"/>
  </cols>
  <sheetData>
    <row r="1" spans="1:10" ht="28.5" x14ac:dyDescent="0.2">
      <c r="A1" s="1163" t="s">
        <v>390</v>
      </c>
      <c r="B1" s="1163"/>
      <c r="C1" s="1163"/>
      <c r="D1" s="1163"/>
      <c r="E1" s="1163"/>
      <c r="F1" s="1163"/>
      <c r="G1" s="1163"/>
      <c r="H1" s="1163"/>
      <c r="I1" s="1163"/>
      <c r="J1" s="1163"/>
    </row>
    <row r="2" spans="1:10" ht="12.75" customHeight="1" x14ac:dyDescent="0.2">
      <c r="A2" s="223"/>
      <c r="B2" s="223"/>
      <c r="C2" s="223"/>
      <c r="D2" s="223"/>
      <c r="E2" s="223"/>
      <c r="F2" s="223"/>
      <c r="G2" s="223"/>
      <c r="H2" s="223"/>
      <c r="I2" s="223"/>
    </row>
    <row r="3" spans="1:10" ht="21" customHeight="1" x14ac:dyDescent="0.2">
      <c r="A3" s="35"/>
      <c r="B3" s="48" t="s">
        <v>23</v>
      </c>
      <c r="C3" s="224" t="s">
        <v>30</v>
      </c>
      <c r="D3" s="225" t="s">
        <v>26</v>
      </c>
      <c r="E3" s="226"/>
      <c r="F3" s="227" t="s">
        <v>391</v>
      </c>
      <c r="G3" s="226"/>
      <c r="H3" s="227" t="s">
        <v>401</v>
      </c>
      <c r="I3" s="228"/>
    </row>
    <row r="4" spans="1:10" ht="21" customHeight="1" x14ac:dyDescent="0.2">
      <c r="A4" s="35"/>
      <c r="B4" s="48" t="s">
        <v>40</v>
      </c>
      <c r="C4" s="224" t="s">
        <v>145</v>
      </c>
      <c r="D4" s="229"/>
      <c r="F4" s="222"/>
      <c r="G4" s="222"/>
      <c r="H4" s="222"/>
    </row>
    <row r="5" spans="1:10" ht="21" customHeight="1" x14ac:dyDescent="0.2">
      <c r="A5" s="35"/>
      <c r="B5" s="48" t="s">
        <v>392</v>
      </c>
      <c r="C5" s="224" t="s">
        <v>264</v>
      </c>
      <c r="D5" s="229"/>
      <c r="E5" s="222"/>
      <c r="F5" s="222"/>
      <c r="G5" s="222"/>
    </row>
    <row r="6" spans="1:10" ht="21" customHeight="1" x14ac:dyDescent="0.2">
      <c r="A6" s="35"/>
      <c r="B6" s="48" t="s">
        <v>17</v>
      </c>
      <c r="C6" s="230" t="s">
        <v>25</v>
      </c>
      <c r="D6" s="231" t="s">
        <v>41</v>
      </c>
      <c r="E6" s="230"/>
      <c r="F6" s="230" t="s">
        <v>42</v>
      </c>
      <c r="G6" s="230" t="s">
        <v>43</v>
      </c>
      <c r="H6" s="230" t="s">
        <v>46</v>
      </c>
      <c r="I6" s="230" t="s">
        <v>44</v>
      </c>
      <c r="J6" s="230" t="s">
        <v>45</v>
      </c>
    </row>
    <row r="7" spans="1:10" ht="21" customHeight="1" x14ac:dyDescent="0.2">
      <c r="A7" s="35"/>
      <c r="B7" s="233" t="s">
        <v>28</v>
      </c>
      <c r="D7" s="161" t="s">
        <v>420</v>
      </c>
      <c r="F7" s="229"/>
      <c r="H7" s="229"/>
      <c r="J7" s="229"/>
    </row>
    <row r="8" spans="1:10" ht="21" customHeight="1" x14ac:dyDescent="0.2">
      <c r="A8" s="35"/>
      <c r="B8" s="233"/>
      <c r="D8" s="161" t="s">
        <v>421</v>
      </c>
      <c r="F8" s="229"/>
      <c r="H8" s="229"/>
    </row>
    <row r="9" spans="1:10" ht="21" customHeight="1" x14ac:dyDescent="0.2">
      <c r="A9" s="35"/>
      <c r="B9" s="233" t="s">
        <v>29</v>
      </c>
      <c r="D9" s="161" t="s">
        <v>422</v>
      </c>
      <c r="E9" s="229"/>
      <c r="F9" s="222"/>
      <c r="G9" s="222"/>
      <c r="H9" s="222"/>
    </row>
    <row r="10" spans="1:10" ht="21" customHeight="1" x14ac:dyDescent="0.2">
      <c r="A10" s="35"/>
      <c r="B10" s="233"/>
      <c r="D10" s="161" t="s">
        <v>423</v>
      </c>
      <c r="E10" s="222"/>
      <c r="F10" s="222"/>
      <c r="G10" s="222"/>
      <c r="H10" s="222"/>
    </row>
    <row r="11" spans="1:10" ht="21" customHeight="1" x14ac:dyDescent="0.2">
      <c r="A11" s="35"/>
      <c r="B11" s="233" t="s">
        <v>360</v>
      </c>
      <c r="D11" s="235" t="s">
        <v>424</v>
      </c>
      <c r="E11" s="222"/>
      <c r="F11" s="222"/>
      <c r="G11" s="222"/>
      <c r="H11" s="222"/>
    </row>
    <row r="12" spans="1:10" ht="21" customHeight="1" x14ac:dyDescent="0.2">
      <c r="A12" s="35"/>
      <c r="B12" s="233"/>
      <c r="E12" s="222"/>
      <c r="F12" s="222"/>
      <c r="G12" s="222"/>
      <c r="H12" s="222"/>
    </row>
    <row r="13" spans="1:10" ht="21" customHeight="1" x14ac:dyDescent="0.2">
      <c r="A13" s="1158" t="s">
        <v>0</v>
      </c>
      <c r="B13" s="1158" t="s">
        <v>27</v>
      </c>
      <c r="C13" s="695" t="s">
        <v>19</v>
      </c>
      <c r="D13" s="695" t="s">
        <v>20</v>
      </c>
      <c r="E13" s="1160" t="s">
        <v>1</v>
      </c>
      <c r="F13" s="1161"/>
      <c r="G13" s="1161"/>
      <c r="H13" s="1161"/>
      <c r="I13" s="1162"/>
      <c r="J13" s="1156" t="s">
        <v>10</v>
      </c>
    </row>
    <row r="14" spans="1:10" x14ac:dyDescent="0.2">
      <c r="A14" s="1164"/>
      <c r="B14" s="1164"/>
      <c r="C14" s="696"/>
      <c r="D14" s="696" t="s">
        <v>21</v>
      </c>
      <c r="E14" s="706" t="s">
        <v>5</v>
      </c>
      <c r="F14" s="706" t="s">
        <v>6</v>
      </c>
      <c r="G14" s="706" t="s">
        <v>261</v>
      </c>
      <c r="H14" s="706" t="s">
        <v>22</v>
      </c>
      <c r="I14" s="706" t="s">
        <v>135</v>
      </c>
      <c r="J14" s="1165"/>
    </row>
    <row r="15" spans="1:10" ht="105" x14ac:dyDescent="0.2">
      <c r="A15" s="833">
        <v>30</v>
      </c>
      <c r="B15" s="134" t="s">
        <v>265</v>
      </c>
      <c r="C15" s="176"/>
      <c r="D15" s="176"/>
      <c r="E15" s="411">
        <f t="shared" ref="E15:E17" si="0">F15+G15+H15+I15</f>
        <v>0</v>
      </c>
      <c r="F15" s="242"/>
      <c r="G15" s="242"/>
      <c r="H15" s="242"/>
      <c r="I15" s="242"/>
      <c r="J15" s="176"/>
    </row>
    <row r="16" spans="1:10" s="351" customFormat="1" ht="45" customHeight="1" x14ac:dyDescent="0.2">
      <c r="A16" s="834"/>
      <c r="B16" s="495" t="s">
        <v>1059</v>
      </c>
      <c r="C16" s="349"/>
      <c r="D16" s="350" t="s">
        <v>1051</v>
      </c>
      <c r="E16" s="338">
        <f t="shared" si="0"/>
        <v>851100</v>
      </c>
      <c r="F16" s="349">
        <v>851100</v>
      </c>
      <c r="G16" s="349"/>
      <c r="H16" s="349"/>
      <c r="I16" s="349"/>
      <c r="J16" s="349" t="s">
        <v>1061</v>
      </c>
    </row>
    <row r="17" spans="1:11" s="329" customFormat="1" ht="37.5" x14ac:dyDescent="0.2">
      <c r="A17" s="486"/>
      <c r="B17" s="493" t="s">
        <v>1876</v>
      </c>
      <c r="C17" s="294" t="s">
        <v>1877</v>
      </c>
      <c r="D17" s="350" t="s">
        <v>1051</v>
      </c>
      <c r="E17" s="338">
        <f t="shared" si="0"/>
        <v>0</v>
      </c>
      <c r="F17" s="330"/>
      <c r="G17" s="330"/>
      <c r="H17" s="330"/>
      <c r="I17" s="330"/>
      <c r="J17" s="294" t="s">
        <v>1847</v>
      </c>
    </row>
    <row r="18" spans="1:11" ht="42" x14ac:dyDescent="0.2">
      <c r="A18" s="98">
        <v>31</v>
      </c>
      <c r="B18" s="99" t="s">
        <v>266</v>
      </c>
      <c r="C18" s="125"/>
      <c r="D18" s="125"/>
      <c r="E18" s="220">
        <f t="shared" ref="E18:E26" si="1">F18+G18+H18+I18</f>
        <v>0</v>
      </c>
      <c r="F18" s="220"/>
      <c r="G18" s="220"/>
      <c r="H18" s="220"/>
      <c r="I18" s="220"/>
      <c r="J18" s="125"/>
    </row>
    <row r="19" spans="1:11" s="351" customFormat="1" ht="37.5" x14ac:dyDescent="0.2">
      <c r="A19" s="834"/>
      <c r="B19" s="495" t="s">
        <v>1065</v>
      </c>
      <c r="C19" s="350"/>
      <c r="D19" s="350" t="s">
        <v>1051</v>
      </c>
      <c r="E19" s="338">
        <f t="shared" si="1"/>
        <v>10000</v>
      </c>
      <c r="F19" s="349">
        <v>10000</v>
      </c>
      <c r="G19" s="349"/>
      <c r="H19" s="349"/>
      <c r="I19" s="349"/>
      <c r="J19" s="349" t="s">
        <v>1061</v>
      </c>
    </row>
    <row r="20" spans="1:11" s="351" customFormat="1" ht="37.5" x14ac:dyDescent="0.2">
      <c r="A20" s="834"/>
      <c r="B20" s="495" t="s">
        <v>1066</v>
      </c>
      <c r="C20" s="350" t="s">
        <v>1060</v>
      </c>
      <c r="D20" s="350" t="s">
        <v>1051</v>
      </c>
      <c r="E20" s="338">
        <f t="shared" si="1"/>
        <v>110000</v>
      </c>
      <c r="F20" s="349">
        <v>110000</v>
      </c>
      <c r="G20" s="349"/>
      <c r="H20" s="349"/>
      <c r="I20" s="349"/>
      <c r="J20" s="349" t="s">
        <v>1061</v>
      </c>
    </row>
    <row r="21" spans="1:11" s="351" customFormat="1" ht="18.75" x14ac:dyDescent="0.2">
      <c r="A21" s="834"/>
      <c r="B21" s="835" t="s">
        <v>1067</v>
      </c>
      <c r="C21" s="350" t="s">
        <v>1068</v>
      </c>
      <c r="D21" s="350" t="s">
        <v>1051</v>
      </c>
      <c r="E21" s="338">
        <f t="shared" si="1"/>
        <v>0</v>
      </c>
      <c r="F21" s="349"/>
      <c r="G21" s="349"/>
      <c r="H21" s="349"/>
      <c r="I21" s="349"/>
      <c r="J21" s="349" t="s">
        <v>1061</v>
      </c>
    </row>
    <row r="22" spans="1:11" s="329" customFormat="1" ht="75" x14ac:dyDescent="0.2">
      <c r="A22" s="294"/>
      <c r="B22" s="312" t="s">
        <v>2273</v>
      </c>
      <c r="C22" s="294" t="s">
        <v>875</v>
      </c>
      <c r="D22" s="294" t="s">
        <v>876</v>
      </c>
      <c r="E22" s="338">
        <f t="shared" si="1"/>
        <v>0</v>
      </c>
      <c r="F22" s="338"/>
      <c r="G22" s="338"/>
      <c r="H22" s="338"/>
      <c r="I22" s="338"/>
      <c r="J22" s="294" t="s">
        <v>877</v>
      </c>
    </row>
    <row r="23" spans="1:11" s="329" customFormat="1" ht="65.25" customHeight="1" x14ac:dyDescent="0.2">
      <c r="A23" s="294"/>
      <c r="B23" s="330" t="s">
        <v>918</v>
      </c>
      <c r="C23" s="337" t="s">
        <v>878</v>
      </c>
      <c r="D23" s="337" t="s">
        <v>879</v>
      </c>
      <c r="E23" s="338">
        <f t="shared" si="1"/>
        <v>0</v>
      </c>
      <c r="F23" s="338"/>
      <c r="G23" s="338"/>
      <c r="H23" s="338"/>
      <c r="I23" s="338"/>
      <c r="J23" s="294" t="s">
        <v>877</v>
      </c>
    </row>
    <row r="24" spans="1:11" s="329" customFormat="1" ht="37.5" x14ac:dyDescent="0.2">
      <c r="A24" s="294"/>
      <c r="B24" s="495" t="s">
        <v>917</v>
      </c>
      <c r="C24" s="294" t="s">
        <v>880</v>
      </c>
      <c r="D24" s="294" t="s">
        <v>881</v>
      </c>
      <c r="E24" s="338">
        <f t="shared" si="1"/>
        <v>0</v>
      </c>
      <c r="F24" s="338"/>
      <c r="G24" s="338"/>
      <c r="H24" s="338"/>
      <c r="I24" s="338"/>
      <c r="J24" s="294" t="s">
        <v>877</v>
      </c>
    </row>
    <row r="25" spans="1:11" s="333" customFormat="1" ht="48" customHeight="1" x14ac:dyDescent="0.2">
      <c r="A25" s="328"/>
      <c r="B25" s="821" t="s">
        <v>1674</v>
      </c>
      <c r="C25" s="800" t="s">
        <v>927</v>
      </c>
      <c r="D25" s="350" t="s">
        <v>1051</v>
      </c>
      <c r="E25" s="338">
        <f t="shared" si="1"/>
        <v>7500</v>
      </c>
      <c r="F25" s="328"/>
      <c r="G25" s="328"/>
      <c r="H25" s="328">
        <v>7500</v>
      </c>
      <c r="I25" s="328"/>
      <c r="J25" s="294" t="s">
        <v>877</v>
      </c>
    </row>
    <row r="26" spans="1:11" s="333" customFormat="1" ht="18.75" x14ac:dyDescent="0.2">
      <c r="A26" s="328"/>
      <c r="B26" s="821" t="s">
        <v>1650</v>
      </c>
      <c r="C26" s="800" t="s">
        <v>1652</v>
      </c>
      <c r="D26" s="350" t="s">
        <v>1051</v>
      </c>
      <c r="E26" s="338">
        <f t="shared" si="1"/>
        <v>200000</v>
      </c>
      <c r="F26" s="328">
        <v>200000</v>
      </c>
      <c r="G26" s="328"/>
      <c r="H26" s="328"/>
      <c r="I26" s="328"/>
      <c r="J26" s="294" t="s">
        <v>1653</v>
      </c>
    </row>
    <row r="27" spans="1:11" s="352" customFormat="1" ht="18.75" x14ac:dyDescent="0.2">
      <c r="A27" s="294"/>
      <c r="B27" s="312" t="s">
        <v>1651</v>
      </c>
      <c r="C27" s="294" t="s">
        <v>1060</v>
      </c>
      <c r="D27" s="350" t="s">
        <v>1051</v>
      </c>
      <c r="E27" s="338">
        <f t="shared" ref="E27:E37" si="2">F27+G27+H27+I27</f>
        <v>100000</v>
      </c>
      <c r="F27" s="338">
        <v>100000</v>
      </c>
      <c r="G27" s="338"/>
      <c r="H27" s="338"/>
      <c r="I27" s="338"/>
      <c r="J27" s="294" t="s">
        <v>1653</v>
      </c>
    </row>
    <row r="28" spans="1:11" s="329" customFormat="1" ht="37.5" x14ac:dyDescent="0.2">
      <c r="A28" s="294"/>
      <c r="B28" s="507" t="s">
        <v>1878</v>
      </c>
      <c r="C28" s="294" t="s">
        <v>1877</v>
      </c>
      <c r="D28" s="350" t="s">
        <v>1051</v>
      </c>
      <c r="E28" s="338">
        <f t="shared" si="2"/>
        <v>16500</v>
      </c>
      <c r="F28" s="338">
        <v>16500</v>
      </c>
      <c r="G28" s="330"/>
      <c r="H28" s="330"/>
      <c r="I28" s="330"/>
      <c r="J28" s="294" t="s">
        <v>1798</v>
      </c>
    </row>
    <row r="29" spans="1:11" x14ac:dyDescent="0.2">
      <c r="A29" s="85">
        <v>32</v>
      </c>
      <c r="B29" s="94" t="s">
        <v>137</v>
      </c>
      <c r="C29" s="125"/>
      <c r="D29" s="125"/>
      <c r="E29" s="220">
        <f t="shared" si="2"/>
        <v>0</v>
      </c>
      <c r="F29" s="220"/>
      <c r="G29" s="220"/>
      <c r="H29" s="220"/>
      <c r="I29" s="220"/>
      <c r="J29" s="125"/>
    </row>
    <row r="30" spans="1:11" s="333" customFormat="1" ht="45" customHeight="1" x14ac:dyDescent="0.2">
      <c r="A30" s="328"/>
      <c r="B30" s="821" t="s">
        <v>889</v>
      </c>
      <c r="C30" s="294" t="s">
        <v>885</v>
      </c>
      <c r="D30" s="294" t="s">
        <v>615</v>
      </c>
      <c r="E30" s="338">
        <f t="shared" si="2"/>
        <v>0</v>
      </c>
      <c r="F30" s="338"/>
      <c r="G30" s="338"/>
      <c r="H30" s="338"/>
      <c r="I30" s="338"/>
      <c r="J30" s="294" t="s">
        <v>888</v>
      </c>
    </row>
    <row r="31" spans="1:11" s="333" customFormat="1" ht="60" customHeight="1" x14ac:dyDescent="0.2">
      <c r="A31" s="328"/>
      <c r="B31" s="821" t="s">
        <v>890</v>
      </c>
      <c r="C31" s="836" t="s">
        <v>886</v>
      </c>
      <c r="D31" s="294" t="s">
        <v>887</v>
      </c>
      <c r="E31" s="338">
        <f t="shared" si="2"/>
        <v>0</v>
      </c>
      <c r="F31" s="338"/>
      <c r="G31" s="338"/>
      <c r="H31" s="338"/>
      <c r="I31" s="338"/>
      <c r="J31" s="294" t="s">
        <v>888</v>
      </c>
    </row>
    <row r="32" spans="1:11" s="329" customFormat="1" ht="37.5" x14ac:dyDescent="0.2">
      <c r="A32" s="328"/>
      <c r="B32" s="821" t="s">
        <v>920</v>
      </c>
      <c r="C32" s="294" t="s">
        <v>885</v>
      </c>
      <c r="D32" s="294" t="s">
        <v>615</v>
      </c>
      <c r="E32" s="338">
        <f t="shared" si="2"/>
        <v>0</v>
      </c>
      <c r="F32" s="338"/>
      <c r="G32" s="338"/>
      <c r="H32" s="338"/>
      <c r="I32" s="338"/>
      <c r="J32" s="294" t="s">
        <v>877</v>
      </c>
      <c r="K32" s="333"/>
    </row>
    <row r="33" spans="1:11" s="329" customFormat="1" ht="75" x14ac:dyDescent="0.2">
      <c r="A33" s="328"/>
      <c r="B33" s="821" t="s">
        <v>921</v>
      </c>
      <c r="C33" s="836" t="s">
        <v>886</v>
      </c>
      <c r="D33" s="294" t="s">
        <v>887</v>
      </c>
      <c r="E33" s="338">
        <f t="shared" si="2"/>
        <v>0</v>
      </c>
      <c r="F33" s="338"/>
      <c r="G33" s="338"/>
      <c r="H33" s="338"/>
      <c r="I33" s="338"/>
      <c r="J33" s="294" t="s">
        <v>919</v>
      </c>
      <c r="K33" s="333"/>
    </row>
    <row r="34" spans="1:11" s="333" customFormat="1" ht="37.5" x14ac:dyDescent="0.2">
      <c r="A34" s="294"/>
      <c r="B34" s="821" t="s">
        <v>1085</v>
      </c>
      <c r="C34" s="294" t="s">
        <v>1086</v>
      </c>
      <c r="D34" s="825">
        <v>23224</v>
      </c>
      <c r="E34" s="338">
        <f t="shared" si="2"/>
        <v>35000</v>
      </c>
      <c r="F34" s="338">
        <v>35000</v>
      </c>
      <c r="G34" s="338"/>
      <c r="H34" s="338"/>
      <c r="I34" s="338"/>
      <c r="J34" s="294" t="s">
        <v>1071</v>
      </c>
    </row>
    <row r="35" spans="1:11" ht="63" x14ac:dyDescent="0.2">
      <c r="A35" s="829">
        <v>33</v>
      </c>
      <c r="B35" s="92" t="s">
        <v>267</v>
      </c>
      <c r="C35" s="99"/>
      <c r="D35" s="94"/>
      <c r="E35" s="220">
        <f t="shared" si="2"/>
        <v>0</v>
      </c>
      <c r="F35" s="85"/>
      <c r="G35" s="85"/>
      <c r="H35" s="85"/>
      <c r="I35" s="85"/>
      <c r="J35" s="94"/>
    </row>
    <row r="36" spans="1:11" s="329" customFormat="1" ht="37.5" x14ac:dyDescent="0.2">
      <c r="A36" s="326"/>
      <c r="B36" s="495" t="s">
        <v>922</v>
      </c>
      <c r="C36" s="800" t="s">
        <v>923</v>
      </c>
      <c r="D36" s="826" t="s">
        <v>924</v>
      </c>
      <c r="E36" s="338">
        <f t="shared" si="2"/>
        <v>0</v>
      </c>
      <c r="F36" s="328"/>
      <c r="G36" s="328"/>
      <c r="H36" s="328"/>
      <c r="I36" s="328"/>
      <c r="J36" s="294" t="s">
        <v>877</v>
      </c>
    </row>
    <row r="37" spans="1:11" s="329" customFormat="1" ht="37.5" x14ac:dyDescent="0.2">
      <c r="A37" s="294"/>
      <c r="B37" s="490" t="s">
        <v>925</v>
      </c>
      <c r="C37" s="326"/>
      <c r="D37" s="326"/>
      <c r="E37" s="338">
        <f t="shared" si="2"/>
        <v>0</v>
      </c>
      <c r="F37" s="328"/>
      <c r="G37" s="328"/>
      <c r="H37" s="328"/>
      <c r="I37" s="328"/>
      <c r="J37" s="294" t="s">
        <v>877</v>
      </c>
    </row>
    <row r="38" spans="1:11" x14ac:dyDescent="0.2">
      <c r="A38" s="314"/>
      <c r="B38" s="250"/>
      <c r="C38" s="798"/>
      <c r="D38" s="250"/>
      <c r="E38" s="221">
        <f t="shared" ref="E38" si="3">F38+G38+H38+I38</f>
        <v>0</v>
      </c>
      <c r="F38" s="313"/>
      <c r="G38" s="313"/>
      <c r="H38" s="313"/>
      <c r="I38" s="313"/>
      <c r="J38" s="250"/>
    </row>
    <row r="39" spans="1:11" x14ac:dyDescent="0.2">
      <c r="A39" s="117"/>
      <c r="B39" s="237" t="s">
        <v>5</v>
      </c>
      <c r="C39" s="117"/>
      <c r="D39" s="117"/>
      <c r="E39" s="238">
        <f>SUM(E15:E38)</f>
        <v>1330100</v>
      </c>
      <c r="F39" s="238">
        <f>SUM(F15:F38)</f>
        <v>1322600</v>
      </c>
      <c r="G39" s="238">
        <f>SUM(G15:G38)</f>
        <v>0</v>
      </c>
      <c r="H39" s="238">
        <f>SUM(H15:H38)</f>
        <v>7500</v>
      </c>
      <c r="I39" s="238">
        <f>SUM(I15:I38)</f>
        <v>0</v>
      </c>
      <c r="J39" s="239">
        <f>F39+G39+H39+I39</f>
        <v>1330100</v>
      </c>
    </row>
    <row r="40" spans="1:11" x14ac:dyDescent="0.2">
      <c r="B40" s="226"/>
    </row>
  </sheetData>
  <mergeCells count="5">
    <mergeCell ref="A13:A14"/>
    <mergeCell ref="B13:B14"/>
    <mergeCell ref="E13:I13"/>
    <mergeCell ref="J13:J14"/>
    <mergeCell ref="A1:J1"/>
  </mergeCells>
  <pageMargins left="0.9055118110236221" right="0.31496062992125984" top="0.74803149606299213" bottom="0.74803149606299213" header="0.31496062992125984" footer="0.31496062992125984"/>
  <pageSetup paperSize="9" scale="80" orientation="landscape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40"/>
  <sheetViews>
    <sheetView topLeftCell="A25" zoomScale="90" zoomScaleNormal="90" workbookViewId="0">
      <selection sqref="A1:J37"/>
    </sheetView>
  </sheetViews>
  <sheetFormatPr defaultColWidth="9.140625" defaultRowHeight="21" x14ac:dyDescent="0.35"/>
  <cols>
    <col min="1" max="1" width="5.7109375" style="146" customWidth="1"/>
    <col min="2" max="2" width="33.28515625" style="146" customWidth="1"/>
    <col min="3" max="3" width="23" style="146" customWidth="1"/>
    <col min="4" max="4" width="16.42578125" style="146" customWidth="1"/>
    <col min="5" max="5" width="13.5703125" style="146" customWidth="1"/>
    <col min="6" max="7" width="11.7109375" style="146" customWidth="1"/>
    <col min="8" max="8" width="13.85546875" style="146" customWidth="1"/>
    <col min="9" max="9" width="13.7109375" style="146" customWidth="1"/>
    <col min="10" max="10" width="18.28515625" style="146" customWidth="1"/>
    <col min="11" max="16384" width="9.140625" style="146"/>
  </cols>
  <sheetData>
    <row r="1" spans="1:10" ht="28.5" x14ac:dyDescent="0.45">
      <c r="A1" s="1188" t="s">
        <v>390</v>
      </c>
      <c r="B1" s="1188"/>
      <c r="C1" s="1188"/>
      <c r="D1" s="1188"/>
      <c r="E1" s="1188"/>
      <c r="F1" s="1188"/>
      <c r="G1" s="1188"/>
      <c r="H1" s="1188"/>
      <c r="I1" s="1188"/>
      <c r="J1" s="1188"/>
    </row>
    <row r="2" spans="1:10" ht="21" customHeight="1" x14ac:dyDescent="0.35">
      <c r="A2" s="35"/>
      <c r="B2" s="48" t="s">
        <v>23</v>
      </c>
      <c r="C2" s="148" t="s">
        <v>30</v>
      </c>
      <c r="D2" s="149" t="s">
        <v>26</v>
      </c>
      <c r="E2" s="150"/>
      <c r="F2" s="151" t="s">
        <v>391</v>
      </c>
      <c r="G2" s="150"/>
      <c r="H2" s="151" t="s">
        <v>401</v>
      </c>
      <c r="I2" s="152"/>
    </row>
    <row r="3" spans="1:10" ht="21" customHeight="1" x14ac:dyDescent="0.35">
      <c r="A3" s="35"/>
      <c r="B3" s="48" t="s">
        <v>40</v>
      </c>
      <c r="C3" s="148" t="s">
        <v>146</v>
      </c>
      <c r="D3" s="153"/>
      <c r="F3" s="154"/>
      <c r="G3" s="154"/>
      <c r="H3" s="154"/>
    </row>
    <row r="4" spans="1:10" ht="21" customHeight="1" x14ac:dyDescent="0.35">
      <c r="A4" s="35"/>
      <c r="B4" s="48" t="s">
        <v>392</v>
      </c>
      <c r="C4" s="148" t="s">
        <v>268</v>
      </c>
      <c r="D4" s="153"/>
      <c r="E4" s="154"/>
      <c r="F4" s="154"/>
      <c r="G4" s="154"/>
    </row>
    <row r="5" spans="1:10" ht="21" customHeight="1" x14ac:dyDescent="0.35">
      <c r="A5" s="35"/>
      <c r="B5" s="48" t="s">
        <v>17</v>
      </c>
      <c r="C5" s="155" t="s">
        <v>25</v>
      </c>
      <c r="D5" s="156" t="s">
        <v>41</v>
      </c>
      <c r="E5" s="155"/>
      <c r="F5" s="155" t="s">
        <v>42</v>
      </c>
      <c r="G5" s="155" t="s">
        <v>43</v>
      </c>
      <c r="H5" s="155" t="s">
        <v>46</v>
      </c>
      <c r="I5" s="155" t="s">
        <v>44</v>
      </c>
      <c r="J5" s="155" t="s">
        <v>45</v>
      </c>
    </row>
    <row r="6" spans="1:10" ht="21" customHeight="1" x14ac:dyDescent="0.35">
      <c r="A6" s="35"/>
      <c r="B6" s="157" t="s">
        <v>28</v>
      </c>
      <c r="D6" s="839" t="s">
        <v>425</v>
      </c>
      <c r="F6" s="153"/>
      <c r="H6" s="153"/>
      <c r="J6" s="153"/>
    </row>
    <row r="7" spans="1:10" ht="21" customHeight="1" x14ac:dyDescent="0.35">
      <c r="A7" s="35"/>
      <c r="B7" s="157"/>
      <c r="D7" s="146" t="s">
        <v>426</v>
      </c>
      <c r="F7" s="153"/>
      <c r="H7" s="153"/>
    </row>
    <row r="8" spans="1:10" ht="21" customHeight="1" x14ac:dyDescent="0.35">
      <c r="A8" s="35"/>
      <c r="B8" s="157" t="s">
        <v>29</v>
      </c>
      <c r="D8" s="146" t="s">
        <v>427</v>
      </c>
      <c r="E8" s="153"/>
      <c r="F8" s="154"/>
      <c r="G8" s="154"/>
      <c r="H8" s="154"/>
    </row>
    <row r="9" spans="1:10" ht="21" customHeight="1" x14ac:dyDescent="0.35">
      <c r="A9" s="35"/>
      <c r="B9" s="157"/>
      <c r="D9" s="838" t="s">
        <v>428</v>
      </c>
      <c r="E9" s="153"/>
      <c r="F9" s="154"/>
      <c r="G9" s="154"/>
      <c r="H9" s="154"/>
    </row>
    <row r="10" spans="1:10" ht="21" customHeight="1" x14ac:dyDescent="0.35">
      <c r="A10" s="35"/>
      <c r="B10" s="157" t="s">
        <v>351</v>
      </c>
      <c r="D10" s="840" t="s">
        <v>272</v>
      </c>
      <c r="E10" s="153"/>
      <c r="F10" s="154"/>
      <c r="G10" s="154"/>
      <c r="H10" s="154"/>
    </row>
    <row r="11" spans="1:10" ht="21" customHeight="1" x14ac:dyDescent="0.35">
      <c r="A11" s="35"/>
      <c r="B11" s="157"/>
      <c r="D11" s="840" t="s">
        <v>273</v>
      </c>
      <c r="E11" s="153"/>
      <c r="F11" s="154"/>
      <c r="G11" s="154"/>
      <c r="H11" s="154"/>
    </row>
    <row r="12" spans="1:10" ht="21" customHeight="1" x14ac:dyDescent="0.35">
      <c r="A12" s="1181" t="s">
        <v>0</v>
      </c>
      <c r="B12" s="1181" t="s">
        <v>27</v>
      </c>
      <c r="C12" s="701" t="s">
        <v>19</v>
      </c>
      <c r="D12" s="159" t="s">
        <v>20</v>
      </c>
      <c r="E12" s="1183" t="s">
        <v>1</v>
      </c>
      <c r="F12" s="1184"/>
      <c r="G12" s="1184"/>
      <c r="H12" s="1184"/>
      <c r="I12" s="1185"/>
      <c r="J12" s="1186" t="s">
        <v>10</v>
      </c>
    </row>
    <row r="13" spans="1:10" x14ac:dyDescent="0.35">
      <c r="A13" s="1182"/>
      <c r="B13" s="1182"/>
      <c r="C13" s="702"/>
      <c r="D13" s="169" t="s">
        <v>21</v>
      </c>
      <c r="E13" s="706" t="s">
        <v>5</v>
      </c>
      <c r="F13" s="706" t="s">
        <v>6</v>
      </c>
      <c r="G13" s="706" t="s">
        <v>261</v>
      </c>
      <c r="H13" s="706" t="s">
        <v>22</v>
      </c>
      <c r="I13" s="706" t="s">
        <v>135</v>
      </c>
      <c r="J13" s="1187"/>
    </row>
    <row r="14" spans="1:10" s="161" customFormat="1" ht="42" x14ac:dyDescent="0.2">
      <c r="A14" s="841">
        <v>34</v>
      </c>
      <c r="B14" s="131" t="s">
        <v>147</v>
      </c>
      <c r="C14" s="79"/>
      <c r="D14" s="79"/>
      <c r="E14" s="220">
        <f t="shared" ref="E14:E35" si="0">F14+G14+H14+I14</f>
        <v>0</v>
      </c>
      <c r="F14" s="79"/>
      <c r="G14" s="79"/>
      <c r="H14" s="79"/>
      <c r="I14" s="79"/>
      <c r="J14" s="79"/>
    </row>
    <row r="15" spans="1:10" s="329" customFormat="1" ht="56.25" x14ac:dyDescent="0.2">
      <c r="A15" s="354"/>
      <c r="B15" s="842" t="s">
        <v>926</v>
      </c>
      <c r="C15" s="294" t="s">
        <v>927</v>
      </c>
      <c r="D15" s="330" t="s">
        <v>928</v>
      </c>
      <c r="E15" s="338">
        <f t="shared" si="0"/>
        <v>0</v>
      </c>
      <c r="F15" s="330"/>
      <c r="G15" s="330"/>
      <c r="H15" s="330"/>
      <c r="I15" s="330"/>
      <c r="J15" s="294" t="s">
        <v>851</v>
      </c>
    </row>
    <row r="16" spans="1:10" s="329" customFormat="1" ht="18.75" x14ac:dyDescent="0.2">
      <c r="A16" s="354"/>
      <c r="B16" s="842" t="s">
        <v>929</v>
      </c>
      <c r="C16" s="330"/>
      <c r="D16" s="330"/>
      <c r="E16" s="338">
        <f t="shared" si="0"/>
        <v>0</v>
      </c>
      <c r="F16" s="330"/>
      <c r="G16" s="330"/>
      <c r="H16" s="330"/>
      <c r="I16" s="330"/>
      <c r="J16" s="330"/>
    </row>
    <row r="17" spans="1:10" s="329" customFormat="1" ht="18.75" x14ac:dyDescent="0.2">
      <c r="A17" s="354"/>
      <c r="B17" s="842" t="s">
        <v>930</v>
      </c>
      <c r="C17" s="330"/>
      <c r="D17" s="330"/>
      <c r="E17" s="338">
        <f t="shared" si="0"/>
        <v>0</v>
      </c>
      <c r="F17" s="330"/>
      <c r="G17" s="330"/>
      <c r="H17" s="330"/>
      <c r="I17" s="330"/>
      <c r="J17" s="330"/>
    </row>
    <row r="18" spans="1:10" s="329" customFormat="1" ht="18.75" x14ac:dyDescent="0.2">
      <c r="A18" s="354"/>
      <c r="B18" s="842" t="s">
        <v>931</v>
      </c>
      <c r="C18" s="330"/>
      <c r="D18" s="330"/>
      <c r="E18" s="338">
        <f t="shared" si="0"/>
        <v>0</v>
      </c>
      <c r="F18" s="330"/>
      <c r="G18" s="330"/>
      <c r="H18" s="330"/>
      <c r="I18" s="330"/>
      <c r="J18" s="330"/>
    </row>
    <row r="19" spans="1:10" s="329" customFormat="1" ht="18.75" x14ac:dyDescent="0.2">
      <c r="A19" s="354"/>
      <c r="B19" s="842" t="s">
        <v>932</v>
      </c>
      <c r="C19" s="330"/>
      <c r="D19" s="330"/>
      <c r="E19" s="338">
        <f t="shared" si="0"/>
        <v>0</v>
      </c>
      <c r="F19" s="330"/>
      <c r="G19" s="330"/>
      <c r="H19" s="330"/>
      <c r="I19" s="330"/>
      <c r="J19" s="330"/>
    </row>
    <row r="20" spans="1:10" s="329" customFormat="1" ht="18.75" x14ac:dyDescent="0.2">
      <c r="A20" s="843"/>
      <c r="B20" s="491" t="s">
        <v>1879</v>
      </c>
      <c r="C20" s="294" t="s">
        <v>1861</v>
      </c>
      <c r="D20" s="330"/>
      <c r="E20" s="338">
        <f t="shared" si="0"/>
        <v>23230</v>
      </c>
      <c r="F20" s="330"/>
      <c r="G20" s="330"/>
      <c r="H20" s="338">
        <v>23230</v>
      </c>
      <c r="I20" s="330"/>
      <c r="J20" s="294" t="s">
        <v>1847</v>
      </c>
    </row>
    <row r="21" spans="1:10" s="161" customFormat="1" ht="47.25" customHeight="1" x14ac:dyDescent="0.2">
      <c r="A21" s="89">
        <v>35</v>
      </c>
      <c r="B21" s="92" t="s">
        <v>269</v>
      </c>
      <c r="C21" s="79"/>
      <c r="D21" s="79"/>
      <c r="E21" s="220">
        <f t="shared" si="0"/>
        <v>0</v>
      </c>
      <c r="F21" s="79"/>
      <c r="G21" s="79"/>
      <c r="H21" s="79"/>
      <c r="I21" s="79"/>
      <c r="J21" s="79"/>
    </row>
    <row r="22" spans="1:10" s="355" customFormat="1" ht="58.5" customHeight="1" x14ac:dyDescent="0.2">
      <c r="A22" s="354"/>
      <c r="B22" s="330" t="s">
        <v>935</v>
      </c>
      <c r="C22" s="294" t="s">
        <v>927</v>
      </c>
      <c r="D22" s="330" t="s">
        <v>928</v>
      </c>
      <c r="E22" s="338">
        <f t="shared" si="0"/>
        <v>0</v>
      </c>
      <c r="F22" s="335"/>
      <c r="G22" s="335"/>
      <c r="H22" s="335"/>
      <c r="I22" s="335"/>
      <c r="J22" s="294" t="s">
        <v>851</v>
      </c>
    </row>
    <row r="23" spans="1:10" s="355" customFormat="1" ht="56.25" x14ac:dyDescent="0.2">
      <c r="A23" s="354"/>
      <c r="B23" s="821" t="s">
        <v>936</v>
      </c>
      <c r="C23" s="335"/>
      <c r="D23" s="335"/>
      <c r="E23" s="338">
        <f t="shared" si="0"/>
        <v>0</v>
      </c>
      <c r="F23" s="335"/>
      <c r="G23" s="335"/>
      <c r="H23" s="335"/>
      <c r="I23" s="335"/>
      <c r="J23" s="335"/>
    </row>
    <row r="24" spans="1:10" s="355" customFormat="1" ht="41.25" customHeight="1" x14ac:dyDescent="0.2">
      <c r="A24" s="354"/>
      <c r="B24" s="495" t="s">
        <v>937</v>
      </c>
      <c r="C24" s="335"/>
      <c r="D24" s="335"/>
      <c r="E24" s="338">
        <f t="shared" si="0"/>
        <v>0</v>
      </c>
      <c r="F24" s="335"/>
      <c r="G24" s="335"/>
      <c r="H24" s="335"/>
      <c r="I24" s="335"/>
      <c r="J24" s="335"/>
    </row>
    <row r="25" spans="1:10" s="355" customFormat="1" ht="18.75" x14ac:dyDescent="0.2">
      <c r="A25" s="354"/>
      <c r="B25" s="821" t="s">
        <v>933</v>
      </c>
      <c r="C25" s="335"/>
      <c r="D25" s="335"/>
      <c r="E25" s="338">
        <f t="shared" si="0"/>
        <v>0</v>
      </c>
      <c r="F25" s="335"/>
      <c r="G25" s="335"/>
      <c r="H25" s="335"/>
      <c r="I25" s="335"/>
      <c r="J25" s="335"/>
    </row>
    <row r="26" spans="1:10" s="355" customFormat="1" ht="18.75" x14ac:dyDescent="0.2">
      <c r="A26" s="354"/>
      <c r="B26" s="821" t="s">
        <v>934</v>
      </c>
      <c r="C26" s="335"/>
      <c r="D26" s="335"/>
      <c r="E26" s="338">
        <f t="shared" si="0"/>
        <v>0</v>
      </c>
      <c r="F26" s="335"/>
      <c r="G26" s="335"/>
      <c r="H26" s="335"/>
      <c r="I26" s="335"/>
      <c r="J26" s="335"/>
    </row>
    <row r="27" spans="1:10" s="161" customFormat="1" x14ac:dyDescent="0.2">
      <c r="A27" s="89">
        <v>36</v>
      </c>
      <c r="B27" s="92" t="s">
        <v>148</v>
      </c>
      <c r="C27" s="79"/>
      <c r="D27" s="79"/>
      <c r="E27" s="220">
        <f t="shared" si="0"/>
        <v>0</v>
      </c>
      <c r="F27" s="79"/>
      <c r="G27" s="79"/>
      <c r="H27" s="79"/>
      <c r="I27" s="79"/>
      <c r="J27" s="79"/>
    </row>
    <row r="28" spans="1:10" s="329" customFormat="1" ht="31.5" x14ac:dyDescent="0.2">
      <c r="A28" s="354"/>
      <c r="B28" s="811" t="s">
        <v>941</v>
      </c>
      <c r="C28" s="294" t="s">
        <v>885</v>
      </c>
      <c r="D28" s="294" t="s">
        <v>938</v>
      </c>
      <c r="E28" s="338">
        <f t="shared" si="0"/>
        <v>0</v>
      </c>
      <c r="F28" s="325"/>
      <c r="G28" s="335"/>
      <c r="H28" s="335"/>
      <c r="I28" s="335"/>
      <c r="J28" s="294" t="s">
        <v>851</v>
      </c>
    </row>
    <row r="29" spans="1:10" s="329" customFormat="1" ht="56.25" x14ac:dyDescent="0.2">
      <c r="A29" s="354"/>
      <c r="B29" s="490" t="s">
        <v>939</v>
      </c>
      <c r="C29" s="294" t="s">
        <v>940</v>
      </c>
      <c r="D29" s="294" t="s">
        <v>928</v>
      </c>
      <c r="E29" s="338">
        <f t="shared" si="0"/>
        <v>0</v>
      </c>
      <c r="F29" s="335"/>
      <c r="G29" s="335"/>
      <c r="H29" s="335"/>
      <c r="I29" s="335"/>
      <c r="J29" s="335"/>
    </row>
    <row r="30" spans="1:10" ht="63" x14ac:dyDescent="0.35">
      <c r="A30" s="829">
        <v>37</v>
      </c>
      <c r="B30" s="92" t="s">
        <v>270</v>
      </c>
      <c r="C30" s="99"/>
      <c r="D30" s="162"/>
      <c r="E30" s="220">
        <f t="shared" si="0"/>
        <v>0</v>
      </c>
      <c r="F30" s="162"/>
      <c r="G30" s="162"/>
      <c r="H30" s="162"/>
      <c r="I30" s="162"/>
      <c r="J30" s="162"/>
    </row>
    <row r="31" spans="1:10" s="339" customFormat="1" ht="37.5" x14ac:dyDescent="0.3">
      <c r="A31" s="800"/>
      <c r="B31" s="490" t="s">
        <v>942</v>
      </c>
      <c r="C31" s="312" t="s">
        <v>943</v>
      </c>
      <c r="D31" s="325" t="s">
        <v>928</v>
      </c>
      <c r="E31" s="338">
        <f t="shared" si="0"/>
        <v>0</v>
      </c>
      <c r="F31" s="353"/>
      <c r="G31" s="353"/>
      <c r="H31" s="353"/>
      <c r="I31" s="353"/>
      <c r="J31" s="294" t="s">
        <v>851</v>
      </c>
    </row>
    <row r="32" spans="1:10" s="339" customFormat="1" ht="37.5" x14ac:dyDescent="0.3">
      <c r="A32" s="800"/>
      <c r="B32" s="490" t="s">
        <v>944</v>
      </c>
      <c r="C32" s="312"/>
      <c r="D32" s="325" t="s">
        <v>928</v>
      </c>
      <c r="E32" s="338">
        <f t="shared" si="0"/>
        <v>0</v>
      </c>
      <c r="F32" s="353"/>
      <c r="G32" s="353"/>
      <c r="H32" s="353"/>
      <c r="I32" s="353"/>
      <c r="J32" s="294" t="s">
        <v>851</v>
      </c>
    </row>
    <row r="33" spans="1:10" ht="66.75" customHeight="1" x14ac:dyDescent="0.35">
      <c r="A33" s="89">
        <v>38</v>
      </c>
      <c r="B33" s="92" t="s">
        <v>271</v>
      </c>
      <c r="C33" s="99"/>
      <c r="D33" s="837"/>
      <c r="E33" s="220">
        <f t="shared" si="0"/>
        <v>0</v>
      </c>
      <c r="F33" s="162"/>
      <c r="G33" s="162"/>
      <c r="H33" s="164"/>
      <c r="I33" s="162"/>
      <c r="J33" s="162"/>
    </row>
    <row r="34" spans="1:10" s="339" customFormat="1" ht="56.25" x14ac:dyDescent="0.3">
      <c r="A34" s="354"/>
      <c r="B34" s="490" t="s">
        <v>945</v>
      </c>
      <c r="C34" s="312"/>
      <c r="D34" s="325" t="s">
        <v>928</v>
      </c>
      <c r="E34" s="338">
        <f t="shared" si="0"/>
        <v>0</v>
      </c>
      <c r="F34" s="353"/>
      <c r="G34" s="353"/>
      <c r="H34" s="358"/>
      <c r="I34" s="353"/>
      <c r="J34" s="294" t="s">
        <v>851</v>
      </c>
    </row>
    <row r="35" spans="1:10" s="339" customFormat="1" ht="18.75" x14ac:dyDescent="0.3">
      <c r="A35" s="354"/>
      <c r="B35" s="490" t="s">
        <v>946</v>
      </c>
      <c r="C35" s="312"/>
      <c r="D35" s="359"/>
      <c r="E35" s="338">
        <f t="shared" si="0"/>
        <v>0</v>
      </c>
      <c r="F35" s="353"/>
      <c r="G35" s="353"/>
      <c r="H35" s="358"/>
      <c r="I35" s="353"/>
      <c r="J35" s="353"/>
    </row>
    <row r="36" spans="1:10" x14ac:dyDescent="0.35">
      <c r="A36" s="84"/>
      <c r="B36" s="797"/>
      <c r="C36" s="798"/>
      <c r="D36" s="310"/>
      <c r="E36" s="221">
        <f t="shared" ref="E36" si="1">F36+G36+H36+I36</f>
        <v>0</v>
      </c>
      <c r="F36" s="310"/>
      <c r="G36" s="310"/>
      <c r="H36" s="310"/>
      <c r="I36" s="310"/>
      <c r="J36" s="310"/>
    </row>
    <row r="37" spans="1:10" x14ac:dyDescent="0.35">
      <c r="A37" s="165"/>
      <c r="B37" s="167" t="s">
        <v>5</v>
      </c>
      <c r="C37" s="165"/>
      <c r="D37" s="165"/>
      <c r="E37" s="166">
        <f>SUM(E14:E36)</f>
        <v>23230</v>
      </c>
      <c r="F37" s="166">
        <f>SUM(F14:F36)</f>
        <v>0</v>
      </c>
      <c r="G37" s="166">
        <f>SUM(G14:G36)</f>
        <v>0</v>
      </c>
      <c r="H37" s="166">
        <f>SUM(H14:H36)</f>
        <v>23230</v>
      </c>
      <c r="I37" s="166">
        <f>SUM(I14:I36)</f>
        <v>0</v>
      </c>
      <c r="J37" s="168">
        <f>F37+G37+H37+I37</f>
        <v>23230</v>
      </c>
    </row>
    <row r="38" spans="1:10" x14ac:dyDescent="0.35">
      <c r="B38" s="150"/>
    </row>
    <row r="39" spans="1:10" x14ac:dyDescent="0.35">
      <c r="B39" s="690" t="s">
        <v>2109</v>
      </c>
    </row>
    <row r="40" spans="1:10" s="329" customFormat="1" ht="18.75" x14ac:dyDescent="0.2">
      <c r="A40" s="494"/>
      <c r="B40" s="491" t="s">
        <v>1879</v>
      </c>
      <c r="C40" s="294" t="s">
        <v>1861</v>
      </c>
      <c r="D40" s="330"/>
      <c r="E40" s="327">
        <f t="shared" ref="E40" si="2">F40+G40+H40+I40</f>
        <v>23230</v>
      </c>
      <c r="F40" s="330"/>
      <c r="G40" s="482"/>
      <c r="H40" s="338">
        <v>23230</v>
      </c>
      <c r="I40" s="330"/>
      <c r="J40" s="294" t="s">
        <v>1847</v>
      </c>
    </row>
  </sheetData>
  <mergeCells count="5">
    <mergeCell ref="A12:A13"/>
    <mergeCell ref="B12:B13"/>
    <mergeCell ref="E12:I12"/>
    <mergeCell ref="J12:J13"/>
    <mergeCell ref="A1:J1"/>
  </mergeCells>
  <pageMargins left="0.9055118110236221" right="0.31496062992125984" top="0.74803149606299213" bottom="0.74803149606299213" header="0.31496062992125984" footer="0.31496062992125984"/>
  <pageSetup paperSize="9" scale="82" orientation="landscape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31"/>
  <sheetViews>
    <sheetView topLeftCell="A7" zoomScale="80" zoomScaleNormal="80" workbookViewId="0">
      <selection sqref="A1:J30"/>
    </sheetView>
  </sheetViews>
  <sheetFormatPr defaultColWidth="9.140625" defaultRowHeight="21" x14ac:dyDescent="0.35"/>
  <cols>
    <col min="1" max="1" width="5.7109375" style="146" customWidth="1"/>
    <col min="2" max="2" width="33.28515625" style="146" customWidth="1"/>
    <col min="3" max="3" width="23" style="146" customWidth="1"/>
    <col min="4" max="4" width="18.28515625" style="146" customWidth="1"/>
    <col min="5" max="5" width="13.28515625" style="146" customWidth="1"/>
    <col min="6" max="7" width="13.140625" style="146" customWidth="1"/>
    <col min="8" max="8" width="14.7109375" style="146" customWidth="1"/>
    <col min="9" max="9" width="14.28515625" style="146" customWidth="1"/>
    <col min="10" max="10" width="18.28515625" style="146" customWidth="1"/>
    <col min="11" max="16384" width="9.140625" style="146"/>
  </cols>
  <sheetData>
    <row r="1" spans="1:10" ht="28.5" x14ac:dyDescent="0.45">
      <c r="A1" s="1188" t="s">
        <v>390</v>
      </c>
      <c r="B1" s="1188"/>
      <c r="C1" s="1188"/>
      <c r="D1" s="1188"/>
      <c r="E1" s="1188"/>
      <c r="F1" s="1188"/>
      <c r="G1" s="1188"/>
      <c r="H1" s="1188"/>
      <c r="I1" s="1188"/>
      <c r="J1" s="1188"/>
    </row>
    <row r="2" spans="1:10" ht="21" customHeight="1" x14ac:dyDescent="0.35">
      <c r="A2" s="35"/>
      <c r="B2" s="48" t="s">
        <v>23</v>
      </c>
      <c r="C2" s="148" t="s">
        <v>30</v>
      </c>
      <c r="D2" s="149" t="s">
        <v>26</v>
      </c>
      <c r="E2" s="150"/>
      <c r="F2" s="151" t="s">
        <v>391</v>
      </c>
      <c r="G2" s="150"/>
      <c r="H2" s="151" t="s">
        <v>401</v>
      </c>
      <c r="I2" s="152"/>
    </row>
    <row r="3" spans="1:10" ht="21" customHeight="1" x14ac:dyDescent="0.35">
      <c r="A3" s="35"/>
      <c r="B3" s="48" t="s">
        <v>40</v>
      </c>
      <c r="C3" s="148" t="s">
        <v>146</v>
      </c>
      <c r="D3" s="153"/>
      <c r="F3" s="154"/>
      <c r="G3" s="154"/>
      <c r="H3" s="154"/>
    </row>
    <row r="4" spans="1:10" ht="21" customHeight="1" x14ac:dyDescent="0.35">
      <c r="A4" s="35"/>
      <c r="B4" s="48" t="s">
        <v>392</v>
      </c>
      <c r="C4" s="148" t="s">
        <v>1762</v>
      </c>
      <c r="D4" s="153"/>
      <c r="E4" s="154"/>
      <c r="F4" s="154"/>
      <c r="G4" s="154"/>
    </row>
    <row r="5" spans="1:10" ht="21" customHeight="1" x14ac:dyDescent="0.35">
      <c r="A5" s="35"/>
      <c r="B5" s="48" t="s">
        <v>17</v>
      </c>
      <c r="C5" s="155" t="s">
        <v>25</v>
      </c>
      <c r="D5" s="156" t="s">
        <v>41</v>
      </c>
      <c r="E5" s="155"/>
      <c r="F5" s="155" t="s">
        <v>42</v>
      </c>
      <c r="G5" s="155" t="s">
        <v>43</v>
      </c>
      <c r="H5" s="155" t="s">
        <v>46</v>
      </c>
      <c r="I5" s="155" t="s">
        <v>44</v>
      </c>
      <c r="J5" s="844" t="s">
        <v>45</v>
      </c>
    </row>
    <row r="6" spans="1:10" ht="21" customHeight="1" x14ac:dyDescent="0.35">
      <c r="A6" s="35"/>
      <c r="B6" s="157" t="s">
        <v>28</v>
      </c>
      <c r="D6" s="146" t="s">
        <v>429</v>
      </c>
      <c r="F6" s="153"/>
      <c r="H6" s="153"/>
      <c r="J6" s="153"/>
    </row>
    <row r="7" spans="1:10" ht="21" customHeight="1" x14ac:dyDescent="0.35">
      <c r="A7" s="35"/>
      <c r="B7" s="157"/>
      <c r="F7" s="153"/>
      <c r="H7" s="153"/>
    </row>
    <row r="8" spans="1:10" ht="21" customHeight="1" x14ac:dyDescent="0.35">
      <c r="A8" s="35"/>
      <c r="B8" s="157" t="s">
        <v>29</v>
      </c>
      <c r="D8" s="146" t="s">
        <v>430</v>
      </c>
      <c r="E8" s="153"/>
      <c r="F8" s="154"/>
      <c r="G8" s="154"/>
      <c r="H8" s="154"/>
    </row>
    <row r="9" spans="1:10" ht="21" customHeight="1" x14ac:dyDescent="0.35">
      <c r="A9" s="35"/>
      <c r="B9" s="157" t="s">
        <v>351</v>
      </c>
      <c r="D9" s="146" t="s">
        <v>431</v>
      </c>
      <c r="E9" s="153"/>
      <c r="F9" s="154"/>
      <c r="G9" s="154"/>
      <c r="H9" s="154"/>
    </row>
    <row r="10" spans="1:10" ht="21" customHeight="1" x14ac:dyDescent="0.35">
      <c r="A10" s="1181" t="s">
        <v>0</v>
      </c>
      <c r="B10" s="1181" t="s">
        <v>27</v>
      </c>
      <c r="C10" s="701" t="s">
        <v>19</v>
      </c>
      <c r="D10" s="159" t="s">
        <v>20</v>
      </c>
      <c r="E10" s="1183" t="s">
        <v>1</v>
      </c>
      <c r="F10" s="1184"/>
      <c r="G10" s="1184"/>
      <c r="H10" s="1184"/>
      <c r="I10" s="1185"/>
      <c r="J10" s="1186" t="s">
        <v>10</v>
      </c>
    </row>
    <row r="11" spans="1:10" x14ac:dyDescent="0.35">
      <c r="A11" s="1182"/>
      <c r="B11" s="1182"/>
      <c r="C11" s="702"/>
      <c r="D11" s="169" t="s">
        <v>21</v>
      </c>
      <c r="E11" s="706" t="s">
        <v>5</v>
      </c>
      <c r="F11" s="706" t="s">
        <v>6</v>
      </c>
      <c r="G11" s="706" t="s">
        <v>261</v>
      </c>
      <c r="H11" s="706" t="s">
        <v>22</v>
      </c>
      <c r="I11" s="706" t="s">
        <v>135</v>
      </c>
      <c r="J11" s="1187"/>
    </row>
    <row r="12" spans="1:10" s="161" customFormat="1" ht="63" x14ac:dyDescent="0.2">
      <c r="A12" s="845">
        <v>39</v>
      </c>
      <c r="B12" s="92" t="s">
        <v>274</v>
      </c>
      <c r="C12" s="79"/>
      <c r="D12" s="79"/>
      <c r="E12" s="220">
        <f t="shared" ref="E12:E28" si="0">F12+G12+H12+I12</f>
        <v>0</v>
      </c>
      <c r="F12" s="79"/>
      <c r="G12" s="79"/>
      <c r="H12" s="79"/>
      <c r="I12" s="79"/>
      <c r="J12" s="79"/>
    </row>
    <row r="13" spans="1:10" s="333" customFormat="1" ht="18.75" x14ac:dyDescent="0.2">
      <c r="A13" s="510"/>
      <c r="B13" s="495" t="s">
        <v>947</v>
      </c>
      <c r="C13" s="294" t="s">
        <v>885</v>
      </c>
      <c r="D13" s="294" t="s">
        <v>938</v>
      </c>
      <c r="E13" s="338">
        <f t="shared" si="0"/>
        <v>0</v>
      </c>
      <c r="F13" s="330"/>
      <c r="G13" s="330"/>
      <c r="H13" s="330"/>
      <c r="I13" s="330"/>
      <c r="J13" s="294" t="s">
        <v>861</v>
      </c>
    </row>
    <row r="14" spans="1:10" s="329" customFormat="1" ht="37.5" x14ac:dyDescent="0.2">
      <c r="A14" s="508"/>
      <c r="B14" s="495" t="s">
        <v>1881</v>
      </c>
      <c r="C14" s="492" t="s">
        <v>1652</v>
      </c>
      <c r="D14" s="330"/>
      <c r="E14" s="338">
        <f t="shared" si="0"/>
        <v>0</v>
      </c>
      <c r="F14" s="330"/>
      <c r="G14" s="330"/>
      <c r="H14" s="330"/>
      <c r="I14" s="330"/>
      <c r="J14" s="294" t="s">
        <v>1880</v>
      </c>
    </row>
    <row r="15" spans="1:10" s="161" customFormat="1" ht="63" x14ac:dyDescent="0.2">
      <c r="A15" s="32">
        <v>40</v>
      </c>
      <c r="B15" s="92" t="s">
        <v>275</v>
      </c>
      <c r="C15" s="79"/>
      <c r="D15" s="79"/>
      <c r="E15" s="220">
        <f t="shared" si="0"/>
        <v>0</v>
      </c>
      <c r="F15" s="79"/>
      <c r="G15" s="79"/>
      <c r="H15" s="79"/>
      <c r="I15" s="79"/>
      <c r="J15" s="79"/>
    </row>
    <row r="16" spans="1:10" s="333" customFormat="1" ht="61.5" customHeight="1" x14ac:dyDescent="0.2">
      <c r="A16" s="294"/>
      <c r="B16" s="495" t="s">
        <v>955</v>
      </c>
      <c r="C16" s="294" t="s">
        <v>948</v>
      </c>
      <c r="D16" s="294" t="s">
        <v>949</v>
      </c>
      <c r="E16" s="338">
        <f t="shared" si="0"/>
        <v>0</v>
      </c>
      <c r="F16" s="330"/>
      <c r="G16" s="330"/>
      <c r="H16" s="330"/>
      <c r="I16" s="330"/>
      <c r="J16" s="330" t="s">
        <v>950</v>
      </c>
    </row>
    <row r="17" spans="1:10" s="329" customFormat="1" ht="18.75" x14ac:dyDescent="0.2">
      <c r="A17" s="294"/>
      <c r="B17" s="496" t="s">
        <v>1882</v>
      </c>
      <c r="C17" s="294" t="s">
        <v>1883</v>
      </c>
      <c r="D17" s="294" t="s">
        <v>938</v>
      </c>
      <c r="E17" s="338">
        <f t="shared" si="0"/>
        <v>0</v>
      </c>
      <c r="F17" s="330"/>
      <c r="G17" s="330"/>
      <c r="H17" s="330"/>
      <c r="I17" s="330"/>
      <c r="J17" s="294" t="s">
        <v>1847</v>
      </c>
    </row>
    <row r="18" spans="1:10" s="161" customFormat="1" ht="43.5" customHeight="1" x14ac:dyDescent="0.2">
      <c r="A18" s="32">
        <v>41</v>
      </c>
      <c r="B18" s="92" t="s">
        <v>276</v>
      </c>
      <c r="C18" s="79"/>
      <c r="D18" s="79"/>
      <c r="E18" s="220">
        <f t="shared" si="0"/>
        <v>0</v>
      </c>
      <c r="F18" s="79"/>
      <c r="G18" s="79"/>
      <c r="H18" s="79"/>
      <c r="I18" s="79"/>
      <c r="J18" s="79"/>
    </row>
    <row r="19" spans="1:10" s="333" customFormat="1" ht="56.25" x14ac:dyDescent="0.2">
      <c r="A19" s="294"/>
      <c r="B19" s="495" t="s">
        <v>956</v>
      </c>
      <c r="C19" s="294" t="s">
        <v>951</v>
      </c>
      <c r="D19" s="294" t="s">
        <v>952</v>
      </c>
      <c r="E19" s="338">
        <f t="shared" si="0"/>
        <v>30000</v>
      </c>
      <c r="F19" s="338">
        <v>30000</v>
      </c>
      <c r="G19" s="330"/>
      <c r="H19" s="330"/>
      <c r="I19" s="330"/>
      <c r="J19" s="294" t="s">
        <v>861</v>
      </c>
    </row>
    <row r="20" spans="1:10" s="333" customFormat="1" ht="37.5" x14ac:dyDescent="0.2">
      <c r="A20" s="294"/>
      <c r="B20" s="495" t="s">
        <v>957</v>
      </c>
      <c r="C20" s="294" t="s">
        <v>951</v>
      </c>
      <c r="D20" s="294" t="s">
        <v>949</v>
      </c>
      <c r="E20" s="338">
        <f t="shared" si="0"/>
        <v>0</v>
      </c>
      <c r="F20" s="330"/>
      <c r="G20" s="330"/>
      <c r="H20" s="330"/>
      <c r="I20" s="330"/>
      <c r="J20" s="294" t="s">
        <v>861</v>
      </c>
    </row>
    <row r="21" spans="1:10" s="333" customFormat="1" ht="37.5" x14ac:dyDescent="0.2">
      <c r="A21" s="294"/>
      <c r="B21" s="495" t="s">
        <v>958</v>
      </c>
      <c r="C21" s="294" t="s">
        <v>953</v>
      </c>
      <c r="D21" s="294" t="s">
        <v>949</v>
      </c>
      <c r="E21" s="338">
        <f t="shared" si="0"/>
        <v>300000</v>
      </c>
      <c r="F21" s="330"/>
      <c r="G21" s="330"/>
      <c r="H21" s="338">
        <v>300000</v>
      </c>
      <c r="I21" s="330"/>
      <c r="J21" s="294" t="s">
        <v>861</v>
      </c>
    </row>
    <row r="22" spans="1:10" s="333" customFormat="1" ht="18.75" x14ac:dyDescent="0.2">
      <c r="A22" s="294"/>
      <c r="B22" s="495" t="s">
        <v>959</v>
      </c>
      <c r="C22" s="294" t="s">
        <v>954</v>
      </c>
      <c r="D22" s="294" t="s">
        <v>949</v>
      </c>
      <c r="E22" s="338">
        <f t="shared" si="0"/>
        <v>0</v>
      </c>
      <c r="F22" s="330"/>
      <c r="G22" s="330"/>
      <c r="H22" s="330"/>
      <c r="I22" s="330"/>
      <c r="J22" s="294" t="s">
        <v>861</v>
      </c>
    </row>
    <row r="23" spans="1:10" s="329" customFormat="1" ht="18.75" x14ac:dyDescent="0.2">
      <c r="A23" s="294"/>
      <c r="B23" s="496" t="s">
        <v>1884</v>
      </c>
      <c r="C23" s="294" t="s">
        <v>1885</v>
      </c>
      <c r="D23" s="294" t="s">
        <v>949</v>
      </c>
      <c r="E23" s="338">
        <f t="shared" si="0"/>
        <v>32000</v>
      </c>
      <c r="F23" s="338">
        <v>32000</v>
      </c>
      <c r="G23" s="330"/>
      <c r="H23" s="330"/>
      <c r="I23" s="330"/>
      <c r="J23" s="294" t="s">
        <v>1798</v>
      </c>
    </row>
    <row r="24" spans="1:10" ht="42" x14ac:dyDescent="0.35">
      <c r="A24" s="828">
        <v>42</v>
      </c>
      <c r="B24" s="92" t="s">
        <v>277</v>
      </c>
      <c r="C24" s="99"/>
      <c r="D24" s="162"/>
      <c r="E24" s="220">
        <f t="shared" si="0"/>
        <v>0</v>
      </c>
      <c r="F24" s="162"/>
      <c r="G24" s="162"/>
      <c r="H24" s="162"/>
      <c r="I24" s="162"/>
      <c r="J24" s="162"/>
    </row>
    <row r="25" spans="1:10" s="331" customFormat="1" ht="56.25" x14ac:dyDescent="0.3">
      <c r="A25" s="353"/>
      <c r="B25" s="495" t="s">
        <v>956</v>
      </c>
      <c r="C25" s="294" t="s">
        <v>951</v>
      </c>
      <c r="D25" s="294" t="s">
        <v>949</v>
      </c>
      <c r="E25" s="338">
        <f t="shared" si="0"/>
        <v>0</v>
      </c>
      <c r="F25" s="353"/>
      <c r="G25" s="353"/>
      <c r="H25" s="358"/>
      <c r="I25" s="353"/>
      <c r="J25" s="294" t="s">
        <v>861</v>
      </c>
    </row>
    <row r="26" spans="1:10" s="331" customFormat="1" ht="18.75" x14ac:dyDescent="0.3">
      <c r="A26" s="325"/>
      <c r="B26" s="495" t="s">
        <v>959</v>
      </c>
      <c r="C26" s="294" t="s">
        <v>954</v>
      </c>
      <c r="D26" s="360"/>
      <c r="E26" s="338">
        <f t="shared" si="0"/>
        <v>0</v>
      </c>
      <c r="F26" s="353"/>
      <c r="G26" s="353"/>
      <c r="H26" s="353"/>
      <c r="I26" s="353"/>
      <c r="J26" s="294" t="s">
        <v>861</v>
      </c>
    </row>
    <row r="27" spans="1:10" s="339" customFormat="1" ht="18.75" x14ac:dyDescent="0.3">
      <c r="A27" s="353"/>
      <c r="B27" s="312" t="s">
        <v>1886</v>
      </c>
      <c r="C27" s="800" t="s">
        <v>1887</v>
      </c>
      <c r="D27" s="294" t="s">
        <v>949</v>
      </c>
      <c r="E27" s="338">
        <f t="shared" si="0"/>
        <v>0</v>
      </c>
      <c r="F27" s="353"/>
      <c r="G27" s="353"/>
      <c r="H27" s="358"/>
      <c r="I27" s="353"/>
      <c r="J27" s="294" t="s">
        <v>1847</v>
      </c>
    </row>
    <row r="28" spans="1:10" s="339" customFormat="1" ht="18.75" x14ac:dyDescent="0.3">
      <c r="A28" s="294"/>
      <c r="B28" s="495" t="s">
        <v>1888</v>
      </c>
      <c r="C28" s="800" t="s">
        <v>1889</v>
      </c>
      <c r="D28" s="294" t="s">
        <v>949</v>
      </c>
      <c r="E28" s="338">
        <f t="shared" si="0"/>
        <v>0</v>
      </c>
      <c r="F28" s="353"/>
      <c r="G28" s="353"/>
      <c r="H28" s="353"/>
      <c r="I28" s="353"/>
      <c r="J28" s="294" t="s">
        <v>1847</v>
      </c>
    </row>
    <row r="29" spans="1:10" x14ac:dyDescent="0.35">
      <c r="A29" s="84"/>
      <c r="B29" s="797"/>
      <c r="C29" s="798"/>
      <c r="D29" s="310"/>
      <c r="E29" s="221">
        <f t="shared" ref="E29" si="1">F29+G29+H29+I29</f>
        <v>0</v>
      </c>
      <c r="F29" s="310"/>
      <c r="G29" s="310"/>
      <c r="H29" s="310"/>
      <c r="I29" s="310"/>
      <c r="J29" s="310"/>
    </row>
    <row r="30" spans="1:10" x14ac:dyDescent="0.35">
      <c r="A30" s="165"/>
      <c r="B30" s="167" t="s">
        <v>5</v>
      </c>
      <c r="C30" s="165"/>
      <c r="D30" s="165"/>
      <c r="E30" s="166">
        <f>SUM(E12:E29)</f>
        <v>362000</v>
      </c>
      <c r="F30" s="166">
        <f>SUM(F12:F29)</f>
        <v>62000</v>
      </c>
      <c r="G30" s="166">
        <f>SUM(G12:G29)</f>
        <v>0</v>
      </c>
      <c r="H30" s="166">
        <f>SUM(H12:H29)</f>
        <v>300000</v>
      </c>
      <c r="I30" s="166">
        <f>SUM(I12:I29)</f>
        <v>0</v>
      </c>
      <c r="J30" s="168">
        <f>F30+G30+H30+I30</f>
        <v>362000</v>
      </c>
    </row>
    <row r="31" spans="1:10" x14ac:dyDescent="0.35">
      <c r="B31" s="150"/>
    </row>
  </sheetData>
  <mergeCells count="5">
    <mergeCell ref="A10:A11"/>
    <mergeCell ref="B10:B11"/>
    <mergeCell ref="E10:I10"/>
    <mergeCell ref="J10:J11"/>
    <mergeCell ref="A1:J1"/>
  </mergeCells>
  <pageMargins left="0.9055118110236221" right="0.31496062992125984" top="0.35433070866141736" bottom="0.15748031496062992" header="0.31496062992125984" footer="0.31496062992125984"/>
  <pageSetup paperSize="9" scale="80" orientation="landscape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60"/>
  <sheetViews>
    <sheetView topLeftCell="A13" zoomScale="80" zoomScaleNormal="80" workbookViewId="0">
      <selection sqref="A1:J59"/>
    </sheetView>
  </sheetViews>
  <sheetFormatPr defaultColWidth="9.140625" defaultRowHeight="21" x14ac:dyDescent="0.35"/>
  <cols>
    <col min="1" max="1" width="5.7109375" style="146" customWidth="1"/>
    <col min="2" max="2" width="33.28515625" style="146" customWidth="1"/>
    <col min="3" max="3" width="23" style="146" customWidth="1"/>
    <col min="4" max="4" width="18.28515625" style="146" customWidth="1"/>
    <col min="5" max="5" width="12.5703125" style="146" customWidth="1"/>
    <col min="6" max="7" width="12.28515625" style="146" customWidth="1"/>
    <col min="8" max="8" width="14" style="146" customWidth="1"/>
    <col min="9" max="9" width="13.5703125" style="146" customWidth="1"/>
    <col min="10" max="10" width="18.28515625" style="146" customWidth="1"/>
    <col min="11" max="16384" width="9.140625" style="146"/>
  </cols>
  <sheetData>
    <row r="1" spans="1:10" ht="28.5" x14ac:dyDescent="0.45">
      <c r="A1" s="1188" t="s">
        <v>390</v>
      </c>
      <c r="B1" s="1188"/>
      <c r="C1" s="1188"/>
      <c r="D1" s="1188"/>
      <c r="E1" s="1188"/>
      <c r="F1" s="1188"/>
      <c r="G1" s="1188"/>
      <c r="H1" s="1188"/>
      <c r="I1" s="1188"/>
      <c r="J1" s="1188"/>
    </row>
    <row r="2" spans="1:10" ht="12.75" customHeight="1" x14ac:dyDescent="0.35">
      <c r="A2" s="147"/>
      <c r="B2" s="147"/>
      <c r="C2" s="147"/>
      <c r="D2" s="147"/>
      <c r="E2" s="147"/>
      <c r="F2" s="147"/>
      <c r="G2" s="147"/>
      <c r="H2" s="147"/>
      <c r="I2" s="147"/>
    </row>
    <row r="3" spans="1:10" ht="21" customHeight="1" x14ac:dyDescent="0.35">
      <c r="A3" s="35"/>
      <c r="B3" s="48" t="s">
        <v>23</v>
      </c>
      <c r="C3" s="148" t="s">
        <v>30</v>
      </c>
      <c r="D3" s="149" t="s">
        <v>26</v>
      </c>
      <c r="E3" s="150"/>
      <c r="F3" s="151" t="s">
        <v>391</v>
      </c>
      <c r="G3" s="150"/>
      <c r="H3" s="151" t="s">
        <v>401</v>
      </c>
      <c r="I3" s="152"/>
    </row>
    <row r="4" spans="1:10" ht="21" customHeight="1" x14ac:dyDescent="0.35">
      <c r="A4" s="35"/>
      <c r="B4" s="48" t="s">
        <v>40</v>
      </c>
      <c r="C4" s="148" t="s">
        <v>149</v>
      </c>
      <c r="D4" s="153"/>
      <c r="F4" s="154"/>
      <c r="G4" s="154"/>
      <c r="H4" s="154"/>
    </row>
    <row r="5" spans="1:10" ht="21" customHeight="1" x14ac:dyDescent="0.35">
      <c r="A5" s="35"/>
      <c r="B5" s="48" t="s">
        <v>392</v>
      </c>
      <c r="C5" s="148" t="s">
        <v>278</v>
      </c>
      <c r="D5" s="153"/>
      <c r="E5" s="154"/>
      <c r="F5" s="154"/>
      <c r="G5" s="154"/>
    </row>
    <row r="6" spans="1:10" ht="21" customHeight="1" x14ac:dyDescent="0.35">
      <c r="A6" s="35"/>
      <c r="B6" s="48" t="s">
        <v>17</v>
      </c>
      <c r="C6" s="155" t="s">
        <v>25</v>
      </c>
      <c r="D6" s="156" t="s">
        <v>41</v>
      </c>
      <c r="E6" s="155"/>
      <c r="F6" s="155" t="s">
        <v>42</v>
      </c>
      <c r="G6" s="155" t="s">
        <v>43</v>
      </c>
      <c r="H6" s="155" t="s">
        <v>46</v>
      </c>
      <c r="I6" s="155" t="s">
        <v>44</v>
      </c>
      <c r="J6" s="844" t="s">
        <v>45</v>
      </c>
    </row>
    <row r="7" spans="1:10" ht="21" customHeight="1" x14ac:dyDescent="0.35">
      <c r="A7" s="35"/>
      <c r="B7" s="157" t="s">
        <v>28</v>
      </c>
      <c r="D7" s="146" t="s">
        <v>432</v>
      </c>
      <c r="F7" s="153"/>
      <c r="H7" s="153"/>
      <c r="J7" s="153"/>
    </row>
    <row r="8" spans="1:10" ht="21" customHeight="1" x14ac:dyDescent="0.35">
      <c r="A8" s="35"/>
      <c r="B8" s="157"/>
      <c r="D8" s="146" t="s">
        <v>433</v>
      </c>
      <c r="F8" s="153"/>
      <c r="H8" s="153"/>
    </row>
    <row r="9" spans="1:10" ht="21" customHeight="1" x14ac:dyDescent="0.35">
      <c r="A9" s="35"/>
      <c r="B9" s="157" t="s">
        <v>29</v>
      </c>
      <c r="D9" s="146" t="s">
        <v>434</v>
      </c>
      <c r="E9" s="153"/>
      <c r="F9" s="154"/>
      <c r="G9" s="154"/>
      <c r="H9" s="154"/>
    </row>
    <row r="10" spans="1:10" ht="21" customHeight="1" x14ac:dyDescent="0.35">
      <c r="A10" s="35"/>
      <c r="B10" s="157" t="s">
        <v>358</v>
      </c>
      <c r="D10" s="158" t="s">
        <v>435</v>
      </c>
      <c r="E10" s="153"/>
      <c r="F10" s="154"/>
      <c r="G10" s="154"/>
      <c r="H10" s="154"/>
    </row>
    <row r="11" spans="1:10" ht="21" customHeight="1" x14ac:dyDescent="0.35">
      <c r="A11" s="35"/>
      <c r="B11" s="157" t="s">
        <v>357</v>
      </c>
      <c r="D11" s="158" t="s">
        <v>436</v>
      </c>
      <c r="E11" s="154"/>
      <c r="F11" s="154"/>
      <c r="G11" s="154"/>
      <c r="H11" s="154"/>
    </row>
    <row r="12" spans="1:10" ht="21" customHeight="1" x14ac:dyDescent="0.35">
      <c r="A12" s="35"/>
      <c r="B12" s="157" t="s">
        <v>351</v>
      </c>
      <c r="D12" s="158" t="s">
        <v>437</v>
      </c>
      <c r="E12" s="154"/>
      <c r="F12" s="154"/>
      <c r="G12" s="154"/>
      <c r="H12" s="154"/>
    </row>
    <row r="13" spans="1:10" ht="21" customHeight="1" x14ac:dyDescent="0.35">
      <c r="A13" s="1181" t="s">
        <v>0</v>
      </c>
      <c r="B13" s="1181" t="s">
        <v>27</v>
      </c>
      <c r="C13" s="701" t="s">
        <v>19</v>
      </c>
      <c r="D13" s="159" t="s">
        <v>20</v>
      </c>
      <c r="E13" s="1183" t="s">
        <v>1</v>
      </c>
      <c r="F13" s="1184"/>
      <c r="G13" s="1184"/>
      <c r="H13" s="1184"/>
      <c r="I13" s="1185"/>
      <c r="J13" s="1186" t="s">
        <v>10</v>
      </c>
    </row>
    <row r="14" spans="1:10" x14ac:dyDescent="0.35">
      <c r="A14" s="1182"/>
      <c r="B14" s="1182"/>
      <c r="C14" s="702"/>
      <c r="D14" s="169" t="s">
        <v>21</v>
      </c>
      <c r="E14" s="706" t="s">
        <v>5</v>
      </c>
      <c r="F14" s="706" t="s">
        <v>6</v>
      </c>
      <c r="G14" s="706" t="s">
        <v>261</v>
      </c>
      <c r="H14" s="706" t="s">
        <v>22</v>
      </c>
      <c r="I14" s="706" t="s">
        <v>135</v>
      </c>
      <c r="J14" s="1187"/>
    </row>
    <row r="15" spans="1:10" s="161" customFormat="1" ht="63" x14ac:dyDescent="0.2">
      <c r="A15" s="846">
        <v>43</v>
      </c>
      <c r="B15" s="131" t="s">
        <v>279</v>
      </c>
      <c r="C15" s="79"/>
      <c r="D15" s="79"/>
      <c r="E15" s="220">
        <f t="shared" ref="E15:E57" si="0">F15+G15+H15+I15</f>
        <v>0</v>
      </c>
      <c r="F15" s="79"/>
      <c r="G15" s="79"/>
      <c r="H15" s="79"/>
      <c r="I15" s="79"/>
      <c r="J15" s="79"/>
    </row>
    <row r="16" spans="1:10" s="333" customFormat="1" ht="37.5" x14ac:dyDescent="0.2">
      <c r="A16" s="325"/>
      <c r="B16" s="490" t="s">
        <v>1334</v>
      </c>
      <c r="C16" s="330"/>
      <c r="D16" s="330"/>
      <c r="E16" s="338">
        <f t="shared" si="0"/>
        <v>52550</v>
      </c>
      <c r="F16" s="338">
        <v>52550</v>
      </c>
      <c r="G16" s="330"/>
      <c r="H16" s="330"/>
      <c r="I16" s="330"/>
      <c r="J16" s="294" t="s">
        <v>357</v>
      </c>
    </row>
    <row r="17" spans="1:10" s="333" customFormat="1" ht="18.75" x14ac:dyDescent="0.2">
      <c r="A17" s="325"/>
      <c r="B17" s="811" t="s">
        <v>1284</v>
      </c>
      <c r="C17" s="294" t="s">
        <v>1041</v>
      </c>
      <c r="D17" s="294" t="s">
        <v>1168</v>
      </c>
      <c r="E17" s="338">
        <f t="shared" si="0"/>
        <v>0</v>
      </c>
      <c r="F17" s="294">
        <v>0</v>
      </c>
      <c r="G17" s="330"/>
      <c r="H17" s="330"/>
      <c r="I17" s="330"/>
      <c r="J17" s="294" t="s">
        <v>357</v>
      </c>
    </row>
    <row r="18" spans="1:10" s="333" customFormat="1" ht="18.75" x14ac:dyDescent="0.2">
      <c r="A18" s="325"/>
      <c r="B18" s="490" t="s">
        <v>1285</v>
      </c>
      <c r="C18" s="294" t="s">
        <v>1286</v>
      </c>
      <c r="D18" s="294" t="s">
        <v>1168</v>
      </c>
      <c r="E18" s="338">
        <f t="shared" si="0"/>
        <v>0</v>
      </c>
      <c r="F18" s="294">
        <v>0</v>
      </c>
      <c r="G18" s="330"/>
      <c r="H18" s="330"/>
      <c r="I18" s="330"/>
      <c r="J18" s="294" t="s">
        <v>357</v>
      </c>
    </row>
    <row r="19" spans="1:10" s="333" customFormat="1" ht="37.5" x14ac:dyDescent="0.2">
      <c r="A19" s="325"/>
      <c r="B19" s="490" t="s">
        <v>1287</v>
      </c>
      <c r="C19" s="294" t="s">
        <v>1288</v>
      </c>
      <c r="D19" s="294" t="s">
        <v>1168</v>
      </c>
      <c r="E19" s="338">
        <f t="shared" si="0"/>
        <v>0</v>
      </c>
      <c r="F19" s="294">
        <v>0</v>
      </c>
      <c r="G19" s="330"/>
      <c r="H19" s="330"/>
      <c r="I19" s="330"/>
      <c r="J19" s="294" t="s">
        <v>357</v>
      </c>
    </row>
    <row r="20" spans="1:10" s="333" customFormat="1" ht="37.5" x14ac:dyDescent="0.2">
      <c r="A20" s="325"/>
      <c r="B20" s="490" t="s">
        <v>1289</v>
      </c>
      <c r="C20" s="294"/>
      <c r="D20" s="294"/>
      <c r="E20" s="338">
        <f t="shared" si="0"/>
        <v>0</v>
      </c>
      <c r="F20" s="294"/>
      <c r="G20" s="330"/>
      <c r="H20" s="330"/>
      <c r="I20" s="330"/>
      <c r="J20" s="294" t="s">
        <v>357</v>
      </c>
    </row>
    <row r="21" spans="1:10" s="333" customFormat="1" ht="37.5" x14ac:dyDescent="0.2">
      <c r="A21" s="325"/>
      <c r="B21" s="490" t="s">
        <v>1290</v>
      </c>
      <c r="C21" s="294" t="s">
        <v>1291</v>
      </c>
      <c r="D21" s="294" t="s">
        <v>1292</v>
      </c>
      <c r="E21" s="338">
        <f t="shared" si="0"/>
        <v>0</v>
      </c>
      <c r="F21" s="294">
        <v>0</v>
      </c>
      <c r="G21" s="330"/>
      <c r="H21" s="330"/>
      <c r="I21" s="330"/>
      <c r="J21" s="294" t="s">
        <v>357</v>
      </c>
    </row>
    <row r="22" spans="1:10" s="333" customFormat="1" ht="37.5" x14ac:dyDescent="0.2">
      <c r="A22" s="325"/>
      <c r="B22" s="490" t="s">
        <v>1293</v>
      </c>
      <c r="C22" s="294" t="s">
        <v>1294</v>
      </c>
      <c r="D22" s="294" t="s">
        <v>1295</v>
      </c>
      <c r="E22" s="338">
        <f t="shared" si="0"/>
        <v>0</v>
      </c>
      <c r="F22" s="294">
        <v>0</v>
      </c>
      <c r="G22" s="330"/>
      <c r="H22" s="330"/>
      <c r="I22" s="330"/>
      <c r="J22" s="294" t="s">
        <v>357</v>
      </c>
    </row>
    <row r="23" spans="1:10" s="333" customFormat="1" ht="37.5" x14ac:dyDescent="0.2">
      <c r="A23" s="325"/>
      <c r="B23" s="490" t="s">
        <v>1296</v>
      </c>
      <c r="C23" s="294" t="s">
        <v>1090</v>
      </c>
      <c r="D23" s="294" t="s">
        <v>1213</v>
      </c>
      <c r="E23" s="338">
        <f t="shared" si="0"/>
        <v>5000</v>
      </c>
      <c r="F23" s="338">
        <v>5000</v>
      </c>
      <c r="G23" s="330"/>
      <c r="H23" s="330"/>
      <c r="I23" s="330"/>
      <c r="J23" s="294" t="s">
        <v>357</v>
      </c>
    </row>
    <row r="24" spans="1:10" s="333" customFormat="1" ht="24.75" customHeight="1" x14ac:dyDescent="0.2">
      <c r="A24" s="325"/>
      <c r="B24" s="490" t="s">
        <v>1297</v>
      </c>
      <c r="C24" s="294" t="s">
        <v>1039</v>
      </c>
      <c r="D24" s="294" t="s">
        <v>1168</v>
      </c>
      <c r="E24" s="338">
        <f t="shared" si="0"/>
        <v>0</v>
      </c>
      <c r="F24" s="294">
        <v>0</v>
      </c>
      <c r="G24" s="330"/>
      <c r="H24" s="330"/>
      <c r="I24" s="330"/>
      <c r="J24" s="294" t="s">
        <v>357</v>
      </c>
    </row>
    <row r="25" spans="1:10" s="333" customFormat="1" ht="57" customHeight="1" x14ac:dyDescent="0.2">
      <c r="A25" s="325"/>
      <c r="B25" s="490" t="s">
        <v>2274</v>
      </c>
      <c r="C25" s="294" t="s">
        <v>1039</v>
      </c>
      <c r="D25" s="294" t="s">
        <v>1168</v>
      </c>
      <c r="E25" s="338">
        <f t="shared" si="0"/>
        <v>0</v>
      </c>
      <c r="F25" s="294">
        <v>0</v>
      </c>
      <c r="G25" s="330"/>
      <c r="H25" s="330"/>
      <c r="I25" s="330"/>
      <c r="J25" s="294" t="s">
        <v>357</v>
      </c>
    </row>
    <row r="26" spans="1:10" s="333" customFormat="1" ht="58.5" customHeight="1" x14ac:dyDescent="0.2">
      <c r="A26" s="325"/>
      <c r="B26" s="490" t="s">
        <v>1298</v>
      </c>
      <c r="C26" s="294" t="s">
        <v>1039</v>
      </c>
      <c r="D26" s="294" t="s">
        <v>1168</v>
      </c>
      <c r="E26" s="338">
        <f t="shared" si="0"/>
        <v>0</v>
      </c>
      <c r="F26" s="294">
        <v>0</v>
      </c>
      <c r="G26" s="330"/>
      <c r="H26" s="330"/>
      <c r="I26" s="330"/>
      <c r="J26" s="294" t="s">
        <v>357</v>
      </c>
    </row>
    <row r="27" spans="1:10" s="333" customFormat="1" ht="56.25" x14ac:dyDescent="0.2">
      <c r="A27" s="325"/>
      <c r="B27" s="490" t="s">
        <v>2275</v>
      </c>
      <c r="C27" s="294" t="s">
        <v>825</v>
      </c>
      <c r="D27" s="294" t="s">
        <v>1168</v>
      </c>
      <c r="E27" s="338">
        <f t="shared" si="0"/>
        <v>0</v>
      </c>
      <c r="F27" s="294">
        <v>0</v>
      </c>
      <c r="G27" s="330"/>
      <c r="H27" s="330"/>
      <c r="I27" s="330"/>
      <c r="J27" s="294" t="s">
        <v>357</v>
      </c>
    </row>
    <row r="28" spans="1:10" s="333" customFormat="1" ht="18.75" x14ac:dyDescent="0.2">
      <c r="A28" s="325"/>
      <c r="B28" s="490" t="s">
        <v>1299</v>
      </c>
      <c r="C28" s="294" t="s">
        <v>1041</v>
      </c>
      <c r="D28" s="294" t="s">
        <v>1168</v>
      </c>
      <c r="E28" s="338">
        <f t="shared" si="0"/>
        <v>0</v>
      </c>
      <c r="F28" s="294">
        <v>0</v>
      </c>
      <c r="G28" s="330"/>
      <c r="H28" s="330"/>
      <c r="I28" s="330"/>
      <c r="J28" s="294" t="s">
        <v>357</v>
      </c>
    </row>
    <row r="29" spans="1:10" s="333" customFormat="1" ht="18.75" x14ac:dyDescent="0.2">
      <c r="A29" s="325"/>
      <c r="B29" s="490" t="s">
        <v>1300</v>
      </c>
      <c r="C29" s="294" t="s">
        <v>1294</v>
      </c>
      <c r="D29" s="294" t="s">
        <v>1168</v>
      </c>
      <c r="E29" s="338">
        <f t="shared" si="0"/>
        <v>0</v>
      </c>
      <c r="F29" s="294">
        <v>0</v>
      </c>
      <c r="G29" s="330"/>
      <c r="H29" s="330"/>
      <c r="I29" s="330"/>
      <c r="J29" s="294" t="s">
        <v>357</v>
      </c>
    </row>
    <row r="30" spans="1:10" s="333" customFormat="1" ht="23.25" customHeight="1" x14ac:dyDescent="0.2">
      <c r="A30" s="325"/>
      <c r="B30" s="490" t="s">
        <v>1301</v>
      </c>
      <c r="C30" s="294" t="s">
        <v>1294</v>
      </c>
      <c r="D30" s="294" t="s">
        <v>1168</v>
      </c>
      <c r="E30" s="338">
        <f t="shared" si="0"/>
        <v>0</v>
      </c>
      <c r="F30" s="294">
        <v>0</v>
      </c>
      <c r="G30" s="330"/>
      <c r="H30" s="330"/>
      <c r="I30" s="330"/>
      <c r="J30" s="294" t="s">
        <v>357</v>
      </c>
    </row>
    <row r="31" spans="1:10" s="333" customFormat="1" ht="37.5" x14ac:dyDescent="0.2">
      <c r="A31" s="325"/>
      <c r="B31" s="490" t="s">
        <v>1302</v>
      </c>
      <c r="C31" s="294" t="s">
        <v>1303</v>
      </c>
      <c r="D31" s="294" t="s">
        <v>1292</v>
      </c>
      <c r="E31" s="338">
        <f t="shared" si="0"/>
        <v>0</v>
      </c>
      <c r="F31" s="294">
        <v>0</v>
      </c>
      <c r="G31" s="330"/>
      <c r="H31" s="330"/>
      <c r="I31" s="330"/>
      <c r="J31" s="294" t="s">
        <v>357</v>
      </c>
    </row>
    <row r="32" spans="1:10" s="333" customFormat="1" ht="37.5" x14ac:dyDescent="0.2">
      <c r="A32" s="325"/>
      <c r="B32" s="490" t="s">
        <v>1304</v>
      </c>
      <c r="C32" s="294"/>
      <c r="D32" s="294"/>
      <c r="E32" s="338">
        <f t="shared" si="0"/>
        <v>0</v>
      </c>
      <c r="F32" s="294">
        <v>0</v>
      </c>
      <c r="G32" s="330"/>
      <c r="H32" s="330"/>
      <c r="I32" s="330"/>
      <c r="J32" s="294" t="s">
        <v>357</v>
      </c>
    </row>
    <row r="33" spans="1:10" s="333" customFormat="1" ht="37.5" x14ac:dyDescent="0.2">
      <c r="A33" s="325"/>
      <c r="B33" s="490" t="s">
        <v>1305</v>
      </c>
      <c r="C33" s="294" t="s">
        <v>1306</v>
      </c>
      <c r="D33" s="294" t="s">
        <v>1282</v>
      </c>
      <c r="E33" s="338">
        <f t="shared" si="0"/>
        <v>0</v>
      </c>
      <c r="F33" s="294">
        <v>0</v>
      </c>
      <c r="G33" s="330"/>
      <c r="H33" s="330"/>
      <c r="I33" s="330"/>
      <c r="J33" s="294" t="s">
        <v>357</v>
      </c>
    </row>
    <row r="34" spans="1:10" s="333" customFormat="1" ht="37.5" x14ac:dyDescent="0.2">
      <c r="A34" s="325"/>
      <c r="B34" s="490" t="s">
        <v>1307</v>
      </c>
      <c r="C34" s="294" t="s">
        <v>1039</v>
      </c>
      <c r="D34" s="294" t="s">
        <v>1308</v>
      </c>
      <c r="E34" s="338">
        <f t="shared" si="0"/>
        <v>0</v>
      </c>
      <c r="F34" s="294">
        <v>0</v>
      </c>
      <c r="G34" s="330"/>
      <c r="H34" s="330"/>
      <c r="I34" s="330"/>
      <c r="J34" s="294" t="s">
        <v>357</v>
      </c>
    </row>
    <row r="35" spans="1:10" s="333" customFormat="1" ht="40.5" customHeight="1" x14ac:dyDescent="0.2">
      <c r="A35" s="325"/>
      <c r="B35" s="490" t="s">
        <v>1309</v>
      </c>
      <c r="C35" s="294"/>
      <c r="D35" s="294"/>
      <c r="E35" s="338">
        <f t="shared" si="0"/>
        <v>0</v>
      </c>
      <c r="F35" s="294"/>
      <c r="G35" s="330"/>
      <c r="H35" s="330"/>
      <c r="I35" s="330"/>
      <c r="J35" s="294" t="s">
        <v>357</v>
      </c>
    </row>
    <row r="36" spans="1:10" s="333" customFormat="1" ht="37.5" x14ac:dyDescent="0.2">
      <c r="A36" s="325"/>
      <c r="B36" s="490" t="s">
        <v>1310</v>
      </c>
      <c r="C36" s="294" t="s">
        <v>1311</v>
      </c>
      <c r="D36" s="294" t="s">
        <v>1168</v>
      </c>
      <c r="E36" s="338">
        <f t="shared" si="0"/>
        <v>0</v>
      </c>
      <c r="F36" s="294">
        <v>0</v>
      </c>
      <c r="G36" s="330"/>
      <c r="H36" s="330"/>
      <c r="I36" s="330"/>
      <c r="J36" s="294" t="s">
        <v>357</v>
      </c>
    </row>
    <row r="37" spans="1:10" s="333" customFormat="1" ht="37.5" x14ac:dyDescent="0.2">
      <c r="A37" s="325"/>
      <c r="B37" s="490" t="s">
        <v>1312</v>
      </c>
      <c r="C37" s="294"/>
      <c r="D37" s="294"/>
      <c r="E37" s="338">
        <f t="shared" si="0"/>
        <v>0</v>
      </c>
      <c r="F37" s="294"/>
      <c r="G37" s="330"/>
      <c r="H37" s="330"/>
      <c r="I37" s="330"/>
      <c r="J37" s="294" t="s">
        <v>357</v>
      </c>
    </row>
    <row r="38" spans="1:10" s="333" customFormat="1" ht="37.5" x14ac:dyDescent="0.2">
      <c r="A38" s="325"/>
      <c r="B38" s="490" t="s">
        <v>1313</v>
      </c>
      <c r="C38" s="294" t="s">
        <v>1314</v>
      </c>
      <c r="D38" s="294" t="s">
        <v>1168</v>
      </c>
      <c r="E38" s="338">
        <f t="shared" si="0"/>
        <v>0</v>
      </c>
      <c r="F38" s="294">
        <v>0</v>
      </c>
      <c r="G38" s="330"/>
      <c r="H38" s="330"/>
      <c r="I38" s="330"/>
      <c r="J38" s="294" t="s">
        <v>357</v>
      </c>
    </row>
    <row r="39" spans="1:10" s="333" customFormat="1" ht="56.25" x14ac:dyDescent="0.2">
      <c r="A39" s="325"/>
      <c r="B39" s="490" t="s">
        <v>1335</v>
      </c>
      <c r="C39" s="294" t="s">
        <v>1315</v>
      </c>
      <c r="D39" s="294" t="s">
        <v>846</v>
      </c>
      <c r="E39" s="338">
        <f t="shared" si="0"/>
        <v>0</v>
      </c>
      <c r="F39" s="294"/>
      <c r="G39" s="330"/>
      <c r="H39" s="330"/>
      <c r="I39" s="330"/>
      <c r="J39" s="294" t="s">
        <v>1316</v>
      </c>
    </row>
    <row r="40" spans="1:10" s="333" customFormat="1" ht="47.25" x14ac:dyDescent="0.2">
      <c r="A40" s="325"/>
      <c r="B40" s="811" t="s">
        <v>1317</v>
      </c>
      <c r="C40" s="294" t="s">
        <v>1690</v>
      </c>
      <c r="D40" s="294" t="s">
        <v>846</v>
      </c>
      <c r="E40" s="338">
        <f t="shared" si="0"/>
        <v>0</v>
      </c>
      <c r="F40" s="294"/>
      <c r="G40" s="330"/>
      <c r="H40" s="330"/>
      <c r="I40" s="330"/>
      <c r="J40" s="294" t="s">
        <v>1318</v>
      </c>
    </row>
    <row r="41" spans="1:10" s="333" customFormat="1" ht="24" customHeight="1" x14ac:dyDescent="0.2">
      <c r="A41" s="325"/>
      <c r="B41" s="490" t="s">
        <v>1319</v>
      </c>
      <c r="C41" s="294" t="s">
        <v>1689</v>
      </c>
      <c r="D41" s="343" t="s">
        <v>1320</v>
      </c>
      <c r="E41" s="338">
        <f t="shared" si="0"/>
        <v>0</v>
      </c>
      <c r="F41" s="294"/>
      <c r="G41" s="330"/>
      <c r="H41" s="330"/>
      <c r="I41" s="330"/>
      <c r="J41" s="294" t="s">
        <v>1321</v>
      </c>
    </row>
    <row r="42" spans="1:10" s="333" customFormat="1" ht="58.5" customHeight="1" x14ac:dyDescent="0.2">
      <c r="A42" s="325"/>
      <c r="B42" s="490" t="s">
        <v>1322</v>
      </c>
      <c r="C42" s="294" t="s">
        <v>1689</v>
      </c>
      <c r="D42" s="294" t="s">
        <v>1320</v>
      </c>
      <c r="E42" s="338">
        <f t="shared" si="0"/>
        <v>0</v>
      </c>
      <c r="F42" s="294"/>
      <c r="G42" s="330"/>
      <c r="H42" s="330"/>
      <c r="I42" s="330"/>
      <c r="J42" s="294" t="s">
        <v>1323</v>
      </c>
    </row>
    <row r="43" spans="1:10" s="333" customFormat="1" ht="37.5" x14ac:dyDescent="0.2">
      <c r="A43" s="325"/>
      <c r="B43" s="490" t="s">
        <v>1324</v>
      </c>
      <c r="C43" s="294" t="s">
        <v>1315</v>
      </c>
      <c r="D43" s="294" t="s">
        <v>1325</v>
      </c>
      <c r="E43" s="338">
        <f t="shared" si="0"/>
        <v>0</v>
      </c>
      <c r="F43" s="294"/>
      <c r="G43" s="330"/>
      <c r="H43" s="330"/>
      <c r="I43" s="330"/>
      <c r="J43" s="294" t="s">
        <v>1326</v>
      </c>
    </row>
    <row r="44" spans="1:10" s="333" customFormat="1" ht="37.5" x14ac:dyDescent="0.2">
      <c r="A44" s="325"/>
      <c r="B44" s="490" t="s">
        <v>1327</v>
      </c>
      <c r="C44" s="294" t="s">
        <v>1328</v>
      </c>
      <c r="D44" s="294" t="s">
        <v>1329</v>
      </c>
      <c r="E44" s="338">
        <f t="shared" si="0"/>
        <v>0</v>
      </c>
      <c r="F44" s="294"/>
      <c r="G44" s="330"/>
      <c r="H44" s="330"/>
      <c r="I44" s="330"/>
      <c r="J44" s="294" t="s">
        <v>1330</v>
      </c>
    </row>
    <row r="45" spans="1:10" s="333" customFormat="1" ht="37.5" x14ac:dyDescent="0.2">
      <c r="A45" s="325"/>
      <c r="B45" s="490" t="s">
        <v>1331</v>
      </c>
      <c r="C45" s="294" t="s">
        <v>1332</v>
      </c>
      <c r="D45" s="294" t="s">
        <v>846</v>
      </c>
      <c r="E45" s="338">
        <f t="shared" si="0"/>
        <v>0</v>
      </c>
      <c r="F45" s="294"/>
      <c r="G45" s="330"/>
      <c r="H45" s="330"/>
      <c r="I45" s="330"/>
      <c r="J45" s="294" t="s">
        <v>1330</v>
      </c>
    </row>
    <row r="46" spans="1:10" s="329" customFormat="1" ht="18.75" x14ac:dyDescent="0.2">
      <c r="A46" s="478"/>
      <c r="B46" s="491" t="s">
        <v>1890</v>
      </c>
      <c r="C46" s="294" t="s">
        <v>1877</v>
      </c>
      <c r="D46" s="294" t="s">
        <v>846</v>
      </c>
      <c r="E46" s="338">
        <f t="shared" si="0"/>
        <v>0</v>
      </c>
      <c r="F46" s="330"/>
      <c r="G46" s="330"/>
      <c r="H46" s="330"/>
      <c r="I46" s="330"/>
      <c r="J46" s="294" t="s">
        <v>1847</v>
      </c>
    </row>
    <row r="47" spans="1:10" s="161" customFormat="1" ht="63" x14ac:dyDescent="0.2">
      <c r="A47" s="32">
        <v>44</v>
      </c>
      <c r="B47" s="92" t="s">
        <v>280</v>
      </c>
      <c r="C47" s="79"/>
      <c r="D47" s="79"/>
      <c r="E47" s="220">
        <f t="shared" si="0"/>
        <v>0</v>
      </c>
      <c r="F47" s="32"/>
      <c r="G47" s="79"/>
      <c r="H47" s="79"/>
      <c r="I47" s="79"/>
      <c r="J47" s="79"/>
    </row>
    <row r="48" spans="1:10" s="331" customFormat="1" ht="56.25" x14ac:dyDescent="0.3">
      <c r="A48" s="847"/>
      <c r="B48" s="490" t="s">
        <v>1336</v>
      </c>
      <c r="C48" s="800" t="s">
        <v>1337</v>
      </c>
      <c r="D48" s="354" t="s">
        <v>644</v>
      </c>
      <c r="E48" s="338">
        <f t="shared" si="0"/>
        <v>0</v>
      </c>
      <c r="F48" s="490"/>
      <c r="G48" s="490"/>
      <c r="H48" s="490"/>
      <c r="I48" s="490"/>
      <c r="J48" s="354" t="s">
        <v>1333</v>
      </c>
    </row>
    <row r="49" spans="1:10" s="331" customFormat="1" ht="37.5" x14ac:dyDescent="0.3">
      <c r="A49" s="847"/>
      <c r="B49" s="490" t="s">
        <v>1338</v>
      </c>
      <c r="C49" s="800" t="s">
        <v>1339</v>
      </c>
      <c r="D49" s="354" t="s">
        <v>1340</v>
      </c>
      <c r="E49" s="338">
        <f t="shared" si="0"/>
        <v>0</v>
      </c>
      <c r="F49" s="848"/>
      <c r="G49" s="490"/>
      <c r="H49" s="490"/>
      <c r="I49" s="490"/>
      <c r="J49" s="354" t="s">
        <v>1341</v>
      </c>
    </row>
    <row r="50" spans="1:10" s="339" customFormat="1" ht="18.75" x14ac:dyDescent="0.3">
      <c r="A50" s="361"/>
      <c r="B50" s="497" t="s">
        <v>1891</v>
      </c>
      <c r="C50" s="800" t="s">
        <v>1892</v>
      </c>
      <c r="D50" s="294" t="s">
        <v>1325</v>
      </c>
      <c r="E50" s="338">
        <f t="shared" si="0"/>
        <v>0</v>
      </c>
      <c r="F50" s="353"/>
      <c r="G50" s="353"/>
      <c r="H50" s="353"/>
      <c r="I50" s="353"/>
      <c r="J50" s="294" t="s">
        <v>1847</v>
      </c>
    </row>
    <row r="51" spans="1:10" ht="84" x14ac:dyDescent="0.35">
      <c r="A51" s="374">
        <v>45</v>
      </c>
      <c r="B51" s="92" t="s">
        <v>281</v>
      </c>
      <c r="C51" s="99"/>
      <c r="D51" s="163"/>
      <c r="E51" s="220">
        <f t="shared" si="0"/>
        <v>0</v>
      </c>
      <c r="F51" s="288"/>
      <c r="G51" s="162"/>
      <c r="H51" s="164"/>
      <c r="I51" s="162"/>
      <c r="J51" s="162"/>
    </row>
    <row r="52" spans="1:10" s="339" customFormat="1" ht="18.75" x14ac:dyDescent="0.3">
      <c r="A52" s="361"/>
      <c r="B52" s="490" t="s">
        <v>961</v>
      </c>
      <c r="C52" s="800" t="s">
        <v>962</v>
      </c>
      <c r="D52" s="360" t="s">
        <v>938</v>
      </c>
      <c r="E52" s="338">
        <f t="shared" si="0"/>
        <v>0</v>
      </c>
      <c r="F52" s="360"/>
      <c r="G52" s="353"/>
      <c r="H52" s="358"/>
      <c r="I52" s="353"/>
      <c r="J52" s="294" t="s">
        <v>960</v>
      </c>
    </row>
    <row r="53" spans="1:10" s="331" customFormat="1" ht="56.25" x14ac:dyDescent="0.3">
      <c r="A53" s="361"/>
      <c r="B53" s="849" t="s">
        <v>1343</v>
      </c>
      <c r="C53" s="800" t="s">
        <v>1344</v>
      </c>
      <c r="D53" s="800" t="s">
        <v>1345</v>
      </c>
      <c r="E53" s="338">
        <f t="shared" si="0"/>
        <v>0</v>
      </c>
      <c r="F53" s="312"/>
      <c r="G53" s="312"/>
      <c r="H53" s="312"/>
      <c r="I53" s="312"/>
      <c r="J53" s="800" t="s">
        <v>358</v>
      </c>
    </row>
    <row r="54" spans="1:10" s="331" customFormat="1" ht="56.25" x14ac:dyDescent="0.3">
      <c r="A54" s="361"/>
      <c r="B54" s="849" t="s">
        <v>1346</v>
      </c>
      <c r="C54" s="800" t="s">
        <v>713</v>
      </c>
      <c r="D54" s="800" t="s">
        <v>1345</v>
      </c>
      <c r="E54" s="338">
        <f t="shared" si="0"/>
        <v>0</v>
      </c>
      <c r="F54" s="312"/>
      <c r="G54" s="312"/>
      <c r="H54" s="312"/>
      <c r="I54" s="312"/>
      <c r="J54" s="800" t="s">
        <v>358</v>
      </c>
    </row>
    <row r="55" spans="1:10" s="339" customFormat="1" ht="37.5" x14ac:dyDescent="0.3">
      <c r="A55" s="850"/>
      <c r="B55" s="498" t="s">
        <v>1893</v>
      </c>
      <c r="C55" s="800" t="s">
        <v>1894</v>
      </c>
      <c r="D55" s="800" t="s">
        <v>1345</v>
      </c>
      <c r="E55" s="338">
        <f t="shared" si="0"/>
        <v>0</v>
      </c>
      <c r="F55" s="353"/>
      <c r="G55" s="353"/>
      <c r="H55" s="358"/>
      <c r="I55" s="353"/>
      <c r="J55" s="294" t="s">
        <v>1847</v>
      </c>
    </row>
    <row r="56" spans="1:10" ht="85.5" customHeight="1" x14ac:dyDescent="0.35">
      <c r="A56" s="32">
        <v>46</v>
      </c>
      <c r="B56" s="92" t="s">
        <v>282</v>
      </c>
      <c r="C56" s="99"/>
      <c r="D56" s="162"/>
      <c r="E56" s="220">
        <f t="shared" si="0"/>
        <v>0</v>
      </c>
      <c r="F56" s="288"/>
      <c r="G56" s="162"/>
      <c r="H56" s="162"/>
      <c r="I56" s="162"/>
      <c r="J56" s="162"/>
    </row>
    <row r="57" spans="1:10" s="329" customFormat="1" ht="60" customHeight="1" x14ac:dyDescent="0.2">
      <c r="A57" s="294"/>
      <c r="B57" s="490" t="s">
        <v>964</v>
      </c>
      <c r="C57" s="800" t="s">
        <v>963</v>
      </c>
      <c r="D57" s="361" t="s">
        <v>938</v>
      </c>
      <c r="E57" s="338">
        <f t="shared" si="0"/>
        <v>0</v>
      </c>
      <c r="F57" s="326"/>
      <c r="G57" s="326"/>
      <c r="H57" s="326"/>
      <c r="I57" s="326"/>
      <c r="J57" s="294" t="s">
        <v>960</v>
      </c>
    </row>
    <row r="58" spans="1:10" x14ac:dyDescent="0.35">
      <c r="A58" s="84"/>
      <c r="B58" s="797"/>
      <c r="C58" s="798"/>
      <c r="D58" s="310"/>
      <c r="E58" s="221">
        <f t="shared" ref="E58" si="1">F58+G58+H58+I58</f>
        <v>0</v>
      </c>
      <c r="F58" s="310"/>
      <c r="G58" s="310"/>
      <c r="H58" s="310"/>
      <c r="I58" s="310"/>
      <c r="J58" s="310"/>
    </row>
    <row r="59" spans="1:10" x14ac:dyDescent="0.35">
      <c r="A59" s="165"/>
      <c r="B59" s="167" t="s">
        <v>5</v>
      </c>
      <c r="C59" s="165"/>
      <c r="D59" s="165"/>
      <c r="E59" s="166">
        <f>SUM(E15:E58)</f>
        <v>57550</v>
      </c>
      <c r="F59" s="166">
        <f>SUM(F15:F58)</f>
        <v>57550</v>
      </c>
      <c r="G59" s="166">
        <f>SUM(G15:G58)</f>
        <v>0</v>
      </c>
      <c r="H59" s="166">
        <f>SUM(H15:H58)</f>
        <v>0</v>
      </c>
      <c r="I59" s="166">
        <f>SUM(I15:I58)</f>
        <v>0</v>
      </c>
      <c r="J59" s="168">
        <f>F59+G59+H59+I59</f>
        <v>57550</v>
      </c>
    </row>
    <row r="60" spans="1:10" x14ac:dyDescent="0.35">
      <c r="B60" s="150"/>
    </row>
  </sheetData>
  <mergeCells count="5">
    <mergeCell ref="A13:A14"/>
    <mergeCell ref="B13:B14"/>
    <mergeCell ref="E13:I13"/>
    <mergeCell ref="J13:J14"/>
    <mergeCell ref="A1:J1"/>
  </mergeCells>
  <pageMargins left="0.9055118110236221" right="0.31496062992125984" top="0.74803149606299213" bottom="0.74803149606299213" header="0.31496062992125984" footer="0.31496062992125984"/>
  <pageSetup paperSize="9" scale="80" orientation="landscape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49"/>
  <sheetViews>
    <sheetView zoomScale="80" zoomScaleNormal="80" workbookViewId="0">
      <selection sqref="A1:J48"/>
    </sheetView>
  </sheetViews>
  <sheetFormatPr defaultColWidth="9.140625" defaultRowHeight="21" x14ac:dyDescent="0.2"/>
  <cols>
    <col min="1" max="1" width="5.7109375" style="161" customWidth="1"/>
    <col min="2" max="2" width="33.28515625" style="161" customWidth="1"/>
    <col min="3" max="3" width="23" style="161" customWidth="1"/>
    <col min="4" max="4" width="18.28515625" style="161" customWidth="1"/>
    <col min="5" max="5" width="12.5703125" style="161" customWidth="1"/>
    <col min="6" max="7" width="12.42578125" style="161" customWidth="1"/>
    <col min="8" max="8" width="14" style="161" customWidth="1"/>
    <col min="9" max="9" width="12.7109375" style="161" customWidth="1"/>
    <col min="10" max="10" width="18.28515625" style="161" customWidth="1"/>
    <col min="11" max="16384" width="9.140625" style="161"/>
  </cols>
  <sheetData>
    <row r="1" spans="1:10" ht="28.5" x14ac:dyDescent="0.2">
      <c r="A1" s="1163" t="s">
        <v>390</v>
      </c>
      <c r="B1" s="1163"/>
      <c r="C1" s="1163"/>
      <c r="D1" s="1163"/>
      <c r="E1" s="1163"/>
      <c r="F1" s="1163"/>
      <c r="G1" s="1163"/>
      <c r="H1" s="1163"/>
      <c r="I1" s="1163"/>
      <c r="J1" s="1163"/>
    </row>
    <row r="2" spans="1:10" ht="21" customHeight="1" x14ac:dyDescent="0.2">
      <c r="A2" s="35"/>
      <c r="B2" s="48" t="s">
        <v>23</v>
      </c>
      <c r="C2" s="224" t="s">
        <v>30</v>
      </c>
      <c r="D2" s="225" t="s">
        <v>26</v>
      </c>
      <c r="E2" s="226"/>
      <c r="F2" s="227" t="s">
        <v>391</v>
      </c>
      <c r="G2" s="226"/>
      <c r="H2" s="227" t="s">
        <v>401</v>
      </c>
      <c r="I2" s="228"/>
    </row>
    <row r="3" spans="1:10" ht="21" customHeight="1" x14ac:dyDescent="0.2">
      <c r="A3" s="35"/>
      <c r="B3" s="48" t="s">
        <v>40</v>
      </c>
      <c r="C3" s="224" t="s">
        <v>149</v>
      </c>
      <c r="D3" s="229"/>
      <c r="F3" s="222"/>
      <c r="G3" s="222"/>
      <c r="H3" s="222"/>
    </row>
    <row r="4" spans="1:10" ht="21" customHeight="1" x14ac:dyDescent="0.2">
      <c r="A4" s="35"/>
      <c r="B4" s="48" t="s">
        <v>392</v>
      </c>
      <c r="C4" s="224" t="s">
        <v>283</v>
      </c>
      <c r="D4" s="229"/>
      <c r="E4" s="222"/>
      <c r="F4" s="222"/>
      <c r="G4" s="222"/>
    </row>
    <row r="5" spans="1:10" ht="21" customHeight="1" x14ac:dyDescent="0.2">
      <c r="A5" s="35"/>
      <c r="B5" s="48" t="s">
        <v>17</v>
      </c>
      <c r="C5" s="230" t="s">
        <v>25</v>
      </c>
      <c r="D5" s="231" t="s">
        <v>41</v>
      </c>
      <c r="E5" s="230"/>
      <c r="F5" s="230" t="s">
        <v>42</v>
      </c>
      <c r="G5" s="230" t="s">
        <v>43</v>
      </c>
      <c r="H5" s="230" t="s">
        <v>46</v>
      </c>
      <c r="I5" s="230" t="s">
        <v>44</v>
      </c>
      <c r="J5" s="809" t="s">
        <v>45</v>
      </c>
    </row>
    <row r="6" spans="1:10" ht="21" customHeight="1" x14ac:dyDescent="0.2">
      <c r="A6" s="35"/>
      <c r="B6" s="233" t="s">
        <v>28</v>
      </c>
      <c r="D6" s="161" t="s">
        <v>438</v>
      </c>
      <c r="F6" s="229"/>
      <c r="H6" s="229"/>
      <c r="J6" s="229"/>
    </row>
    <row r="7" spans="1:10" ht="21" customHeight="1" x14ac:dyDescent="0.2">
      <c r="A7" s="35"/>
      <c r="B7" s="233" t="s">
        <v>29</v>
      </c>
      <c r="D7" s="161" t="s">
        <v>439</v>
      </c>
      <c r="E7" s="229"/>
      <c r="F7" s="222"/>
      <c r="G7" s="222"/>
      <c r="H7" s="222"/>
    </row>
    <row r="8" spans="1:10" ht="21" customHeight="1" x14ac:dyDescent="0.2">
      <c r="A8" s="35"/>
      <c r="B8" s="233" t="s">
        <v>361</v>
      </c>
      <c r="D8" s="235" t="s">
        <v>440</v>
      </c>
      <c r="E8" s="222"/>
      <c r="F8" s="222"/>
      <c r="G8" s="222"/>
      <c r="H8" s="222"/>
    </row>
    <row r="9" spans="1:10" ht="21" customHeight="1" x14ac:dyDescent="0.2">
      <c r="A9" s="1158" t="s">
        <v>0</v>
      </c>
      <c r="B9" s="1158" t="s">
        <v>27</v>
      </c>
      <c r="C9" s="695" t="s">
        <v>19</v>
      </c>
      <c r="D9" s="695" t="s">
        <v>20</v>
      </c>
      <c r="E9" s="1160" t="s">
        <v>1</v>
      </c>
      <c r="F9" s="1161"/>
      <c r="G9" s="1161"/>
      <c r="H9" s="1161"/>
      <c r="I9" s="1162"/>
      <c r="J9" s="1156" t="s">
        <v>10</v>
      </c>
    </row>
    <row r="10" spans="1:10" x14ac:dyDescent="0.2">
      <c r="A10" s="1164"/>
      <c r="B10" s="1164"/>
      <c r="C10" s="696"/>
      <c r="D10" s="696" t="s">
        <v>21</v>
      </c>
      <c r="E10" s="706" t="s">
        <v>5</v>
      </c>
      <c r="F10" s="706" t="s">
        <v>6</v>
      </c>
      <c r="G10" s="706" t="s">
        <v>261</v>
      </c>
      <c r="H10" s="706" t="s">
        <v>22</v>
      </c>
      <c r="I10" s="706" t="s">
        <v>135</v>
      </c>
      <c r="J10" s="1165"/>
    </row>
    <row r="11" spans="1:10" ht="42" x14ac:dyDescent="0.2">
      <c r="A11" s="851">
        <v>47</v>
      </c>
      <c r="B11" s="131" t="s">
        <v>161</v>
      </c>
      <c r="C11" s="79"/>
      <c r="D11" s="79"/>
      <c r="E11" s="220">
        <f t="shared" ref="E11:E46" si="0">F11+G11+H11+I11</f>
        <v>0</v>
      </c>
      <c r="F11" s="79"/>
      <c r="G11" s="79"/>
      <c r="H11" s="79"/>
      <c r="I11" s="79"/>
      <c r="J11" s="79"/>
    </row>
    <row r="12" spans="1:10" s="329" customFormat="1" ht="40.5" customHeight="1" x14ac:dyDescent="0.2">
      <c r="A12" s="362"/>
      <c r="B12" s="821" t="s">
        <v>1691</v>
      </c>
      <c r="C12" s="335"/>
      <c r="D12" s="335"/>
      <c r="E12" s="338">
        <f t="shared" si="0"/>
        <v>0</v>
      </c>
      <c r="F12" s="335"/>
      <c r="G12" s="335"/>
      <c r="H12" s="335"/>
      <c r="I12" s="335"/>
      <c r="J12" s="335"/>
    </row>
    <row r="13" spans="1:10" s="329" customFormat="1" ht="56.25" x14ac:dyDescent="0.2">
      <c r="A13" s="349"/>
      <c r="B13" s="490" t="s">
        <v>965</v>
      </c>
      <c r="C13" s="294" t="s">
        <v>966</v>
      </c>
      <c r="D13" s="294" t="s">
        <v>967</v>
      </c>
      <c r="E13" s="338">
        <f t="shared" si="0"/>
        <v>0</v>
      </c>
      <c r="F13" s="330"/>
      <c r="G13" s="330"/>
      <c r="H13" s="330"/>
      <c r="I13" s="330"/>
      <c r="J13" s="294" t="s">
        <v>971</v>
      </c>
    </row>
    <row r="14" spans="1:10" s="329" customFormat="1" ht="37.5" x14ac:dyDescent="0.2">
      <c r="A14" s="349"/>
      <c r="B14" s="330" t="s">
        <v>968</v>
      </c>
      <c r="C14" s="294" t="s">
        <v>969</v>
      </c>
      <c r="D14" s="294" t="s">
        <v>970</v>
      </c>
      <c r="E14" s="338">
        <f t="shared" si="0"/>
        <v>0</v>
      </c>
      <c r="F14" s="330"/>
      <c r="G14" s="330"/>
      <c r="H14" s="330"/>
      <c r="I14" s="330"/>
      <c r="J14" s="330"/>
    </row>
    <row r="15" spans="1:10" s="329" customFormat="1" ht="18.75" x14ac:dyDescent="0.2">
      <c r="A15" s="349"/>
      <c r="B15" s="330" t="s">
        <v>972</v>
      </c>
      <c r="C15" s="294" t="s">
        <v>973</v>
      </c>
      <c r="D15" s="294" t="s">
        <v>970</v>
      </c>
      <c r="E15" s="338">
        <f t="shared" si="0"/>
        <v>0</v>
      </c>
      <c r="F15" s="330"/>
      <c r="G15" s="330"/>
      <c r="H15" s="330"/>
      <c r="I15" s="330"/>
      <c r="J15" s="330"/>
    </row>
    <row r="16" spans="1:10" s="333" customFormat="1" ht="56.25" x14ac:dyDescent="0.2">
      <c r="A16" s="852"/>
      <c r="B16" s="490" t="s">
        <v>1350</v>
      </c>
      <c r="C16" s="354" t="s">
        <v>1351</v>
      </c>
      <c r="D16" s="325"/>
      <c r="E16" s="338">
        <f t="shared" si="0"/>
        <v>0</v>
      </c>
      <c r="F16" s="294">
        <v>0</v>
      </c>
      <c r="G16" s="335"/>
      <c r="H16" s="335"/>
      <c r="I16" s="335"/>
      <c r="J16" s="294" t="s">
        <v>1349</v>
      </c>
    </row>
    <row r="17" spans="1:10" s="333" customFormat="1" ht="56.25" x14ac:dyDescent="0.2">
      <c r="A17" s="852"/>
      <c r="B17" s="490" t="s">
        <v>1352</v>
      </c>
      <c r="C17" s="354" t="s">
        <v>1353</v>
      </c>
      <c r="D17" s="325"/>
      <c r="E17" s="338">
        <f t="shared" si="0"/>
        <v>0</v>
      </c>
      <c r="F17" s="294">
        <v>0</v>
      </c>
      <c r="G17" s="335"/>
      <c r="H17" s="335"/>
      <c r="I17" s="335"/>
      <c r="J17" s="294" t="s">
        <v>1349</v>
      </c>
    </row>
    <row r="18" spans="1:10" s="333" customFormat="1" ht="37.5" x14ac:dyDescent="0.2">
      <c r="A18" s="852"/>
      <c r="B18" s="490" t="s">
        <v>1354</v>
      </c>
      <c r="C18" s="354" t="s">
        <v>1355</v>
      </c>
      <c r="D18" s="325"/>
      <c r="E18" s="338">
        <f t="shared" si="0"/>
        <v>0</v>
      </c>
      <c r="F18" s="294">
        <v>0</v>
      </c>
      <c r="G18" s="335"/>
      <c r="H18" s="335"/>
      <c r="I18" s="335"/>
      <c r="J18" s="294" t="s">
        <v>1349</v>
      </c>
    </row>
    <row r="19" spans="1:10" s="333" customFormat="1" ht="56.25" x14ac:dyDescent="0.2">
      <c r="A19" s="852"/>
      <c r="B19" s="490" t="s">
        <v>1356</v>
      </c>
      <c r="C19" s="800" t="s">
        <v>1357</v>
      </c>
      <c r="D19" s="325"/>
      <c r="E19" s="338">
        <f t="shared" si="0"/>
        <v>0</v>
      </c>
      <c r="F19" s="325">
        <v>0</v>
      </c>
      <c r="G19" s="335"/>
      <c r="H19" s="335"/>
      <c r="I19" s="335"/>
      <c r="J19" s="294" t="s">
        <v>1349</v>
      </c>
    </row>
    <row r="20" spans="1:10" s="329" customFormat="1" ht="18.75" x14ac:dyDescent="0.2">
      <c r="A20" s="853"/>
      <c r="B20" s="499" t="s">
        <v>1895</v>
      </c>
      <c r="C20" s="492" t="s">
        <v>1545</v>
      </c>
      <c r="D20" s="294" t="s">
        <v>970</v>
      </c>
      <c r="E20" s="338">
        <f t="shared" si="0"/>
        <v>0</v>
      </c>
      <c r="F20" s="330"/>
      <c r="G20" s="330"/>
      <c r="H20" s="330"/>
      <c r="I20" s="330"/>
      <c r="J20" s="478" t="s">
        <v>1847</v>
      </c>
    </row>
    <row r="21" spans="1:10" ht="63" x14ac:dyDescent="0.2">
      <c r="A21" s="32">
        <v>48</v>
      </c>
      <c r="B21" s="99" t="s">
        <v>284</v>
      </c>
      <c r="C21" s="79"/>
      <c r="D21" s="79"/>
      <c r="E21" s="220">
        <f t="shared" si="0"/>
        <v>0</v>
      </c>
      <c r="F21" s="79"/>
      <c r="G21" s="79"/>
      <c r="H21" s="79"/>
      <c r="I21" s="79"/>
      <c r="J21" s="79"/>
    </row>
    <row r="22" spans="1:10" s="333" customFormat="1" ht="41.25" customHeight="1" x14ac:dyDescent="0.2">
      <c r="A22" s="335"/>
      <c r="B22" s="490" t="s">
        <v>1358</v>
      </c>
      <c r="C22" s="800" t="s">
        <v>825</v>
      </c>
      <c r="D22" s="354" t="s">
        <v>1168</v>
      </c>
      <c r="E22" s="338">
        <f t="shared" si="0"/>
        <v>0</v>
      </c>
      <c r="F22" s="330"/>
      <c r="G22" s="335"/>
      <c r="H22" s="335"/>
      <c r="I22" s="335"/>
      <c r="J22" s="294" t="s">
        <v>1349</v>
      </c>
    </row>
    <row r="23" spans="1:10" s="333" customFormat="1" ht="37.5" x14ac:dyDescent="0.2">
      <c r="A23" s="335"/>
      <c r="B23" s="490" t="s">
        <v>1359</v>
      </c>
      <c r="C23" s="800" t="s">
        <v>1360</v>
      </c>
      <c r="D23" s="354" t="s">
        <v>1213</v>
      </c>
      <c r="E23" s="338">
        <f t="shared" si="0"/>
        <v>0</v>
      </c>
      <c r="F23" s="330"/>
      <c r="G23" s="335"/>
      <c r="H23" s="335"/>
      <c r="I23" s="335"/>
      <c r="J23" s="294" t="s">
        <v>1349</v>
      </c>
    </row>
    <row r="24" spans="1:10" s="333" customFormat="1" ht="56.25" x14ac:dyDescent="0.2">
      <c r="A24" s="335"/>
      <c r="B24" s="490" t="s">
        <v>1361</v>
      </c>
      <c r="C24" s="800" t="s">
        <v>1362</v>
      </c>
      <c r="D24" s="354" t="s">
        <v>1263</v>
      </c>
      <c r="E24" s="338">
        <f t="shared" si="0"/>
        <v>0</v>
      </c>
      <c r="F24" s="330"/>
      <c r="G24" s="335"/>
      <c r="H24" s="335"/>
      <c r="I24" s="335"/>
      <c r="J24" s="294" t="s">
        <v>1349</v>
      </c>
    </row>
    <row r="25" spans="1:10" s="333" customFormat="1" ht="20.25" customHeight="1" x14ac:dyDescent="0.2">
      <c r="A25" s="335"/>
      <c r="B25" s="854" t="s">
        <v>1363</v>
      </c>
      <c r="C25" s="800" t="s">
        <v>825</v>
      </c>
      <c r="D25" s="354" t="s">
        <v>1168</v>
      </c>
      <c r="E25" s="338">
        <f t="shared" si="0"/>
        <v>0</v>
      </c>
      <c r="F25" s="335"/>
      <c r="G25" s="335"/>
      <c r="H25" s="335"/>
      <c r="I25" s="335"/>
      <c r="J25" s="294" t="s">
        <v>1349</v>
      </c>
    </row>
    <row r="26" spans="1:10" s="333" customFormat="1" ht="56.25" x14ac:dyDescent="0.2">
      <c r="A26" s="335"/>
      <c r="B26" s="490" t="s">
        <v>1364</v>
      </c>
      <c r="C26" s="800" t="s">
        <v>1365</v>
      </c>
      <c r="D26" s="354" t="s">
        <v>1168</v>
      </c>
      <c r="E26" s="338">
        <f t="shared" si="0"/>
        <v>0</v>
      </c>
      <c r="F26" s="335"/>
      <c r="G26" s="335"/>
      <c r="H26" s="335"/>
      <c r="I26" s="335"/>
      <c r="J26" s="294" t="s">
        <v>1349</v>
      </c>
    </row>
    <row r="27" spans="1:10" s="333" customFormat="1" ht="37.5" x14ac:dyDescent="0.2">
      <c r="A27" s="335"/>
      <c r="B27" s="490" t="s">
        <v>1366</v>
      </c>
      <c r="C27" s="800" t="s">
        <v>1365</v>
      </c>
      <c r="D27" s="354" t="s">
        <v>1168</v>
      </c>
      <c r="E27" s="338">
        <f t="shared" si="0"/>
        <v>0</v>
      </c>
      <c r="F27" s="335"/>
      <c r="G27" s="335"/>
      <c r="H27" s="335"/>
      <c r="I27" s="335"/>
      <c r="J27" s="294" t="s">
        <v>1349</v>
      </c>
    </row>
    <row r="28" spans="1:10" s="333" customFormat="1" ht="56.25" x14ac:dyDescent="0.2">
      <c r="A28" s="335"/>
      <c r="B28" s="490" t="s">
        <v>1367</v>
      </c>
      <c r="C28" s="294" t="s">
        <v>825</v>
      </c>
      <c r="D28" s="354"/>
      <c r="E28" s="338">
        <f t="shared" si="0"/>
        <v>0</v>
      </c>
      <c r="F28" s="490"/>
      <c r="G28" s="335"/>
      <c r="H28" s="335"/>
      <c r="I28" s="335"/>
      <c r="J28" s="294" t="s">
        <v>1349</v>
      </c>
    </row>
    <row r="29" spans="1:10" x14ac:dyDescent="0.2">
      <c r="A29" s="32">
        <v>49</v>
      </c>
      <c r="B29" s="94" t="s">
        <v>137</v>
      </c>
      <c r="C29" s="79"/>
      <c r="D29" s="79"/>
      <c r="E29" s="220">
        <f t="shared" si="0"/>
        <v>0</v>
      </c>
      <c r="F29" s="79"/>
      <c r="G29" s="79"/>
      <c r="H29" s="79"/>
      <c r="I29" s="79"/>
      <c r="J29" s="79"/>
    </row>
    <row r="30" spans="1:10" s="333" customFormat="1" ht="37.5" x14ac:dyDescent="0.2">
      <c r="A30" s="852"/>
      <c r="B30" s="490" t="s">
        <v>1347</v>
      </c>
      <c r="C30" s="354" t="s">
        <v>1348</v>
      </c>
      <c r="D30" s="354" t="s">
        <v>1168</v>
      </c>
      <c r="E30" s="338">
        <f>F30+G30+H30+I30</f>
        <v>0</v>
      </c>
      <c r="F30" s="855"/>
      <c r="G30" s="335"/>
      <c r="H30" s="335"/>
      <c r="I30" s="335"/>
      <c r="J30" s="294" t="s">
        <v>1349</v>
      </c>
    </row>
    <row r="31" spans="1:10" s="333" customFormat="1" ht="56.25" x14ac:dyDescent="0.2">
      <c r="A31" s="335"/>
      <c r="B31" s="490" t="s">
        <v>1368</v>
      </c>
      <c r="C31" s="800" t="s">
        <v>1369</v>
      </c>
      <c r="D31" s="354" t="s">
        <v>1213</v>
      </c>
      <c r="E31" s="338">
        <f t="shared" ref="E31:E36" si="1">F31+G31+H31+I31</f>
        <v>0</v>
      </c>
      <c r="F31" s="338"/>
      <c r="G31" s="335"/>
      <c r="H31" s="335"/>
      <c r="I31" s="335"/>
      <c r="J31" s="294" t="s">
        <v>1349</v>
      </c>
    </row>
    <row r="32" spans="1:10" s="333" customFormat="1" ht="56.25" x14ac:dyDescent="0.2">
      <c r="A32" s="335"/>
      <c r="B32" s="490" t="s">
        <v>1370</v>
      </c>
      <c r="C32" s="800" t="s">
        <v>1371</v>
      </c>
      <c r="D32" s="856" t="s">
        <v>1263</v>
      </c>
      <c r="E32" s="338">
        <f t="shared" si="1"/>
        <v>0</v>
      </c>
      <c r="F32" s="490"/>
      <c r="G32" s="335"/>
      <c r="H32" s="335"/>
      <c r="I32" s="335"/>
      <c r="J32" s="294" t="s">
        <v>1349</v>
      </c>
    </row>
    <row r="33" spans="1:10" s="333" customFormat="1" ht="44.25" customHeight="1" x14ac:dyDescent="0.2">
      <c r="A33" s="335"/>
      <c r="B33" s="490" t="s">
        <v>1372</v>
      </c>
      <c r="C33" s="800" t="s">
        <v>1373</v>
      </c>
      <c r="D33" s="354" t="s">
        <v>1374</v>
      </c>
      <c r="E33" s="338">
        <f t="shared" si="1"/>
        <v>0</v>
      </c>
      <c r="F33" s="848"/>
      <c r="G33" s="335"/>
      <c r="H33" s="335"/>
      <c r="I33" s="335"/>
      <c r="J33" s="294" t="s">
        <v>1349</v>
      </c>
    </row>
    <row r="34" spans="1:10" s="333" customFormat="1" ht="56.25" x14ac:dyDescent="0.2">
      <c r="A34" s="335"/>
      <c r="B34" s="490" t="s">
        <v>1375</v>
      </c>
      <c r="C34" s="800" t="s">
        <v>1353</v>
      </c>
      <c r="D34" s="354" t="s">
        <v>1213</v>
      </c>
      <c r="E34" s="338">
        <f t="shared" si="1"/>
        <v>0</v>
      </c>
      <c r="F34" s="490"/>
      <c r="G34" s="335"/>
      <c r="H34" s="335"/>
      <c r="I34" s="335"/>
      <c r="J34" s="294" t="s">
        <v>1349</v>
      </c>
    </row>
    <row r="35" spans="1:10" s="329" customFormat="1" ht="18.75" x14ac:dyDescent="0.2">
      <c r="A35" s="294"/>
      <c r="B35" s="500" t="s">
        <v>1896</v>
      </c>
      <c r="C35" s="492" t="s">
        <v>825</v>
      </c>
      <c r="D35" s="354" t="s">
        <v>1168</v>
      </c>
      <c r="E35" s="338">
        <f t="shared" si="1"/>
        <v>15000</v>
      </c>
      <c r="F35" s="338">
        <v>15000</v>
      </c>
      <c r="G35" s="330"/>
      <c r="H35" s="330"/>
      <c r="I35" s="330"/>
      <c r="J35" s="294" t="s">
        <v>1798</v>
      </c>
    </row>
    <row r="36" spans="1:10" s="329" customFormat="1" ht="18.75" x14ac:dyDescent="0.2">
      <c r="A36" s="294"/>
      <c r="B36" s="500" t="s">
        <v>1897</v>
      </c>
      <c r="C36" s="492" t="s">
        <v>1861</v>
      </c>
      <c r="D36" s="354" t="s">
        <v>1168</v>
      </c>
      <c r="E36" s="338">
        <f t="shared" si="1"/>
        <v>0</v>
      </c>
      <c r="F36" s="330"/>
      <c r="G36" s="330"/>
      <c r="H36" s="330"/>
      <c r="I36" s="330"/>
      <c r="J36" s="330" t="s">
        <v>1847</v>
      </c>
    </row>
    <row r="37" spans="1:10" ht="63" x14ac:dyDescent="0.2">
      <c r="A37" s="857">
        <v>50</v>
      </c>
      <c r="B37" s="99" t="s">
        <v>285</v>
      </c>
      <c r="C37" s="99"/>
      <c r="D37" s="94"/>
      <c r="E37" s="220">
        <f t="shared" si="0"/>
        <v>0</v>
      </c>
      <c r="F37" s="94"/>
      <c r="G37" s="94"/>
      <c r="H37" s="94"/>
      <c r="I37" s="94"/>
      <c r="J37" s="94"/>
    </row>
    <row r="38" spans="1:10" s="329" customFormat="1" ht="37.5" x14ac:dyDescent="0.2">
      <c r="A38" s="326"/>
      <c r="B38" s="312" t="s">
        <v>974</v>
      </c>
      <c r="C38" s="800" t="s">
        <v>975</v>
      </c>
      <c r="D38" s="294" t="s">
        <v>967</v>
      </c>
      <c r="E38" s="338">
        <f t="shared" si="0"/>
        <v>0</v>
      </c>
      <c r="F38" s="326"/>
      <c r="G38" s="326"/>
      <c r="H38" s="363"/>
      <c r="I38" s="326"/>
      <c r="J38" s="294" t="s">
        <v>971</v>
      </c>
    </row>
    <row r="39" spans="1:10" s="329" customFormat="1" ht="56.25" x14ac:dyDescent="0.2">
      <c r="A39" s="294"/>
      <c r="B39" s="312" t="s">
        <v>976</v>
      </c>
      <c r="C39" s="312"/>
      <c r="D39" s="326"/>
      <c r="E39" s="338">
        <f t="shared" si="0"/>
        <v>0</v>
      </c>
      <c r="F39" s="326"/>
      <c r="G39" s="326"/>
      <c r="H39" s="326"/>
      <c r="I39" s="326"/>
      <c r="J39" s="294" t="s">
        <v>971</v>
      </c>
    </row>
    <row r="40" spans="1:10" s="333" customFormat="1" ht="37.5" x14ac:dyDescent="0.2">
      <c r="A40" s="858"/>
      <c r="B40" s="859" t="s">
        <v>1376</v>
      </c>
      <c r="C40" s="312"/>
      <c r="D40" s="326"/>
      <c r="E40" s="338">
        <f t="shared" si="0"/>
        <v>0</v>
      </c>
      <c r="F40" s="326"/>
      <c r="G40" s="326"/>
      <c r="H40" s="326"/>
      <c r="I40" s="326"/>
      <c r="J40" s="326"/>
    </row>
    <row r="41" spans="1:10" s="333" customFormat="1" ht="37.5" x14ac:dyDescent="0.2">
      <c r="A41" s="858"/>
      <c r="B41" s="859" t="s">
        <v>1377</v>
      </c>
      <c r="C41" s="800" t="s">
        <v>1378</v>
      </c>
      <c r="D41" s="800" t="s">
        <v>1168</v>
      </c>
      <c r="E41" s="338">
        <f t="shared" si="0"/>
        <v>0</v>
      </c>
      <c r="F41" s="312"/>
      <c r="G41" s="326"/>
      <c r="H41" s="326"/>
      <c r="I41" s="326"/>
      <c r="J41" s="800" t="s">
        <v>357</v>
      </c>
    </row>
    <row r="42" spans="1:10" s="333" customFormat="1" ht="37.5" x14ac:dyDescent="0.2">
      <c r="A42" s="860"/>
      <c r="B42" s="490" t="s">
        <v>1379</v>
      </c>
      <c r="C42" s="800" t="s">
        <v>1351</v>
      </c>
      <c r="D42" s="354" t="s">
        <v>1168</v>
      </c>
      <c r="E42" s="338">
        <f t="shared" si="0"/>
        <v>0</v>
      </c>
      <c r="F42" s="490"/>
      <c r="G42" s="326"/>
      <c r="H42" s="326"/>
      <c r="I42" s="326"/>
      <c r="J42" s="361" t="s">
        <v>1349</v>
      </c>
    </row>
    <row r="43" spans="1:10" s="333" customFormat="1" ht="37.5" x14ac:dyDescent="0.2">
      <c r="A43" s="860"/>
      <c r="B43" s="490" t="s">
        <v>1380</v>
      </c>
      <c r="C43" s="800" t="s">
        <v>1353</v>
      </c>
      <c r="D43" s="856" t="s">
        <v>1283</v>
      </c>
      <c r="E43" s="338">
        <f t="shared" si="0"/>
        <v>0</v>
      </c>
      <c r="F43" s="490"/>
      <c r="G43" s="326"/>
      <c r="H43" s="326"/>
      <c r="I43" s="326"/>
      <c r="J43" s="361" t="s">
        <v>1349</v>
      </c>
    </row>
    <row r="44" spans="1:10" s="333" customFormat="1" ht="37.5" x14ac:dyDescent="0.2">
      <c r="A44" s="490"/>
      <c r="B44" s="490" t="s">
        <v>1381</v>
      </c>
      <c r="C44" s="800" t="s">
        <v>1353</v>
      </c>
      <c r="D44" s="354" t="s">
        <v>1283</v>
      </c>
      <c r="E44" s="338">
        <f t="shared" si="0"/>
        <v>0</v>
      </c>
      <c r="F44" s="490"/>
      <c r="G44" s="326"/>
      <c r="H44" s="363"/>
      <c r="I44" s="326"/>
      <c r="J44" s="361" t="s">
        <v>1349</v>
      </c>
    </row>
    <row r="45" spans="1:10" s="333" customFormat="1" ht="37.5" x14ac:dyDescent="0.2">
      <c r="A45" s="335"/>
      <c r="B45" s="490" t="s">
        <v>1382</v>
      </c>
      <c r="C45" s="800" t="s">
        <v>1353</v>
      </c>
      <c r="D45" s="354" t="s">
        <v>1283</v>
      </c>
      <c r="E45" s="338">
        <f t="shared" si="0"/>
        <v>0</v>
      </c>
      <c r="F45" s="848"/>
      <c r="G45" s="326"/>
      <c r="H45" s="326"/>
      <c r="I45" s="326"/>
      <c r="J45" s="361" t="s">
        <v>1349</v>
      </c>
    </row>
    <row r="46" spans="1:10" s="329" customFormat="1" ht="37.5" x14ac:dyDescent="0.2">
      <c r="A46" s="326"/>
      <c r="B46" s="312" t="s">
        <v>1898</v>
      </c>
      <c r="C46" s="800" t="s">
        <v>1875</v>
      </c>
      <c r="D46" s="354" t="s">
        <v>1168</v>
      </c>
      <c r="E46" s="338">
        <f t="shared" si="0"/>
        <v>0</v>
      </c>
      <c r="F46" s="326"/>
      <c r="G46" s="326"/>
      <c r="H46" s="363"/>
      <c r="I46" s="326"/>
      <c r="J46" s="294" t="s">
        <v>1847</v>
      </c>
    </row>
    <row r="47" spans="1:10" x14ac:dyDescent="0.2">
      <c r="A47" s="84"/>
      <c r="B47" s="797"/>
      <c r="C47" s="798"/>
      <c r="D47" s="250"/>
      <c r="E47" s="221">
        <f t="shared" ref="E47" si="2">F47+G47+H47+I47</f>
        <v>0</v>
      </c>
      <c r="F47" s="250"/>
      <c r="G47" s="250"/>
      <c r="H47" s="250"/>
      <c r="I47" s="250"/>
      <c r="J47" s="250"/>
    </row>
    <row r="48" spans="1:10" x14ac:dyDescent="0.2">
      <c r="A48" s="117"/>
      <c r="B48" s="237" t="s">
        <v>5</v>
      </c>
      <c r="C48" s="117"/>
      <c r="D48" s="117"/>
      <c r="E48" s="238">
        <f>SUM(E11:E47)</f>
        <v>15000</v>
      </c>
      <c r="F48" s="238">
        <f>SUM(F11:F47)</f>
        <v>15000</v>
      </c>
      <c r="G48" s="238">
        <f>SUM(G11:G47)</f>
        <v>0</v>
      </c>
      <c r="H48" s="238">
        <f>SUM(H11:H47)</f>
        <v>0</v>
      </c>
      <c r="I48" s="238">
        <f>SUM(I11:I47)</f>
        <v>0</v>
      </c>
      <c r="J48" s="239">
        <f>F48+G48+H48+I48</f>
        <v>15000</v>
      </c>
    </row>
    <row r="49" spans="2:2" x14ac:dyDescent="0.2">
      <c r="B49" s="226"/>
    </row>
  </sheetData>
  <mergeCells count="5">
    <mergeCell ref="A9:A10"/>
    <mergeCell ref="B9:B10"/>
    <mergeCell ref="E9:I9"/>
    <mergeCell ref="J9:J10"/>
    <mergeCell ref="A1:J1"/>
  </mergeCells>
  <pageMargins left="0.9055118110236221" right="0.31496062992125984" top="0.35433070866141736" bottom="0.35433070866141736" header="0.31496062992125984" footer="0.31496062992125984"/>
  <pageSetup paperSize="9" scale="80" orientation="landscape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21"/>
  <sheetViews>
    <sheetView zoomScale="80" zoomScaleNormal="80" workbookViewId="0">
      <selection activeCell="A22" sqref="A22:XFD23"/>
    </sheetView>
  </sheetViews>
  <sheetFormatPr defaultColWidth="9.140625" defaultRowHeight="21" x14ac:dyDescent="0.35"/>
  <cols>
    <col min="1" max="1" width="5.7109375" style="146" customWidth="1"/>
    <col min="2" max="2" width="33.28515625" style="146" customWidth="1"/>
    <col min="3" max="3" width="23" style="146" customWidth="1"/>
    <col min="4" max="4" width="18.28515625" style="146" customWidth="1"/>
    <col min="5" max="5" width="11.42578125" style="146" customWidth="1"/>
    <col min="6" max="7" width="10.7109375" style="146" customWidth="1"/>
    <col min="8" max="8" width="15.28515625" style="146" customWidth="1"/>
    <col min="9" max="9" width="12.85546875" style="146" customWidth="1"/>
    <col min="10" max="10" width="18.28515625" style="146" customWidth="1"/>
    <col min="11" max="16384" width="9.140625" style="146"/>
  </cols>
  <sheetData>
    <row r="1" spans="1:10" ht="28.5" x14ac:dyDescent="0.45">
      <c r="A1" s="1188" t="s">
        <v>390</v>
      </c>
      <c r="B1" s="1188"/>
      <c r="C1" s="1188"/>
      <c r="D1" s="1188"/>
      <c r="E1" s="1188"/>
      <c r="F1" s="1188"/>
      <c r="G1" s="1188"/>
      <c r="H1" s="1188"/>
      <c r="I1" s="1188"/>
      <c r="J1" s="1188"/>
    </row>
    <row r="2" spans="1:10" ht="21" customHeight="1" x14ac:dyDescent="0.35">
      <c r="A2" s="35"/>
      <c r="B2" s="48" t="s">
        <v>23</v>
      </c>
      <c r="C2" s="148" t="s">
        <v>30</v>
      </c>
      <c r="D2" s="149" t="s">
        <v>26</v>
      </c>
      <c r="E2" s="150"/>
      <c r="F2" s="151" t="s">
        <v>391</v>
      </c>
      <c r="G2" s="150"/>
      <c r="H2" s="151" t="s">
        <v>401</v>
      </c>
      <c r="I2" s="152"/>
    </row>
    <row r="3" spans="1:10" ht="21" customHeight="1" x14ac:dyDescent="0.35">
      <c r="A3" s="35"/>
      <c r="B3" s="48" t="s">
        <v>40</v>
      </c>
      <c r="C3" s="148" t="s">
        <v>149</v>
      </c>
      <c r="D3" s="153"/>
      <c r="F3" s="154"/>
      <c r="G3" s="154"/>
      <c r="H3" s="154"/>
    </row>
    <row r="4" spans="1:10" ht="21" customHeight="1" x14ac:dyDescent="0.35">
      <c r="A4" s="35"/>
      <c r="B4" s="48" t="s">
        <v>392</v>
      </c>
      <c r="C4" s="148" t="s">
        <v>286</v>
      </c>
      <c r="D4" s="153"/>
      <c r="E4" s="154"/>
      <c r="F4" s="154"/>
      <c r="G4" s="154"/>
    </row>
    <row r="5" spans="1:10" ht="21" customHeight="1" x14ac:dyDescent="0.35">
      <c r="A5" s="35"/>
      <c r="B5" s="48" t="s">
        <v>17</v>
      </c>
      <c r="C5" s="155" t="s">
        <v>25</v>
      </c>
      <c r="D5" s="156" t="s">
        <v>41</v>
      </c>
      <c r="E5" s="155"/>
      <c r="F5" s="155" t="s">
        <v>42</v>
      </c>
      <c r="G5" s="155" t="s">
        <v>43</v>
      </c>
      <c r="H5" s="155" t="s">
        <v>46</v>
      </c>
      <c r="I5" s="155" t="s">
        <v>44</v>
      </c>
      <c r="J5" s="155" t="s">
        <v>45</v>
      </c>
    </row>
    <row r="6" spans="1:10" ht="21" customHeight="1" x14ac:dyDescent="0.35">
      <c r="A6" s="35"/>
      <c r="B6" s="157" t="s">
        <v>28</v>
      </c>
      <c r="D6" s="146" t="s">
        <v>441</v>
      </c>
      <c r="F6" s="153"/>
      <c r="H6" s="153"/>
      <c r="J6" s="153"/>
    </row>
    <row r="7" spans="1:10" ht="21" customHeight="1" x14ac:dyDescent="0.35">
      <c r="A7" s="35"/>
      <c r="B7" s="157" t="s">
        <v>29</v>
      </c>
      <c r="D7" s="146" t="s">
        <v>442</v>
      </c>
      <c r="E7" s="153"/>
      <c r="F7" s="154"/>
      <c r="G7" s="154"/>
      <c r="H7" s="154"/>
    </row>
    <row r="8" spans="1:10" ht="21" customHeight="1" x14ac:dyDescent="0.35">
      <c r="A8" s="35"/>
      <c r="B8" s="157" t="s">
        <v>362</v>
      </c>
      <c r="D8" s="146" t="s">
        <v>443</v>
      </c>
      <c r="E8" s="154"/>
      <c r="F8" s="154"/>
      <c r="G8" s="154"/>
      <c r="H8" s="154"/>
    </row>
    <row r="9" spans="1:10" ht="21" customHeight="1" x14ac:dyDescent="0.35">
      <c r="A9" s="1181" t="s">
        <v>0</v>
      </c>
      <c r="B9" s="1181" t="s">
        <v>27</v>
      </c>
      <c r="C9" s="701" t="s">
        <v>19</v>
      </c>
      <c r="D9" s="159" t="s">
        <v>20</v>
      </c>
      <c r="E9" s="1183" t="s">
        <v>1</v>
      </c>
      <c r="F9" s="1184"/>
      <c r="G9" s="1184"/>
      <c r="H9" s="1184"/>
      <c r="I9" s="1185"/>
      <c r="J9" s="1186" t="s">
        <v>10</v>
      </c>
    </row>
    <row r="10" spans="1:10" x14ac:dyDescent="0.35">
      <c r="A10" s="1182"/>
      <c r="B10" s="1182"/>
      <c r="C10" s="702"/>
      <c r="D10" s="169" t="s">
        <v>21</v>
      </c>
      <c r="E10" s="706" t="s">
        <v>5</v>
      </c>
      <c r="F10" s="706" t="s">
        <v>6</v>
      </c>
      <c r="G10" s="706" t="s">
        <v>261</v>
      </c>
      <c r="H10" s="706" t="s">
        <v>22</v>
      </c>
      <c r="I10" s="706" t="s">
        <v>135</v>
      </c>
      <c r="J10" s="1187"/>
    </row>
    <row r="11" spans="1:10" s="161" customFormat="1" ht="42" x14ac:dyDescent="0.2">
      <c r="A11" s="102">
        <v>51</v>
      </c>
      <c r="B11" s="132" t="s">
        <v>150</v>
      </c>
      <c r="C11" s="79"/>
      <c r="D11" s="79"/>
      <c r="E11" s="220">
        <f t="shared" ref="E11:E18" si="0">F11+G11+H11+I11</f>
        <v>0</v>
      </c>
      <c r="F11" s="79"/>
      <c r="G11" s="79"/>
      <c r="H11" s="79"/>
      <c r="I11" s="79"/>
      <c r="J11" s="79"/>
    </row>
    <row r="12" spans="1:10" s="333" customFormat="1" ht="37.5" x14ac:dyDescent="0.2">
      <c r="A12" s="335"/>
      <c r="B12" s="330" t="s">
        <v>580</v>
      </c>
      <c r="C12" s="335"/>
      <c r="D12" s="335"/>
      <c r="E12" s="338">
        <f t="shared" si="0"/>
        <v>0</v>
      </c>
      <c r="F12" s="335"/>
      <c r="G12" s="335"/>
      <c r="H12" s="335"/>
      <c r="I12" s="335"/>
      <c r="J12" s="335"/>
    </row>
    <row r="13" spans="1:10" s="333" customFormat="1" ht="18.75" x14ac:dyDescent="0.2">
      <c r="A13" s="335"/>
      <c r="B13" s="330" t="s">
        <v>581</v>
      </c>
      <c r="C13" s="294" t="s">
        <v>582</v>
      </c>
      <c r="D13" s="294" t="s">
        <v>1051</v>
      </c>
      <c r="E13" s="338">
        <f t="shared" si="0"/>
        <v>0</v>
      </c>
      <c r="F13" s="330"/>
      <c r="G13" s="330"/>
      <c r="H13" s="330"/>
      <c r="I13" s="330"/>
      <c r="J13" s="294" t="s">
        <v>576</v>
      </c>
    </row>
    <row r="14" spans="1:10" s="331" customFormat="1" ht="18.75" x14ac:dyDescent="0.3">
      <c r="A14" s="312"/>
      <c r="B14" s="312" t="s">
        <v>584</v>
      </c>
      <c r="C14" s="800" t="s">
        <v>585</v>
      </c>
      <c r="D14" s="861">
        <v>242492</v>
      </c>
      <c r="E14" s="338">
        <f t="shared" si="0"/>
        <v>3000</v>
      </c>
      <c r="F14" s="831">
        <v>3000</v>
      </c>
      <c r="G14" s="353"/>
      <c r="H14" s="353"/>
      <c r="I14" s="353"/>
      <c r="J14" s="360" t="s">
        <v>576</v>
      </c>
    </row>
    <row r="15" spans="1:10" s="331" customFormat="1" ht="18.75" x14ac:dyDescent="0.3">
      <c r="A15" s="353"/>
      <c r="B15" s="312" t="s">
        <v>586</v>
      </c>
      <c r="C15" s="800" t="s">
        <v>587</v>
      </c>
      <c r="D15" s="862">
        <v>242309</v>
      </c>
      <c r="E15" s="338">
        <f t="shared" si="0"/>
        <v>5000</v>
      </c>
      <c r="F15" s="831">
        <v>5000</v>
      </c>
      <c r="G15" s="353"/>
      <c r="H15" s="358"/>
      <c r="I15" s="353"/>
      <c r="J15" s="360" t="s">
        <v>576</v>
      </c>
    </row>
    <row r="16" spans="1:10" s="329" customFormat="1" ht="32.25" customHeight="1" x14ac:dyDescent="0.2">
      <c r="A16" s="330"/>
      <c r="B16" s="330" t="s">
        <v>1899</v>
      </c>
      <c r="C16" s="294" t="s">
        <v>1900</v>
      </c>
      <c r="D16" s="294" t="s">
        <v>1051</v>
      </c>
      <c r="E16" s="338">
        <f t="shared" si="0"/>
        <v>0</v>
      </c>
      <c r="F16" s="330"/>
      <c r="G16" s="330"/>
      <c r="H16" s="330"/>
      <c r="I16" s="330"/>
      <c r="J16" s="294" t="s">
        <v>1847</v>
      </c>
    </row>
    <row r="17" spans="1:10" x14ac:dyDescent="0.35">
      <c r="A17" s="85">
        <v>52</v>
      </c>
      <c r="B17" s="92" t="s">
        <v>151</v>
      </c>
      <c r="C17" s="99"/>
      <c r="D17" s="162"/>
      <c r="E17" s="220">
        <f t="shared" si="0"/>
        <v>0</v>
      </c>
      <c r="F17" s="162"/>
      <c r="G17" s="162"/>
      <c r="H17" s="162"/>
      <c r="I17" s="162"/>
      <c r="J17" s="162"/>
    </row>
    <row r="18" spans="1:10" s="339" customFormat="1" x14ac:dyDescent="0.3">
      <c r="A18" s="294"/>
      <c r="B18" s="495" t="s">
        <v>1901</v>
      </c>
      <c r="C18" s="800" t="s">
        <v>1902</v>
      </c>
      <c r="D18" s="294" t="s">
        <v>1051</v>
      </c>
      <c r="E18" s="220">
        <f t="shared" si="0"/>
        <v>0</v>
      </c>
      <c r="F18" s="353"/>
      <c r="G18" s="353"/>
      <c r="H18" s="353"/>
      <c r="I18" s="353"/>
      <c r="J18" s="294" t="s">
        <v>1847</v>
      </c>
    </row>
    <row r="19" spans="1:10" x14ac:dyDescent="0.35">
      <c r="A19" s="33"/>
      <c r="B19" s="863"/>
      <c r="C19" s="99"/>
      <c r="D19" s="162"/>
      <c r="E19" s="220">
        <f t="shared" ref="E19" si="1">F19+G19+H19+I19</f>
        <v>0</v>
      </c>
      <c r="F19" s="162"/>
      <c r="G19" s="162"/>
      <c r="H19" s="162"/>
      <c r="I19" s="162"/>
      <c r="J19" s="162"/>
    </row>
    <row r="20" spans="1:10" x14ac:dyDescent="0.35">
      <c r="A20" s="165"/>
      <c r="B20" s="167" t="s">
        <v>5</v>
      </c>
      <c r="C20" s="165"/>
      <c r="D20" s="165"/>
      <c r="E20" s="166">
        <f>SUM(E12:E19)</f>
        <v>8000</v>
      </c>
      <c r="F20" s="166">
        <f t="shared" ref="F20:I20" si="2">SUM(F12:F19)</f>
        <v>8000</v>
      </c>
      <c r="G20" s="166">
        <f t="shared" si="2"/>
        <v>0</v>
      </c>
      <c r="H20" s="166">
        <f t="shared" si="2"/>
        <v>0</v>
      </c>
      <c r="I20" s="166">
        <f t="shared" si="2"/>
        <v>0</v>
      </c>
      <c r="J20" s="168">
        <f>F20+G20+H20+I20</f>
        <v>8000</v>
      </c>
    </row>
    <row r="21" spans="1:10" x14ac:dyDescent="0.35">
      <c r="B21" s="150"/>
    </row>
  </sheetData>
  <mergeCells count="5">
    <mergeCell ref="A9:A10"/>
    <mergeCell ref="B9:B10"/>
    <mergeCell ref="E9:I9"/>
    <mergeCell ref="J9:J10"/>
    <mergeCell ref="A1:J1"/>
  </mergeCells>
  <pageMargins left="0.9055118110236221" right="0.31496062992125984" top="0.55118110236220474" bottom="0.55118110236220474" header="0.31496062992125984" footer="0.31496062992125984"/>
  <pageSetup paperSize="9" scale="85" orientation="landscape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30"/>
  <sheetViews>
    <sheetView zoomScale="70" zoomScaleNormal="70" workbookViewId="0">
      <selection activeCell="A24" sqref="A24:J29"/>
    </sheetView>
  </sheetViews>
  <sheetFormatPr defaultColWidth="9.140625" defaultRowHeight="21" x14ac:dyDescent="0.35"/>
  <cols>
    <col min="1" max="1" width="5.7109375" style="146" customWidth="1"/>
    <col min="2" max="2" width="33.28515625" style="146" customWidth="1"/>
    <col min="3" max="3" width="23" style="146" customWidth="1"/>
    <col min="4" max="4" width="18.28515625" style="146" customWidth="1"/>
    <col min="5" max="7" width="12.85546875" style="146" customWidth="1"/>
    <col min="8" max="9" width="13.140625" style="146" customWidth="1"/>
    <col min="10" max="10" width="18.28515625" style="146" customWidth="1"/>
    <col min="11" max="16384" width="9.140625" style="146"/>
  </cols>
  <sheetData>
    <row r="1" spans="1:10" ht="28.5" x14ac:dyDescent="0.45">
      <c r="A1" s="1188" t="s">
        <v>390</v>
      </c>
      <c r="B1" s="1188"/>
      <c r="C1" s="1188"/>
      <c r="D1" s="1188"/>
      <c r="E1" s="1188"/>
      <c r="F1" s="1188"/>
      <c r="G1" s="1188"/>
      <c r="H1" s="1188"/>
      <c r="I1" s="1188"/>
      <c r="J1" s="1188"/>
    </row>
    <row r="2" spans="1:10" ht="21" customHeight="1" x14ac:dyDescent="0.35">
      <c r="A2" s="35"/>
      <c r="B2" s="48" t="s">
        <v>23</v>
      </c>
      <c r="C2" s="148" t="s">
        <v>30</v>
      </c>
      <c r="D2" s="149" t="s">
        <v>26</v>
      </c>
      <c r="E2" s="150"/>
      <c r="F2" s="151" t="s">
        <v>391</v>
      </c>
      <c r="G2" s="150"/>
      <c r="H2" s="151" t="s">
        <v>401</v>
      </c>
      <c r="I2" s="152"/>
    </row>
    <row r="3" spans="1:10" ht="21" customHeight="1" x14ac:dyDescent="0.35">
      <c r="A3" s="35"/>
      <c r="B3" s="48" t="s">
        <v>40</v>
      </c>
      <c r="C3" s="148" t="s">
        <v>149</v>
      </c>
      <c r="D3" s="153"/>
      <c r="F3" s="154"/>
      <c r="G3" s="154"/>
      <c r="H3" s="154"/>
    </row>
    <row r="4" spans="1:10" ht="21" customHeight="1" x14ac:dyDescent="0.35">
      <c r="A4" s="35"/>
      <c r="B4" s="48" t="s">
        <v>392</v>
      </c>
      <c r="C4" s="148" t="s">
        <v>287</v>
      </c>
      <c r="D4" s="153"/>
      <c r="E4" s="154"/>
      <c r="F4" s="154"/>
      <c r="G4" s="154"/>
    </row>
    <row r="5" spans="1:10" ht="21" customHeight="1" x14ac:dyDescent="0.35">
      <c r="A5" s="35"/>
      <c r="B5" s="48" t="s">
        <v>17</v>
      </c>
      <c r="C5" s="155" t="s">
        <v>25</v>
      </c>
      <c r="D5" s="156" t="s">
        <v>41</v>
      </c>
      <c r="E5" s="155"/>
      <c r="F5" s="155" t="s">
        <v>42</v>
      </c>
      <c r="G5" s="155" t="s">
        <v>43</v>
      </c>
      <c r="H5" s="155" t="s">
        <v>46</v>
      </c>
      <c r="I5" s="155" t="s">
        <v>44</v>
      </c>
      <c r="J5" s="155" t="s">
        <v>45</v>
      </c>
    </row>
    <row r="6" spans="1:10" ht="21" customHeight="1" x14ac:dyDescent="0.35">
      <c r="A6" s="35"/>
      <c r="B6" s="157" t="s">
        <v>28</v>
      </c>
      <c r="D6" s="146" t="s">
        <v>444</v>
      </c>
      <c r="F6" s="153"/>
      <c r="H6" s="153"/>
      <c r="J6" s="153"/>
    </row>
    <row r="7" spans="1:10" ht="21" customHeight="1" x14ac:dyDescent="0.35">
      <c r="A7" s="35"/>
      <c r="B7" s="157" t="s">
        <v>29</v>
      </c>
      <c r="D7" s="146" t="s">
        <v>445</v>
      </c>
      <c r="F7" s="153"/>
      <c r="H7" s="153"/>
    </row>
    <row r="8" spans="1:10" ht="21" customHeight="1" x14ac:dyDescent="0.35">
      <c r="B8" s="157" t="s">
        <v>363</v>
      </c>
      <c r="E8" s="153"/>
      <c r="F8" s="154"/>
      <c r="G8" s="154"/>
      <c r="H8" s="154"/>
    </row>
    <row r="9" spans="1:10" ht="21" customHeight="1" x14ac:dyDescent="0.35">
      <c r="A9" s="1181" t="s">
        <v>0</v>
      </c>
      <c r="B9" s="1181" t="s">
        <v>27</v>
      </c>
      <c r="C9" s="701" t="s">
        <v>19</v>
      </c>
      <c r="D9" s="159" t="s">
        <v>20</v>
      </c>
      <c r="E9" s="1183" t="s">
        <v>1</v>
      </c>
      <c r="F9" s="1184"/>
      <c r="G9" s="1184"/>
      <c r="H9" s="1184"/>
      <c r="I9" s="1185"/>
      <c r="J9" s="1186" t="s">
        <v>10</v>
      </c>
    </row>
    <row r="10" spans="1:10" x14ac:dyDescent="0.35">
      <c r="A10" s="1182"/>
      <c r="B10" s="1182"/>
      <c r="C10" s="702"/>
      <c r="D10" s="169" t="s">
        <v>21</v>
      </c>
      <c r="E10" s="706" t="s">
        <v>5</v>
      </c>
      <c r="F10" s="706" t="s">
        <v>6</v>
      </c>
      <c r="G10" s="706" t="s">
        <v>261</v>
      </c>
      <c r="H10" s="706" t="s">
        <v>22</v>
      </c>
      <c r="I10" s="706" t="s">
        <v>135</v>
      </c>
      <c r="J10" s="1187"/>
    </row>
    <row r="11" spans="1:10" s="161" customFormat="1" ht="42" x14ac:dyDescent="0.2">
      <c r="A11" s="841">
        <v>53</v>
      </c>
      <c r="B11" s="93" t="s">
        <v>288</v>
      </c>
      <c r="C11" s="79"/>
      <c r="D11" s="79"/>
      <c r="E11" s="220">
        <f t="shared" ref="E11:E27" si="0">F11+G11+H11+I11</f>
        <v>0</v>
      </c>
      <c r="F11" s="79"/>
      <c r="G11" s="79"/>
      <c r="H11" s="79"/>
      <c r="I11" s="79"/>
      <c r="J11" s="79"/>
    </row>
    <row r="12" spans="1:10" s="333" customFormat="1" ht="37.5" x14ac:dyDescent="0.2">
      <c r="A12" s="294"/>
      <c r="B12" s="330" t="s">
        <v>1383</v>
      </c>
      <c r="C12" s="330"/>
      <c r="D12" s="294" t="s">
        <v>1168</v>
      </c>
      <c r="E12" s="338">
        <f t="shared" si="0"/>
        <v>0</v>
      </c>
      <c r="F12" s="330"/>
      <c r="G12" s="330"/>
      <c r="H12" s="330"/>
      <c r="I12" s="330"/>
      <c r="J12" s="294" t="s">
        <v>1384</v>
      </c>
    </row>
    <row r="13" spans="1:10" s="333" customFormat="1" ht="18.75" x14ac:dyDescent="0.2">
      <c r="A13" s="294"/>
      <c r="B13" s="330" t="s">
        <v>1385</v>
      </c>
      <c r="C13" s="330"/>
      <c r="D13" s="294" t="s">
        <v>1168</v>
      </c>
      <c r="E13" s="338">
        <f t="shared" si="0"/>
        <v>0</v>
      </c>
      <c r="F13" s="330"/>
      <c r="G13" s="330"/>
      <c r="H13" s="330"/>
      <c r="I13" s="330"/>
      <c r="J13" s="294" t="s">
        <v>1384</v>
      </c>
    </row>
    <row r="14" spans="1:10" s="333" customFormat="1" ht="18.75" x14ac:dyDescent="0.2">
      <c r="A14" s="294"/>
      <c r="B14" s="330" t="s">
        <v>1386</v>
      </c>
      <c r="C14" s="330"/>
      <c r="D14" s="294" t="s">
        <v>1168</v>
      </c>
      <c r="E14" s="338">
        <f t="shared" si="0"/>
        <v>0</v>
      </c>
      <c r="F14" s="330"/>
      <c r="G14" s="330"/>
      <c r="H14" s="330"/>
      <c r="I14" s="330"/>
      <c r="J14" s="294" t="s">
        <v>1384</v>
      </c>
    </row>
    <row r="15" spans="1:10" s="333" customFormat="1" ht="42" customHeight="1" x14ac:dyDescent="0.2">
      <c r="A15" s="294"/>
      <c r="B15" s="330" t="s">
        <v>1387</v>
      </c>
      <c r="C15" s="330"/>
      <c r="D15" s="294" t="s">
        <v>1168</v>
      </c>
      <c r="E15" s="338">
        <f t="shared" si="0"/>
        <v>0</v>
      </c>
      <c r="F15" s="330"/>
      <c r="G15" s="330"/>
      <c r="H15" s="330"/>
      <c r="I15" s="330"/>
      <c r="J15" s="294" t="s">
        <v>1384</v>
      </c>
    </row>
    <row r="16" spans="1:10" s="333" customFormat="1" ht="18.75" x14ac:dyDescent="0.2">
      <c r="A16" s="294"/>
      <c r="B16" s="330" t="s">
        <v>1388</v>
      </c>
      <c r="C16" s="330"/>
      <c r="D16" s="294" t="s">
        <v>1168</v>
      </c>
      <c r="E16" s="338">
        <f t="shared" si="0"/>
        <v>0</v>
      </c>
      <c r="F16" s="330"/>
      <c r="G16" s="330"/>
      <c r="H16" s="330"/>
      <c r="I16" s="330"/>
      <c r="J16" s="294" t="s">
        <v>1384</v>
      </c>
    </row>
    <row r="17" spans="1:10" s="161" customFormat="1" ht="42" x14ac:dyDescent="0.2">
      <c r="A17" s="32">
        <v>54</v>
      </c>
      <c r="B17" s="93" t="s">
        <v>289</v>
      </c>
      <c r="C17" s="79"/>
      <c r="D17" s="79"/>
      <c r="E17" s="220">
        <f t="shared" si="0"/>
        <v>0</v>
      </c>
      <c r="F17" s="79"/>
      <c r="G17" s="79"/>
      <c r="H17" s="79"/>
      <c r="I17" s="79"/>
      <c r="J17" s="79"/>
    </row>
    <row r="18" spans="1:10" s="161" customFormat="1" ht="42" x14ac:dyDescent="0.2">
      <c r="A18" s="32">
        <v>55</v>
      </c>
      <c r="B18" s="92" t="s">
        <v>153</v>
      </c>
      <c r="C18" s="79"/>
      <c r="D18" s="79"/>
      <c r="E18" s="220">
        <f t="shared" si="0"/>
        <v>0</v>
      </c>
      <c r="F18" s="79"/>
      <c r="G18" s="79"/>
      <c r="H18" s="79"/>
      <c r="I18" s="79"/>
      <c r="J18" s="79"/>
    </row>
    <row r="19" spans="1:10" s="333" customFormat="1" ht="37.5" x14ac:dyDescent="0.2">
      <c r="A19" s="294"/>
      <c r="B19" s="330" t="s">
        <v>1389</v>
      </c>
      <c r="C19" s="294" t="s">
        <v>1390</v>
      </c>
      <c r="D19" s="294" t="s">
        <v>1168</v>
      </c>
      <c r="E19" s="338">
        <f t="shared" si="0"/>
        <v>0</v>
      </c>
      <c r="F19" s="330"/>
      <c r="G19" s="330"/>
      <c r="H19" s="330"/>
      <c r="I19" s="330"/>
      <c r="J19" s="294" t="s">
        <v>1384</v>
      </c>
    </row>
    <row r="20" spans="1:10" s="333" customFormat="1" ht="37.5" x14ac:dyDescent="0.2">
      <c r="A20" s="294"/>
      <c r="B20" s="330" t="s">
        <v>1391</v>
      </c>
      <c r="C20" s="330"/>
      <c r="D20" s="294" t="s">
        <v>1168</v>
      </c>
      <c r="E20" s="338">
        <f t="shared" si="0"/>
        <v>0</v>
      </c>
      <c r="F20" s="330"/>
      <c r="G20" s="330"/>
      <c r="H20" s="330"/>
      <c r="I20" s="330"/>
      <c r="J20" s="294" t="s">
        <v>1384</v>
      </c>
    </row>
    <row r="21" spans="1:10" s="333" customFormat="1" ht="37.5" x14ac:dyDescent="0.2">
      <c r="A21" s="294"/>
      <c r="B21" s="330" t="s">
        <v>1392</v>
      </c>
      <c r="C21" s="330"/>
      <c r="D21" s="294" t="s">
        <v>1168</v>
      </c>
      <c r="E21" s="338">
        <f t="shared" si="0"/>
        <v>0</v>
      </c>
      <c r="F21" s="330"/>
      <c r="G21" s="330"/>
      <c r="H21" s="330"/>
      <c r="I21" s="330"/>
      <c r="J21" s="294" t="s">
        <v>1384</v>
      </c>
    </row>
    <row r="22" spans="1:10" x14ac:dyDescent="0.35">
      <c r="A22" s="288">
        <v>56</v>
      </c>
      <c r="B22" s="93" t="s">
        <v>152</v>
      </c>
      <c r="C22" s="99"/>
      <c r="D22" s="162"/>
      <c r="E22" s="220">
        <f t="shared" si="0"/>
        <v>0</v>
      </c>
      <c r="F22" s="162"/>
      <c r="G22" s="162"/>
      <c r="H22" s="162"/>
      <c r="I22" s="162"/>
      <c r="J22" s="162"/>
    </row>
    <row r="23" spans="1:10" s="331" customFormat="1" ht="60.75" customHeight="1" x14ac:dyDescent="0.3">
      <c r="A23" s="360"/>
      <c r="B23" s="864" t="s">
        <v>1393</v>
      </c>
      <c r="C23" s="312"/>
      <c r="D23" s="294" t="s">
        <v>1168</v>
      </c>
      <c r="E23" s="338">
        <f t="shared" si="0"/>
        <v>0</v>
      </c>
      <c r="F23" s="353"/>
      <c r="G23" s="353"/>
      <c r="H23" s="353"/>
      <c r="I23" s="353"/>
      <c r="J23" s="294" t="s">
        <v>1384</v>
      </c>
    </row>
    <row r="24" spans="1:10" s="331" customFormat="1" ht="58.5" customHeight="1" x14ac:dyDescent="0.3">
      <c r="A24" s="360"/>
      <c r="B24" s="330" t="s">
        <v>1394</v>
      </c>
      <c r="C24" s="312"/>
      <c r="D24" s="294" t="s">
        <v>1168</v>
      </c>
      <c r="E24" s="338">
        <f t="shared" si="0"/>
        <v>0</v>
      </c>
      <c r="F24" s="353"/>
      <c r="G24" s="353"/>
      <c r="H24" s="353"/>
      <c r="I24" s="353"/>
      <c r="J24" s="294" t="s">
        <v>1384</v>
      </c>
    </row>
    <row r="25" spans="1:10" s="331" customFormat="1" ht="37.5" x14ac:dyDescent="0.3">
      <c r="A25" s="360"/>
      <c r="B25" s="864" t="s">
        <v>1395</v>
      </c>
      <c r="C25" s="312"/>
      <c r="D25" s="294" t="s">
        <v>1168</v>
      </c>
      <c r="E25" s="338">
        <f t="shared" si="0"/>
        <v>0</v>
      </c>
      <c r="F25" s="353"/>
      <c r="G25" s="353"/>
      <c r="H25" s="353"/>
      <c r="I25" s="353"/>
      <c r="J25" s="294" t="s">
        <v>1384</v>
      </c>
    </row>
    <row r="26" spans="1:10" s="331" customFormat="1" ht="56.25" x14ac:dyDescent="0.3">
      <c r="A26" s="360"/>
      <c r="B26" s="864" t="s">
        <v>1396</v>
      </c>
      <c r="C26" s="312"/>
      <c r="D26" s="294" t="s">
        <v>1168</v>
      </c>
      <c r="E26" s="338">
        <f t="shared" si="0"/>
        <v>0</v>
      </c>
      <c r="F26" s="353"/>
      <c r="G26" s="353"/>
      <c r="H26" s="353"/>
      <c r="I26" s="353"/>
      <c r="J26" s="294" t="s">
        <v>1384</v>
      </c>
    </row>
    <row r="27" spans="1:10" s="331" customFormat="1" ht="37.5" x14ac:dyDescent="0.3">
      <c r="A27" s="360"/>
      <c r="B27" s="864" t="s">
        <v>1397</v>
      </c>
      <c r="C27" s="800" t="s">
        <v>718</v>
      </c>
      <c r="D27" s="361" t="s">
        <v>1345</v>
      </c>
      <c r="E27" s="338">
        <f t="shared" si="0"/>
        <v>1000</v>
      </c>
      <c r="F27" s="328">
        <v>1000</v>
      </c>
      <c r="G27" s="353"/>
      <c r="H27" s="353"/>
      <c r="I27" s="353"/>
      <c r="J27" s="294" t="s">
        <v>1384</v>
      </c>
    </row>
    <row r="28" spans="1:10" x14ac:dyDescent="0.35">
      <c r="A28" s="310"/>
      <c r="B28" s="798"/>
      <c r="C28" s="798"/>
      <c r="D28" s="315"/>
      <c r="E28" s="221">
        <f t="shared" ref="E28" si="1">F28+G28+H28+I28</f>
        <v>0</v>
      </c>
      <c r="F28" s="310"/>
      <c r="G28" s="310"/>
      <c r="H28" s="316"/>
      <c r="I28" s="310"/>
      <c r="J28" s="310"/>
    </row>
    <row r="29" spans="1:10" x14ac:dyDescent="0.35">
      <c r="A29" s="165"/>
      <c r="B29" s="167" t="s">
        <v>5</v>
      </c>
      <c r="C29" s="165"/>
      <c r="D29" s="165"/>
      <c r="E29" s="166">
        <f>SUM(E11:E28)</f>
        <v>1000</v>
      </c>
      <c r="F29" s="166">
        <f t="shared" ref="F29:I29" si="2">SUM(F11:F28)</f>
        <v>1000</v>
      </c>
      <c r="G29" s="166">
        <f t="shared" si="2"/>
        <v>0</v>
      </c>
      <c r="H29" s="166">
        <f t="shared" si="2"/>
        <v>0</v>
      </c>
      <c r="I29" s="166">
        <f t="shared" si="2"/>
        <v>0</v>
      </c>
      <c r="J29" s="168">
        <f>F29+G29+H29+I29</f>
        <v>1000</v>
      </c>
    </row>
    <row r="30" spans="1:10" x14ac:dyDescent="0.35">
      <c r="B30" s="150"/>
    </row>
  </sheetData>
  <mergeCells count="5">
    <mergeCell ref="A9:A10"/>
    <mergeCell ref="B9:B10"/>
    <mergeCell ref="E9:I9"/>
    <mergeCell ref="J9:J10"/>
    <mergeCell ref="A1:J1"/>
  </mergeCells>
  <pageMargins left="0.9055118110236221" right="0.31496062992125984" top="0.35433070866141736" bottom="0.35433070866141736" header="0.31496062992125984" footer="0.31496062992125984"/>
  <pageSetup paperSize="9" scale="80" orientation="landscape" horizontalDpi="200" verticalDpi="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17"/>
  <sheetViews>
    <sheetView zoomScale="70" zoomScaleNormal="70" workbookViewId="0">
      <selection sqref="A1:J16"/>
    </sheetView>
  </sheetViews>
  <sheetFormatPr defaultColWidth="9.140625" defaultRowHeight="21" x14ac:dyDescent="0.35"/>
  <cols>
    <col min="1" max="1" width="5.7109375" style="146" customWidth="1"/>
    <col min="2" max="2" width="33.28515625" style="146" customWidth="1"/>
    <col min="3" max="3" width="23" style="146" customWidth="1"/>
    <col min="4" max="4" width="18.28515625" style="146" customWidth="1"/>
    <col min="5" max="5" width="11.28515625" style="146" customWidth="1"/>
    <col min="6" max="6" width="12.140625" style="146" customWidth="1"/>
    <col min="7" max="7" width="10.85546875" style="146" customWidth="1"/>
    <col min="8" max="8" width="14.7109375" style="146" customWidth="1"/>
    <col min="9" max="9" width="14.140625" style="146" customWidth="1"/>
    <col min="10" max="10" width="18.28515625" style="146" customWidth="1"/>
    <col min="11" max="16384" width="9.140625" style="146"/>
  </cols>
  <sheetData>
    <row r="1" spans="1:10" ht="28.5" x14ac:dyDescent="0.45">
      <c r="A1" s="1188" t="s">
        <v>390</v>
      </c>
      <c r="B1" s="1188"/>
      <c r="C1" s="1188"/>
      <c r="D1" s="1188"/>
      <c r="E1" s="1188"/>
      <c r="F1" s="1188"/>
      <c r="G1" s="1188"/>
      <c r="H1" s="1188"/>
      <c r="I1" s="1188"/>
      <c r="J1" s="1188"/>
    </row>
    <row r="2" spans="1:10" ht="21" customHeight="1" x14ac:dyDescent="0.35">
      <c r="A2" s="35"/>
      <c r="B2" s="48" t="s">
        <v>23</v>
      </c>
      <c r="C2" s="148" t="s">
        <v>30</v>
      </c>
      <c r="D2" s="149" t="s">
        <v>26</v>
      </c>
      <c r="E2" s="150"/>
      <c r="F2" s="151" t="s">
        <v>391</v>
      </c>
      <c r="G2" s="150"/>
      <c r="H2" s="151" t="s">
        <v>401</v>
      </c>
      <c r="I2" s="152"/>
    </row>
    <row r="3" spans="1:10" ht="21" customHeight="1" x14ac:dyDescent="0.35">
      <c r="A3" s="35"/>
      <c r="B3" s="48" t="s">
        <v>40</v>
      </c>
      <c r="C3" s="148" t="s">
        <v>149</v>
      </c>
      <c r="D3" s="153"/>
      <c r="F3" s="154"/>
      <c r="G3" s="154"/>
      <c r="H3" s="154"/>
    </row>
    <row r="4" spans="1:10" ht="21" customHeight="1" x14ac:dyDescent="0.35">
      <c r="A4" s="35"/>
      <c r="B4" s="48" t="s">
        <v>392</v>
      </c>
      <c r="C4" s="148" t="s">
        <v>290</v>
      </c>
      <c r="D4" s="153"/>
      <c r="E4" s="154"/>
      <c r="F4" s="154"/>
      <c r="G4" s="154"/>
    </row>
    <row r="5" spans="1:10" ht="21" customHeight="1" x14ac:dyDescent="0.35">
      <c r="A5" s="35"/>
      <c r="B5" s="48" t="s">
        <v>17</v>
      </c>
      <c r="C5" s="155" t="s">
        <v>25</v>
      </c>
      <c r="D5" s="156" t="s">
        <v>41</v>
      </c>
      <c r="E5" s="155"/>
      <c r="F5" s="155" t="s">
        <v>42</v>
      </c>
      <c r="G5" s="155" t="s">
        <v>43</v>
      </c>
      <c r="H5" s="155" t="s">
        <v>46</v>
      </c>
      <c r="I5" s="155" t="s">
        <v>44</v>
      </c>
      <c r="J5" s="155" t="s">
        <v>45</v>
      </c>
    </row>
    <row r="6" spans="1:10" ht="21" customHeight="1" x14ac:dyDescent="0.35">
      <c r="A6" s="35"/>
      <c r="B6" s="157" t="s">
        <v>28</v>
      </c>
      <c r="D6" s="146" t="s">
        <v>446</v>
      </c>
      <c r="F6" s="153"/>
      <c r="H6" s="153"/>
      <c r="J6" s="153"/>
    </row>
    <row r="7" spans="1:10" ht="21" customHeight="1" x14ac:dyDescent="0.35">
      <c r="A7" s="35"/>
      <c r="B7" s="157" t="s">
        <v>29</v>
      </c>
      <c r="D7" s="146" t="s">
        <v>447</v>
      </c>
      <c r="F7" s="153"/>
      <c r="H7" s="153"/>
    </row>
    <row r="8" spans="1:10" ht="21" customHeight="1" x14ac:dyDescent="0.35">
      <c r="B8" s="157" t="s">
        <v>364</v>
      </c>
      <c r="E8" s="153"/>
      <c r="F8" s="154"/>
      <c r="G8" s="154"/>
      <c r="H8" s="154"/>
    </row>
    <row r="9" spans="1:10" ht="21" customHeight="1" x14ac:dyDescent="0.35">
      <c r="A9" s="1181" t="s">
        <v>0</v>
      </c>
      <c r="B9" s="1181" t="s">
        <v>27</v>
      </c>
      <c r="C9" s="701" t="s">
        <v>19</v>
      </c>
      <c r="D9" s="159" t="s">
        <v>20</v>
      </c>
      <c r="E9" s="1183" t="s">
        <v>1</v>
      </c>
      <c r="F9" s="1184"/>
      <c r="G9" s="1184"/>
      <c r="H9" s="1184"/>
      <c r="I9" s="1185"/>
      <c r="J9" s="1186" t="s">
        <v>10</v>
      </c>
    </row>
    <row r="10" spans="1:10" x14ac:dyDescent="0.35">
      <c r="A10" s="1182"/>
      <c r="B10" s="1182"/>
      <c r="C10" s="702"/>
      <c r="D10" s="169" t="s">
        <v>21</v>
      </c>
      <c r="E10" s="706" t="s">
        <v>5</v>
      </c>
      <c r="F10" s="706" t="s">
        <v>6</v>
      </c>
      <c r="G10" s="706" t="s">
        <v>261</v>
      </c>
      <c r="H10" s="706" t="s">
        <v>22</v>
      </c>
      <c r="I10" s="706" t="s">
        <v>135</v>
      </c>
      <c r="J10" s="1187"/>
    </row>
    <row r="11" spans="1:10" s="161" customFormat="1" ht="42" x14ac:dyDescent="0.2">
      <c r="A11" s="841">
        <v>57</v>
      </c>
      <c r="B11" s="104" t="s">
        <v>154</v>
      </c>
      <c r="C11" s="79"/>
      <c r="D11" s="79"/>
      <c r="E11" s="220">
        <f>F11+G11+H11+I11</f>
        <v>0</v>
      </c>
      <c r="F11" s="79"/>
      <c r="G11" s="79"/>
      <c r="H11" s="79"/>
      <c r="I11" s="79"/>
      <c r="J11" s="79"/>
    </row>
    <row r="12" spans="1:10" ht="42" x14ac:dyDescent="0.35">
      <c r="A12" s="865">
        <v>58</v>
      </c>
      <c r="B12" s="93" t="s">
        <v>289</v>
      </c>
      <c r="C12" s="99"/>
      <c r="D12" s="162"/>
      <c r="E12" s="220">
        <f>F12+G12+H12+I12</f>
        <v>0</v>
      </c>
      <c r="F12" s="162"/>
      <c r="G12" s="162"/>
      <c r="H12" s="162"/>
      <c r="I12" s="162"/>
      <c r="J12" s="162"/>
    </row>
    <row r="13" spans="1:10" s="331" customFormat="1" ht="56.25" x14ac:dyDescent="0.3">
      <c r="A13" s="370"/>
      <c r="B13" s="496" t="s">
        <v>1398</v>
      </c>
      <c r="C13" s="294" t="s">
        <v>886</v>
      </c>
      <c r="D13" s="294" t="s">
        <v>1283</v>
      </c>
      <c r="E13" s="338">
        <f>F13+G13+H13+I13</f>
        <v>0</v>
      </c>
      <c r="F13" s="338"/>
      <c r="G13" s="330"/>
      <c r="H13" s="330"/>
      <c r="I13" s="330"/>
      <c r="J13" s="294" t="s">
        <v>1264</v>
      </c>
    </row>
    <row r="14" spans="1:10" s="331" customFormat="1" ht="37.5" x14ac:dyDescent="0.3">
      <c r="A14" s="370"/>
      <c r="B14" s="496" t="s">
        <v>1399</v>
      </c>
      <c r="C14" s="294" t="s">
        <v>948</v>
      </c>
      <c r="D14" s="294" t="s">
        <v>1283</v>
      </c>
      <c r="E14" s="338">
        <f>F14+G14+H14+I14</f>
        <v>1000</v>
      </c>
      <c r="F14" s="338">
        <v>1000</v>
      </c>
      <c r="G14" s="330"/>
      <c r="H14" s="330"/>
      <c r="I14" s="330"/>
      <c r="J14" s="294" t="s">
        <v>1264</v>
      </c>
    </row>
    <row r="15" spans="1:10" x14ac:dyDescent="0.35">
      <c r="A15" s="33"/>
      <c r="B15" s="863"/>
      <c r="C15" s="99"/>
      <c r="D15" s="162"/>
      <c r="E15" s="220">
        <f t="shared" ref="E15" si="0">F15+G15+H15+I15</f>
        <v>0</v>
      </c>
      <c r="F15" s="162"/>
      <c r="G15" s="162"/>
      <c r="H15" s="162"/>
      <c r="I15" s="162"/>
      <c r="J15" s="162"/>
    </row>
    <row r="16" spans="1:10" x14ac:dyDescent="0.35">
      <c r="A16" s="165"/>
      <c r="B16" s="167" t="s">
        <v>5</v>
      </c>
      <c r="C16" s="165"/>
      <c r="D16" s="165"/>
      <c r="E16" s="166">
        <f>SUM(E11:E15)</f>
        <v>1000</v>
      </c>
      <c r="F16" s="166">
        <f>SUM(F11:F15)</f>
        <v>1000</v>
      </c>
      <c r="G16" s="166">
        <f>SUM(G11:G15)</f>
        <v>0</v>
      </c>
      <c r="H16" s="166">
        <f>SUM(H11:H15)</f>
        <v>0</v>
      </c>
      <c r="I16" s="166">
        <f>SUM(I11:I15)</f>
        <v>0</v>
      </c>
      <c r="J16" s="168">
        <f>F16+G16+H16+I16</f>
        <v>1000</v>
      </c>
    </row>
    <row r="17" spans="2:2" x14ac:dyDescent="0.35">
      <c r="B17" s="150"/>
    </row>
  </sheetData>
  <mergeCells count="5">
    <mergeCell ref="A9:A10"/>
    <mergeCell ref="B9:B10"/>
    <mergeCell ref="E9:I9"/>
    <mergeCell ref="J9:J10"/>
    <mergeCell ref="A1:J1"/>
  </mergeCells>
  <pageMargins left="0.9055118110236221" right="0.31496062992125984" top="0.55118110236220474" bottom="0.55118110236220474" header="0.31496062992125984" footer="0.31496062992125984"/>
  <pageSetup paperSize="9" scale="80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"/>
  <sheetViews>
    <sheetView zoomScale="80" zoomScaleNormal="80" workbookViewId="0">
      <selection sqref="A1:P26"/>
    </sheetView>
  </sheetViews>
  <sheetFormatPr defaultRowHeight="21" x14ac:dyDescent="0.35"/>
  <cols>
    <col min="1" max="1" width="9.140625" style="1"/>
    <col min="2" max="2" width="11.42578125" style="1" customWidth="1"/>
    <col min="3" max="16384" width="9.140625" style="1"/>
  </cols>
  <sheetData>
    <row r="1" spans="1:16" ht="60.75" x14ac:dyDescent="0.85">
      <c r="A1" s="1047" t="s">
        <v>1763</v>
      </c>
      <c r="B1" s="1047"/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  <c r="P1" s="1047"/>
    </row>
    <row r="3" spans="1:16" ht="23.25" x14ac:dyDescent="0.35">
      <c r="C3" s="37"/>
      <c r="D3" s="37"/>
    </row>
    <row r="5" spans="1:16" x14ac:dyDescent="0.35">
      <c r="I5" s="30"/>
      <c r="J5" s="30"/>
      <c r="K5" s="1045"/>
      <c r="L5" s="1045"/>
    </row>
    <row r="6" spans="1:16" x14ac:dyDescent="0.35">
      <c r="I6" s="30"/>
      <c r="J6" s="30"/>
      <c r="K6" s="1045"/>
      <c r="L6" s="1045"/>
    </row>
    <row r="7" spans="1:16" x14ac:dyDescent="0.35">
      <c r="D7" s="30"/>
      <c r="E7" s="30"/>
      <c r="F7" s="30"/>
      <c r="G7" s="30"/>
      <c r="H7" s="30"/>
      <c r="I7" s="30"/>
      <c r="J7" s="30"/>
      <c r="K7" s="30"/>
    </row>
    <row r="8" spans="1:16" x14ac:dyDescent="0.35">
      <c r="D8" s="30"/>
      <c r="E8" s="30"/>
      <c r="F8" s="30"/>
      <c r="G8" s="30"/>
      <c r="H8" s="30"/>
      <c r="I8" s="30"/>
      <c r="J8" s="30"/>
      <c r="K8" s="30"/>
    </row>
    <row r="9" spans="1:16" ht="21" customHeight="1" x14ac:dyDescent="0.35">
      <c r="C9" s="375"/>
      <c r="D9" s="375"/>
      <c r="E9" s="30"/>
      <c r="F9" s="30"/>
      <c r="G9" s="386"/>
      <c r="H9" s="386"/>
      <c r="I9" s="30"/>
      <c r="J9" s="30"/>
      <c r="K9" s="387"/>
      <c r="L9" s="387"/>
    </row>
    <row r="10" spans="1:16" x14ac:dyDescent="0.35">
      <c r="C10" s="375"/>
      <c r="D10" s="375"/>
      <c r="E10" s="30"/>
      <c r="F10" s="30"/>
      <c r="G10" s="386"/>
      <c r="H10" s="386"/>
      <c r="I10" s="1046"/>
      <c r="J10" s="1046"/>
      <c r="K10" s="1046"/>
      <c r="L10" s="387"/>
    </row>
    <row r="11" spans="1:16" x14ac:dyDescent="0.35">
      <c r="C11" s="30"/>
      <c r="D11" s="30"/>
      <c r="E11" s="30"/>
      <c r="F11" s="30"/>
      <c r="G11" s="30"/>
      <c r="H11" s="30"/>
      <c r="I11" s="30"/>
      <c r="J11" s="30"/>
      <c r="K11" s="30"/>
      <c r="L11" s="30"/>
    </row>
    <row r="12" spans="1:16" x14ac:dyDescent="0.35">
      <c r="C12" s="30"/>
      <c r="D12" s="30"/>
      <c r="E12" s="30"/>
      <c r="F12" s="30"/>
      <c r="G12" s="30"/>
      <c r="H12" s="30"/>
      <c r="I12" s="30"/>
      <c r="J12" s="30"/>
      <c r="K12" s="30"/>
      <c r="L12" s="30"/>
    </row>
    <row r="13" spans="1:16" x14ac:dyDescent="0.35">
      <c r="C13" s="30"/>
      <c r="D13" s="30"/>
      <c r="E13" s="30"/>
      <c r="F13" s="30"/>
      <c r="G13" s="30"/>
      <c r="H13" s="30"/>
      <c r="I13" s="30"/>
      <c r="J13" s="30"/>
      <c r="K13" s="30"/>
      <c r="L13" s="30"/>
    </row>
  </sheetData>
  <mergeCells count="3">
    <mergeCell ref="K5:L6"/>
    <mergeCell ref="I10:K10"/>
    <mergeCell ref="A1:P1"/>
  </mergeCells>
  <pageMargins left="1.4960629921259843" right="0.70866141732283472" top="0.94488188976377963" bottom="0.94488188976377963" header="0.31496062992125984" footer="0.31496062992125984"/>
  <pageSetup paperSize="9" scale="80" orientation="landscape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29"/>
  <sheetViews>
    <sheetView zoomScale="70" zoomScaleNormal="70" workbookViewId="0">
      <selection sqref="A1:J28"/>
    </sheetView>
  </sheetViews>
  <sheetFormatPr defaultColWidth="9.140625" defaultRowHeight="21" x14ac:dyDescent="0.35"/>
  <cols>
    <col min="1" max="1" width="5.7109375" style="1" customWidth="1"/>
    <col min="2" max="2" width="33.28515625" style="1" customWidth="1"/>
    <col min="3" max="3" width="23" style="1" customWidth="1"/>
    <col min="4" max="4" width="18.28515625" style="1" customWidth="1"/>
    <col min="5" max="5" width="13.28515625" style="1" customWidth="1"/>
    <col min="6" max="7" width="12.85546875" style="1" customWidth="1"/>
    <col min="8" max="8" width="14.28515625" style="1" customWidth="1"/>
    <col min="9" max="9" width="14" style="1" customWidth="1"/>
    <col min="10" max="10" width="18.28515625" style="1" customWidth="1"/>
    <col min="11" max="16384" width="9.140625" style="1"/>
  </cols>
  <sheetData>
    <row r="1" spans="1:10" ht="28.5" x14ac:dyDescent="0.45">
      <c r="A1" s="1180" t="s">
        <v>390</v>
      </c>
      <c r="B1" s="1180"/>
      <c r="C1" s="1180"/>
      <c r="D1" s="1180"/>
      <c r="E1" s="1180"/>
      <c r="F1" s="1180"/>
      <c r="G1" s="1180"/>
      <c r="H1" s="1180"/>
      <c r="I1" s="1180"/>
      <c r="J1" s="1180"/>
    </row>
    <row r="2" spans="1:10" ht="12.75" customHeight="1" x14ac:dyDescent="0.35">
      <c r="A2" s="693"/>
      <c r="B2" s="693"/>
      <c r="C2" s="693"/>
      <c r="D2" s="693"/>
      <c r="E2" s="693"/>
      <c r="F2" s="693"/>
      <c r="G2" s="693"/>
      <c r="H2" s="693"/>
      <c r="I2" s="693"/>
    </row>
    <row r="3" spans="1:10" ht="21" customHeight="1" x14ac:dyDescent="0.35">
      <c r="A3" s="35"/>
      <c r="B3" s="48" t="s">
        <v>23</v>
      </c>
      <c r="C3" s="39" t="s">
        <v>30</v>
      </c>
      <c r="D3" s="141" t="s">
        <v>26</v>
      </c>
      <c r="E3" s="5"/>
      <c r="F3" s="49" t="s">
        <v>391</v>
      </c>
      <c r="G3" s="5"/>
      <c r="H3" s="49" t="s">
        <v>401</v>
      </c>
      <c r="I3" s="694"/>
    </row>
    <row r="4" spans="1:10" ht="21" customHeight="1" x14ac:dyDescent="0.35">
      <c r="A4" s="35"/>
      <c r="B4" s="48" t="s">
        <v>40</v>
      </c>
      <c r="C4" s="39" t="s">
        <v>149</v>
      </c>
      <c r="D4" s="30"/>
      <c r="F4" s="2"/>
      <c r="G4" s="2"/>
      <c r="H4" s="2"/>
    </row>
    <row r="5" spans="1:10" ht="21" customHeight="1" x14ac:dyDescent="0.35">
      <c r="A5" s="35"/>
      <c r="B5" s="48" t="s">
        <v>392</v>
      </c>
      <c r="C5" s="39" t="s">
        <v>448</v>
      </c>
      <c r="D5" s="30"/>
      <c r="E5" s="2"/>
      <c r="F5" s="2"/>
      <c r="G5" s="2"/>
    </row>
    <row r="6" spans="1:10" ht="21" customHeight="1" x14ac:dyDescent="0.35">
      <c r="A6" s="35"/>
      <c r="B6" s="48" t="s">
        <v>17</v>
      </c>
      <c r="C6" s="50" t="s">
        <v>25</v>
      </c>
      <c r="D6" s="51" t="s">
        <v>41</v>
      </c>
      <c r="E6" s="50"/>
      <c r="F6" s="50" t="s">
        <v>42</v>
      </c>
      <c r="G6" s="50" t="s">
        <v>43</v>
      </c>
      <c r="H6" s="50" t="s">
        <v>46</v>
      </c>
      <c r="I6" s="50" t="s">
        <v>44</v>
      </c>
      <c r="J6" s="866" t="s">
        <v>45</v>
      </c>
    </row>
    <row r="7" spans="1:10" ht="21" customHeight="1" x14ac:dyDescent="0.35">
      <c r="A7" s="35"/>
      <c r="B7" s="37" t="s">
        <v>28</v>
      </c>
      <c r="D7" s="1" t="s">
        <v>449</v>
      </c>
      <c r="F7" s="30"/>
      <c r="H7" s="30"/>
      <c r="J7" s="30"/>
    </row>
    <row r="8" spans="1:10" ht="21" customHeight="1" x14ac:dyDescent="0.35">
      <c r="A8" s="35"/>
      <c r="B8" s="37"/>
      <c r="F8" s="30"/>
      <c r="H8" s="30"/>
    </row>
    <row r="9" spans="1:10" ht="21" customHeight="1" x14ac:dyDescent="0.35">
      <c r="A9" s="35"/>
      <c r="B9" s="37" t="s">
        <v>29</v>
      </c>
      <c r="D9" s="339" t="s">
        <v>450</v>
      </c>
      <c r="E9" s="30"/>
      <c r="F9" s="2"/>
      <c r="G9" s="2"/>
      <c r="H9" s="2"/>
    </row>
    <row r="10" spans="1:10" ht="21" customHeight="1" x14ac:dyDescent="0.35">
      <c r="A10" s="35"/>
      <c r="B10" s="37" t="s">
        <v>365</v>
      </c>
      <c r="D10" s="145" t="s">
        <v>451</v>
      </c>
      <c r="E10" s="30"/>
      <c r="F10" s="2"/>
      <c r="G10" s="2"/>
      <c r="H10" s="2"/>
    </row>
    <row r="11" spans="1:10" ht="21" customHeight="1" x14ac:dyDescent="0.35">
      <c r="A11" s="1175" t="s">
        <v>0</v>
      </c>
      <c r="B11" s="1175" t="s">
        <v>27</v>
      </c>
      <c r="C11" s="699" t="s">
        <v>19</v>
      </c>
      <c r="D11" s="6" t="s">
        <v>20</v>
      </c>
      <c r="E11" s="1177" t="s">
        <v>1</v>
      </c>
      <c r="F11" s="1178"/>
      <c r="G11" s="1178"/>
      <c r="H11" s="1178"/>
      <c r="I11" s="1179"/>
      <c r="J11" s="1173" t="s">
        <v>10</v>
      </c>
    </row>
    <row r="12" spans="1:10" x14ac:dyDescent="0.35">
      <c r="A12" s="1176"/>
      <c r="B12" s="1176"/>
      <c r="C12" s="700"/>
      <c r="D12" s="3" t="s">
        <v>21</v>
      </c>
      <c r="E12" s="36" t="s">
        <v>5</v>
      </c>
      <c r="F12" s="36" t="s">
        <v>6</v>
      </c>
      <c r="G12" s="36" t="s">
        <v>261</v>
      </c>
      <c r="H12" s="36" t="s">
        <v>22</v>
      </c>
      <c r="I12" s="36" t="s">
        <v>135</v>
      </c>
      <c r="J12" s="1174"/>
    </row>
    <row r="13" spans="1:10" s="11" customFormat="1" ht="42" x14ac:dyDescent="0.2">
      <c r="A13" s="107">
        <v>59</v>
      </c>
      <c r="B13" s="104" t="s">
        <v>154</v>
      </c>
      <c r="C13" s="79"/>
      <c r="D13" s="79"/>
      <c r="E13" s="220"/>
      <c r="F13" s="79"/>
      <c r="G13" s="79"/>
      <c r="H13" s="79"/>
      <c r="I13" s="79"/>
      <c r="J13" s="79"/>
    </row>
    <row r="14" spans="1:10" s="329" customFormat="1" ht="41.25" customHeight="1" x14ac:dyDescent="0.2">
      <c r="A14" s="335"/>
      <c r="B14" s="330" t="s">
        <v>588</v>
      </c>
      <c r="C14" s="294" t="s">
        <v>589</v>
      </c>
      <c r="D14" s="294" t="s">
        <v>590</v>
      </c>
      <c r="E14" s="338">
        <f t="shared" ref="E14:E26" si="0">F14+G14+H14+I14</f>
        <v>0</v>
      </c>
      <c r="F14" s="335"/>
      <c r="G14" s="335"/>
      <c r="H14" s="335"/>
      <c r="I14" s="335"/>
      <c r="J14" s="325" t="s">
        <v>591</v>
      </c>
    </row>
    <row r="15" spans="1:10" s="329" customFormat="1" ht="41.25" customHeight="1" x14ac:dyDescent="0.2">
      <c r="A15" s="335"/>
      <c r="B15" s="330" t="s">
        <v>592</v>
      </c>
      <c r="C15" s="294" t="s">
        <v>593</v>
      </c>
      <c r="D15" s="294" t="s">
        <v>590</v>
      </c>
      <c r="E15" s="338">
        <f t="shared" si="0"/>
        <v>0</v>
      </c>
      <c r="F15" s="335"/>
      <c r="H15" s="335"/>
      <c r="I15" s="335"/>
      <c r="J15" s="325" t="s">
        <v>591</v>
      </c>
    </row>
    <row r="16" spans="1:10" ht="63" x14ac:dyDescent="0.35">
      <c r="A16" s="829">
        <v>60</v>
      </c>
      <c r="B16" s="90" t="s">
        <v>291</v>
      </c>
      <c r="C16" s="99"/>
      <c r="D16" s="4"/>
      <c r="E16" s="220">
        <f t="shared" si="0"/>
        <v>0</v>
      </c>
      <c r="F16" s="4"/>
      <c r="G16" s="4"/>
      <c r="H16" s="4"/>
      <c r="I16" s="4"/>
      <c r="J16" s="4"/>
    </row>
    <row r="17" spans="1:10" s="331" customFormat="1" ht="63" customHeight="1" x14ac:dyDescent="0.3">
      <c r="A17" s="350"/>
      <c r="B17" s="366" t="s">
        <v>1400</v>
      </c>
      <c r="C17" s="800" t="s">
        <v>1401</v>
      </c>
      <c r="D17" s="800" t="s">
        <v>1213</v>
      </c>
      <c r="E17" s="338">
        <f t="shared" si="0"/>
        <v>0</v>
      </c>
      <c r="F17" s="867"/>
      <c r="G17" s="800"/>
      <c r="H17" s="800"/>
      <c r="I17" s="800"/>
      <c r="J17" s="361" t="s">
        <v>1402</v>
      </c>
    </row>
    <row r="18" spans="1:10" s="331" customFormat="1" ht="84.75" customHeight="1" x14ac:dyDescent="0.3">
      <c r="A18" s="350"/>
      <c r="B18" s="366" t="s">
        <v>1403</v>
      </c>
      <c r="C18" s="800" t="s">
        <v>1404</v>
      </c>
      <c r="D18" s="868"/>
      <c r="E18" s="338">
        <f t="shared" si="0"/>
        <v>0</v>
      </c>
      <c r="F18" s="328"/>
      <c r="G18" s="353"/>
      <c r="H18" s="358"/>
      <c r="I18" s="353"/>
      <c r="J18" s="361" t="s">
        <v>1402</v>
      </c>
    </row>
    <row r="19" spans="1:10" s="331" customFormat="1" ht="75" x14ac:dyDescent="0.3">
      <c r="A19" s="350"/>
      <c r="B19" s="366" t="s">
        <v>1405</v>
      </c>
      <c r="C19" s="800"/>
      <c r="D19" s="868"/>
      <c r="E19" s="338">
        <f t="shared" si="0"/>
        <v>27500</v>
      </c>
      <c r="F19" s="328">
        <v>27500</v>
      </c>
      <c r="G19" s="353"/>
      <c r="H19" s="358"/>
      <c r="I19" s="353"/>
      <c r="J19" s="361" t="s">
        <v>1402</v>
      </c>
    </row>
    <row r="20" spans="1:10" s="331" customFormat="1" ht="37.5" x14ac:dyDescent="0.3">
      <c r="A20" s="350"/>
      <c r="B20" s="366" t="s">
        <v>1406</v>
      </c>
      <c r="C20" s="800"/>
      <c r="D20" s="354" t="s">
        <v>1168</v>
      </c>
      <c r="E20" s="338">
        <f t="shared" si="0"/>
        <v>3600</v>
      </c>
      <c r="F20" s="808">
        <v>3600</v>
      </c>
      <c r="G20" s="353"/>
      <c r="H20" s="358"/>
      <c r="I20" s="353"/>
      <c r="J20" s="361" t="s">
        <v>1402</v>
      </c>
    </row>
    <row r="21" spans="1:10" s="331" customFormat="1" ht="37.5" x14ac:dyDescent="0.3">
      <c r="A21" s="350"/>
      <c r="B21" s="366" t="s">
        <v>1407</v>
      </c>
      <c r="C21" s="800"/>
      <c r="D21" s="354" t="s">
        <v>1168</v>
      </c>
      <c r="E21" s="338">
        <f t="shared" si="0"/>
        <v>0</v>
      </c>
      <c r="F21" s="358"/>
      <c r="G21" s="353"/>
      <c r="H21" s="358"/>
      <c r="I21" s="353"/>
      <c r="J21" s="361" t="s">
        <v>1402</v>
      </c>
    </row>
    <row r="22" spans="1:10" s="331" customFormat="1" ht="37.5" x14ac:dyDescent="0.3">
      <c r="A22" s="800"/>
      <c r="B22" s="366" t="s">
        <v>1408</v>
      </c>
      <c r="C22" s="800" t="s">
        <v>1409</v>
      </c>
      <c r="D22" s="800" t="s">
        <v>1168</v>
      </c>
      <c r="E22" s="338">
        <f t="shared" si="0"/>
        <v>0</v>
      </c>
      <c r="F22" s="800">
        <v>0</v>
      </c>
      <c r="G22" s="312"/>
      <c r="H22" s="312"/>
      <c r="I22" s="312"/>
      <c r="J22" s="800" t="s">
        <v>1410</v>
      </c>
    </row>
    <row r="23" spans="1:10" s="331" customFormat="1" ht="18.75" x14ac:dyDescent="0.3">
      <c r="A23" s="800"/>
      <c r="B23" s="366" t="s">
        <v>1411</v>
      </c>
      <c r="C23" s="800"/>
      <c r="D23" s="800"/>
      <c r="E23" s="338">
        <f t="shared" si="0"/>
        <v>0</v>
      </c>
      <c r="F23" s="800"/>
      <c r="G23" s="353"/>
      <c r="H23" s="353"/>
      <c r="I23" s="353"/>
      <c r="J23" s="800" t="s">
        <v>1410</v>
      </c>
    </row>
    <row r="24" spans="1:10" s="331" customFormat="1" ht="37.5" x14ac:dyDescent="0.3">
      <c r="A24" s="800"/>
      <c r="B24" s="366" t="s">
        <v>1412</v>
      </c>
      <c r="C24" s="800" t="s">
        <v>1413</v>
      </c>
      <c r="D24" s="800" t="s">
        <v>1374</v>
      </c>
      <c r="E24" s="338">
        <f t="shared" si="0"/>
        <v>0</v>
      </c>
      <c r="F24" s="800">
        <v>0</v>
      </c>
      <c r="G24" s="353"/>
      <c r="H24" s="353"/>
      <c r="I24" s="353"/>
      <c r="J24" s="800" t="s">
        <v>1410</v>
      </c>
    </row>
    <row r="25" spans="1:10" s="331" customFormat="1" ht="37.5" x14ac:dyDescent="0.3">
      <c r="A25" s="800"/>
      <c r="B25" s="366" t="s">
        <v>1414</v>
      </c>
      <c r="C25" s="800" t="s">
        <v>825</v>
      </c>
      <c r="D25" s="800" t="s">
        <v>1374</v>
      </c>
      <c r="E25" s="338">
        <f t="shared" si="0"/>
        <v>21000</v>
      </c>
      <c r="F25" s="867">
        <v>21000</v>
      </c>
      <c r="G25" s="353"/>
      <c r="H25" s="353"/>
      <c r="I25" s="353"/>
      <c r="J25" s="800" t="s">
        <v>1410</v>
      </c>
    </row>
    <row r="26" spans="1:10" s="331" customFormat="1" ht="18.75" x14ac:dyDescent="0.3">
      <c r="A26" s="800"/>
      <c r="B26" s="366" t="s">
        <v>1415</v>
      </c>
      <c r="C26" s="800" t="s">
        <v>886</v>
      </c>
      <c r="D26" s="800" t="s">
        <v>642</v>
      </c>
      <c r="E26" s="338">
        <f t="shared" si="0"/>
        <v>0</v>
      </c>
      <c r="F26" s="800">
        <v>0</v>
      </c>
      <c r="G26" s="353"/>
      <c r="H26" s="353"/>
      <c r="I26" s="353"/>
      <c r="J26" s="800" t="s">
        <v>1416</v>
      </c>
    </row>
    <row r="27" spans="1:10" x14ac:dyDescent="0.35">
      <c r="A27" s="33"/>
      <c r="B27" s="863"/>
      <c r="C27" s="99"/>
      <c r="D27" s="4"/>
      <c r="E27" s="220">
        <f t="shared" ref="E27" si="1">F27+G27+H27+I27</f>
        <v>0</v>
      </c>
      <c r="F27" s="4"/>
      <c r="G27" s="4"/>
      <c r="H27" s="4"/>
      <c r="I27" s="4"/>
      <c r="J27" s="4"/>
    </row>
    <row r="28" spans="1:10" x14ac:dyDescent="0.35">
      <c r="A28" s="31"/>
      <c r="B28" s="136" t="s">
        <v>5</v>
      </c>
      <c r="C28" s="31"/>
      <c r="D28" s="31"/>
      <c r="E28" s="137">
        <f>SUM(E14:E27)</f>
        <v>52100</v>
      </c>
      <c r="F28" s="137">
        <f>SUM(F14:F27)</f>
        <v>52100</v>
      </c>
      <c r="G28" s="137">
        <f>SUM(G14:G27)</f>
        <v>0</v>
      </c>
      <c r="H28" s="137">
        <f>SUM(H14:H27)</f>
        <v>0</v>
      </c>
      <c r="I28" s="137">
        <f>SUM(I14:I27)</f>
        <v>0</v>
      </c>
      <c r="J28" s="138">
        <f>F28+G28+H28+I28</f>
        <v>52100</v>
      </c>
    </row>
    <row r="29" spans="1:10" x14ac:dyDescent="0.35">
      <c r="B29" s="5"/>
    </row>
  </sheetData>
  <mergeCells count="5">
    <mergeCell ref="A11:A12"/>
    <mergeCell ref="B11:B12"/>
    <mergeCell ref="E11:I11"/>
    <mergeCell ref="J11:J12"/>
    <mergeCell ref="A1:J1"/>
  </mergeCells>
  <pageMargins left="0.9055118110236221" right="0.31496062992125984" top="0.35433070866141736" bottom="0.35433070866141736" header="0.31496062992125984" footer="0.31496062992125984"/>
  <pageSetup paperSize="9" scale="80" orientation="landscape" horizontalDpi="0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49"/>
  <sheetViews>
    <sheetView topLeftCell="A31" zoomScale="90" zoomScaleNormal="90" workbookViewId="0">
      <selection activeCell="A50" sqref="A50:XFD53"/>
    </sheetView>
  </sheetViews>
  <sheetFormatPr defaultColWidth="9.140625" defaultRowHeight="21.75" customHeight="1" x14ac:dyDescent="0.2"/>
  <cols>
    <col min="1" max="1" width="5.7109375" style="161" customWidth="1"/>
    <col min="2" max="2" width="33.28515625" style="161" customWidth="1"/>
    <col min="3" max="3" width="23" style="161" customWidth="1"/>
    <col min="4" max="4" width="18.28515625" style="161" customWidth="1"/>
    <col min="5" max="5" width="11.28515625" style="161" customWidth="1"/>
    <col min="6" max="7" width="9.140625" style="161" customWidth="1"/>
    <col min="8" max="8" width="13" style="161" customWidth="1"/>
    <col min="9" max="9" width="11.7109375" style="161" customWidth="1"/>
    <col min="10" max="10" width="18.28515625" style="161" customWidth="1"/>
    <col min="11" max="16384" width="9.140625" style="161"/>
  </cols>
  <sheetData>
    <row r="1" spans="1:10" ht="27.75" customHeight="1" x14ac:dyDescent="0.2">
      <c r="A1" s="1189" t="s">
        <v>390</v>
      </c>
      <c r="B1" s="1189"/>
      <c r="C1" s="1189"/>
      <c r="D1" s="1189"/>
      <c r="E1" s="1189"/>
      <c r="F1" s="1189"/>
      <c r="G1" s="1189"/>
      <c r="H1" s="1189"/>
      <c r="I1" s="1189"/>
      <c r="J1" s="1189"/>
    </row>
    <row r="2" spans="1:10" ht="21.75" customHeight="1" x14ac:dyDescent="0.2">
      <c r="A2" s="35"/>
      <c r="B2" s="48" t="s">
        <v>23</v>
      </c>
      <c r="C2" s="224" t="s">
        <v>30</v>
      </c>
      <c r="D2" s="225" t="s">
        <v>26</v>
      </c>
      <c r="E2" s="226"/>
      <c r="F2" s="227" t="s">
        <v>391</v>
      </c>
      <c r="G2" s="226"/>
      <c r="H2" s="227" t="s">
        <v>401</v>
      </c>
      <c r="I2" s="228"/>
    </row>
    <row r="3" spans="1:10" ht="21.75" customHeight="1" x14ac:dyDescent="0.2">
      <c r="A3" s="35"/>
      <c r="B3" s="48" t="s">
        <v>40</v>
      </c>
      <c r="C3" s="224" t="s">
        <v>149</v>
      </c>
      <c r="D3" s="229"/>
      <c r="F3" s="222"/>
      <c r="G3" s="222"/>
      <c r="H3" s="222"/>
    </row>
    <row r="4" spans="1:10" ht="21.75" customHeight="1" x14ac:dyDescent="0.2">
      <c r="A4" s="35"/>
      <c r="B4" s="48" t="s">
        <v>392</v>
      </c>
      <c r="C4" s="224" t="s">
        <v>292</v>
      </c>
      <c r="D4" s="229"/>
      <c r="E4" s="222"/>
      <c r="F4" s="222"/>
      <c r="G4" s="222"/>
    </row>
    <row r="5" spans="1:10" ht="21.75" customHeight="1" x14ac:dyDescent="0.2">
      <c r="A5" s="35"/>
      <c r="B5" s="48" t="s">
        <v>17</v>
      </c>
      <c r="C5" s="230" t="s">
        <v>25</v>
      </c>
      <c r="D5" s="231" t="s">
        <v>41</v>
      </c>
      <c r="E5" s="230"/>
      <c r="F5" s="230" t="s">
        <v>42</v>
      </c>
      <c r="G5" s="230" t="s">
        <v>43</v>
      </c>
      <c r="H5" s="230" t="s">
        <v>46</v>
      </c>
      <c r="I5" s="230" t="s">
        <v>44</v>
      </c>
      <c r="J5" s="230" t="s">
        <v>45</v>
      </c>
    </row>
    <row r="6" spans="1:10" ht="21.75" customHeight="1" x14ac:dyDescent="0.2">
      <c r="A6" s="35"/>
      <c r="B6" s="233" t="s">
        <v>28</v>
      </c>
      <c r="D6" s="161" t="s">
        <v>452</v>
      </c>
      <c r="F6" s="229"/>
      <c r="H6" s="229"/>
      <c r="J6" s="229"/>
    </row>
    <row r="7" spans="1:10" ht="21.75" customHeight="1" x14ac:dyDescent="0.2">
      <c r="A7" s="35"/>
      <c r="B7" s="233" t="s">
        <v>29</v>
      </c>
      <c r="D7" s="795" t="s">
        <v>453</v>
      </c>
      <c r="F7" s="229"/>
      <c r="H7" s="229"/>
    </row>
    <row r="8" spans="1:10" ht="21.75" customHeight="1" x14ac:dyDescent="0.2">
      <c r="B8" s="233" t="s">
        <v>366</v>
      </c>
      <c r="E8" s="229"/>
      <c r="F8" s="222"/>
      <c r="G8" s="222"/>
      <c r="H8" s="222"/>
    </row>
    <row r="9" spans="1:10" ht="21.75" customHeight="1" x14ac:dyDescent="0.2">
      <c r="A9" s="1158" t="s">
        <v>0</v>
      </c>
      <c r="B9" s="1158" t="s">
        <v>27</v>
      </c>
      <c r="C9" s="695" t="s">
        <v>19</v>
      </c>
      <c r="D9" s="695" t="s">
        <v>20</v>
      </c>
      <c r="E9" s="1160" t="s">
        <v>1</v>
      </c>
      <c r="F9" s="1161"/>
      <c r="G9" s="1161"/>
      <c r="H9" s="1161"/>
      <c r="I9" s="1162"/>
      <c r="J9" s="1156" t="s">
        <v>10</v>
      </c>
    </row>
    <row r="10" spans="1:10" ht="21.75" customHeight="1" x14ac:dyDescent="0.2">
      <c r="A10" s="1164"/>
      <c r="B10" s="1164"/>
      <c r="C10" s="696"/>
      <c r="D10" s="696" t="s">
        <v>21</v>
      </c>
      <c r="E10" s="706" t="s">
        <v>5</v>
      </c>
      <c r="F10" s="706" t="s">
        <v>6</v>
      </c>
      <c r="G10" s="706" t="s">
        <v>261</v>
      </c>
      <c r="H10" s="706" t="s">
        <v>22</v>
      </c>
      <c r="I10" s="706" t="s">
        <v>135</v>
      </c>
      <c r="J10" s="1165"/>
    </row>
    <row r="11" spans="1:10" ht="21.75" customHeight="1" x14ac:dyDescent="0.2">
      <c r="A11" s="107">
        <v>61</v>
      </c>
      <c r="B11" s="131" t="s">
        <v>293</v>
      </c>
      <c r="C11" s="79"/>
      <c r="D11" s="79"/>
      <c r="E11" s="220">
        <f t="shared" ref="E11:E46" si="0">F11+G11+H11+I11</f>
        <v>0</v>
      </c>
      <c r="F11" s="79"/>
      <c r="G11" s="79"/>
      <c r="H11" s="79"/>
      <c r="I11" s="79"/>
      <c r="J11" s="79"/>
    </row>
    <row r="12" spans="1:10" s="333" customFormat="1" ht="21.75" customHeight="1" x14ac:dyDescent="0.2">
      <c r="A12" s="495"/>
      <c r="B12" s="490" t="s">
        <v>1166</v>
      </c>
      <c r="C12" s="294" t="s">
        <v>1167</v>
      </c>
      <c r="D12" s="294" t="s">
        <v>1168</v>
      </c>
      <c r="E12" s="338">
        <f t="shared" si="0"/>
        <v>0</v>
      </c>
      <c r="F12" s="294"/>
      <c r="G12" s="294"/>
      <c r="H12" s="294"/>
      <c r="I12" s="294"/>
      <c r="J12" s="294" t="s">
        <v>366</v>
      </c>
    </row>
    <row r="13" spans="1:10" s="333" customFormat="1" ht="21.75" customHeight="1" x14ac:dyDescent="0.2">
      <c r="A13" s="495"/>
      <c r="B13" s="490" t="s">
        <v>1169</v>
      </c>
      <c r="C13" s="294" t="s">
        <v>1170</v>
      </c>
      <c r="D13" s="294" t="s">
        <v>1171</v>
      </c>
      <c r="E13" s="338">
        <f t="shared" si="0"/>
        <v>0</v>
      </c>
      <c r="F13" s="294"/>
      <c r="G13" s="294"/>
      <c r="H13" s="294"/>
      <c r="I13" s="294"/>
      <c r="J13" s="294" t="s">
        <v>366</v>
      </c>
    </row>
    <row r="14" spans="1:10" s="333" customFormat="1" ht="21.75" customHeight="1" x14ac:dyDescent="0.2">
      <c r="A14" s="495"/>
      <c r="B14" s="490" t="s">
        <v>1172</v>
      </c>
      <c r="C14" s="294" t="s">
        <v>1173</v>
      </c>
      <c r="D14" s="294" t="s">
        <v>1171</v>
      </c>
      <c r="E14" s="338">
        <f t="shared" si="0"/>
        <v>0</v>
      </c>
      <c r="F14" s="294"/>
      <c r="G14" s="294"/>
      <c r="H14" s="294"/>
      <c r="I14" s="294"/>
      <c r="J14" s="294" t="s">
        <v>366</v>
      </c>
    </row>
    <row r="15" spans="1:10" s="333" customFormat="1" ht="21.75" customHeight="1" x14ac:dyDescent="0.2">
      <c r="A15" s="495"/>
      <c r="B15" s="490" t="s">
        <v>1174</v>
      </c>
      <c r="C15" s="294" t="s">
        <v>1175</v>
      </c>
      <c r="D15" s="294" t="s">
        <v>1171</v>
      </c>
      <c r="E15" s="338">
        <f t="shared" si="0"/>
        <v>0</v>
      </c>
      <c r="F15" s="294"/>
      <c r="G15" s="294"/>
      <c r="H15" s="294"/>
      <c r="I15" s="294"/>
      <c r="J15" s="294" t="s">
        <v>366</v>
      </c>
    </row>
    <row r="16" spans="1:10" s="333" customFormat="1" ht="21.75" customHeight="1" x14ac:dyDescent="0.2">
      <c r="A16" s="495"/>
      <c r="B16" s="490" t="s">
        <v>1176</v>
      </c>
      <c r="C16" s="294" t="s">
        <v>1177</v>
      </c>
      <c r="D16" s="294" t="s">
        <v>1171</v>
      </c>
      <c r="E16" s="338">
        <f t="shared" si="0"/>
        <v>0</v>
      </c>
      <c r="F16" s="294"/>
      <c r="G16" s="294"/>
      <c r="H16" s="294"/>
      <c r="I16" s="294"/>
      <c r="J16" s="294" t="s">
        <v>366</v>
      </c>
    </row>
    <row r="17" spans="1:14" s="333" customFormat="1" ht="21.75" customHeight="1" x14ac:dyDescent="0.2">
      <c r="A17" s="495"/>
      <c r="B17" s="490" t="s">
        <v>1178</v>
      </c>
      <c r="C17" s="294" t="s">
        <v>1179</v>
      </c>
      <c r="D17" s="294" t="s">
        <v>1180</v>
      </c>
      <c r="E17" s="338">
        <f t="shared" si="0"/>
        <v>0</v>
      </c>
      <c r="F17" s="294"/>
      <c r="G17" s="294"/>
      <c r="H17" s="294"/>
      <c r="I17" s="294"/>
      <c r="J17" s="294" t="s">
        <v>366</v>
      </c>
    </row>
    <row r="18" spans="1:14" s="333" customFormat="1" ht="21.75" customHeight="1" x14ac:dyDescent="0.2">
      <c r="A18" s="495"/>
      <c r="B18" s="490" t="s">
        <v>1181</v>
      </c>
      <c r="C18" s="294" t="s">
        <v>1182</v>
      </c>
      <c r="D18" s="294" t="s">
        <v>1180</v>
      </c>
      <c r="E18" s="338">
        <f t="shared" si="0"/>
        <v>0</v>
      </c>
      <c r="F18" s="294"/>
      <c r="G18" s="294"/>
      <c r="H18" s="294"/>
      <c r="I18" s="294"/>
      <c r="J18" s="294" t="s">
        <v>366</v>
      </c>
    </row>
    <row r="19" spans="1:14" s="333" customFormat="1" ht="21.75" customHeight="1" x14ac:dyDescent="0.2">
      <c r="A19" s="495"/>
      <c r="B19" s="490" t="s">
        <v>1183</v>
      </c>
      <c r="C19" s="294" t="s">
        <v>1184</v>
      </c>
      <c r="D19" s="294" t="s">
        <v>1180</v>
      </c>
      <c r="E19" s="338">
        <f t="shared" si="0"/>
        <v>0</v>
      </c>
      <c r="F19" s="294"/>
      <c r="G19" s="294"/>
      <c r="H19" s="294"/>
      <c r="I19" s="294"/>
      <c r="J19" s="294" t="s">
        <v>366</v>
      </c>
    </row>
    <row r="20" spans="1:14" s="333" customFormat="1" ht="21.75" customHeight="1" x14ac:dyDescent="0.2">
      <c r="A20" s="495"/>
      <c r="B20" s="490" t="s">
        <v>1185</v>
      </c>
      <c r="C20" s="294" t="s">
        <v>1186</v>
      </c>
      <c r="D20" s="294" t="s">
        <v>1180</v>
      </c>
      <c r="E20" s="338">
        <f t="shared" si="0"/>
        <v>0</v>
      </c>
      <c r="F20" s="294"/>
      <c r="G20" s="294"/>
      <c r="H20" s="294"/>
      <c r="I20" s="294"/>
      <c r="J20" s="294" t="s">
        <v>366</v>
      </c>
    </row>
    <row r="21" spans="1:14" s="333" customFormat="1" ht="21.75" customHeight="1" x14ac:dyDescent="0.2">
      <c r="A21" s="495"/>
      <c r="B21" s="330" t="s">
        <v>1187</v>
      </c>
      <c r="C21" s="294" t="s">
        <v>1188</v>
      </c>
      <c r="D21" s="294" t="s">
        <v>1180</v>
      </c>
      <c r="E21" s="338">
        <f t="shared" si="0"/>
        <v>0</v>
      </c>
      <c r="F21" s="338"/>
      <c r="G21" s="338"/>
      <c r="H21" s="294"/>
      <c r="I21" s="294"/>
      <c r="J21" s="294" t="s">
        <v>366</v>
      </c>
    </row>
    <row r="22" spans="1:14" s="333" customFormat="1" ht="21.75" customHeight="1" x14ac:dyDescent="0.2">
      <c r="A22" s="495"/>
      <c r="B22" s="330" t="s">
        <v>1189</v>
      </c>
      <c r="C22" s="294" t="s">
        <v>1184</v>
      </c>
      <c r="D22" s="294" t="s">
        <v>1180</v>
      </c>
      <c r="E22" s="338">
        <f t="shared" si="0"/>
        <v>0</v>
      </c>
      <c r="F22" s="338"/>
      <c r="G22" s="338"/>
      <c r="H22" s="294"/>
      <c r="I22" s="294"/>
      <c r="J22" s="294" t="s">
        <v>366</v>
      </c>
    </row>
    <row r="23" spans="1:14" s="333" customFormat="1" ht="21.75" customHeight="1" x14ac:dyDescent="0.2">
      <c r="A23" s="495"/>
      <c r="B23" s="854" t="s">
        <v>1190</v>
      </c>
      <c r="C23" s="294" t="s">
        <v>1184</v>
      </c>
      <c r="D23" s="294" t="s">
        <v>1225</v>
      </c>
      <c r="E23" s="338">
        <f t="shared" si="0"/>
        <v>40000</v>
      </c>
      <c r="F23" s="338"/>
      <c r="G23" s="338"/>
      <c r="H23" s="338">
        <v>40000</v>
      </c>
      <c r="I23" s="294"/>
      <c r="J23" s="294" t="s">
        <v>366</v>
      </c>
    </row>
    <row r="24" spans="1:14" s="333" customFormat="1" ht="21.75" customHeight="1" x14ac:dyDescent="0.2">
      <c r="A24" s="495"/>
      <c r="B24" s="495" t="s">
        <v>1191</v>
      </c>
      <c r="C24" s="294" t="s">
        <v>1192</v>
      </c>
      <c r="D24" s="294" t="s">
        <v>1180</v>
      </c>
      <c r="E24" s="338">
        <f t="shared" si="0"/>
        <v>30000</v>
      </c>
      <c r="F24" s="338">
        <v>30000</v>
      </c>
      <c r="G24" s="338"/>
      <c r="H24" s="338"/>
      <c r="I24" s="294"/>
      <c r="J24" s="294" t="s">
        <v>366</v>
      </c>
    </row>
    <row r="25" spans="1:14" s="333" customFormat="1" ht="21.75" customHeight="1" x14ac:dyDescent="0.2">
      <c r="A25" s="495"/>
      <c r="B25" s="854" t="s">
        <v>1193</v>
      </c>
      <c r="C25" s="800"/>
      <c r="D25" s="354"/>
      <c r="E25" s="338">
        <f t="shared" si="0"/>
        <v>0</v>
      </c>
      <c r="F25" s="354"/>
      <c r="G25" s="354"/>
      <c r="H25" s="354"/>
      <c r="I25" s="354"/>
      <c r="J25" s="354"/>
    </row>
    <row r="26" spans="1:14" s="333" customFormat="1" ht="21.75" customHeight="1" x14ac:dyDescent="0.2">
      <c r="A26" s="495"/>
      <c r="B26" s="854" t="s">
        <v>1194</v>
      </c>
      <c r="C26" s="800" t="s">
        <v>1195</v>
      </c>
      <c r="D26" s="869" t="s">
        <v>717</v>
      </c>
      <c r="E26" s="338">
        <f t="shared" si="0"/>
        <v>0</v>
      </c>
      <c r="F26" s="354"/>
      <c r="G26" s="354"/>
      <c r="H26" s="354"/>
      <c r="I26" s="354"/>
      <c r="J26" s="354" t="s">
        <v>1196</v>
      </c>
    </row>
    <row r="27" spans="1:14" s="333" customFormat="1" ht="21.75" customHeight="1" x14ac:dyDescent="0.2">
      <c r="A27" s="495"/>
      <c r="B27" s="490" t="s">
        <v>1197</v>
      </c>
      <c r="C27" s="800" t="s">
        <v>1198</v>
      </c>
      <c r="D27" s="869" t="s">
        <v>717</v>
      </c>
      <c r="E27" s="338">
        <f t="shared" si="0"/>
        <v>0</v>
      </c>
      <c r="F27" s="354"/>
      <c r="G27" s="354"/>
      <c r="H27" s="354"/>
      <c r="I27" s="354"/>
      <c r="J27" s="354" t="s">
        <v>1199</v>
      </c>
    </row>
    <row r="28" spans="1:14" s="333" customFormat="1" ht="21.75" customHeight="1" x14ac:dyDescent="0.2">
      <c r="A28" s="495"/>
      <c r="B28" s="495" t="s">
        <v>1200</v>
      </c>
      <c r="C28" s="800" t="s">
        <v>1201</v>
      </c>
      <c r="D28" s="354" t="s">
        <v>1202</v>
      </c>
      <c r="E28" s="338">
        <f t="shared" si="0"/>
        <v>30000</v>
      </c>
      <c r="F28" s="870">
        <v>30000</v>
      </c>
      <c r="G28" s="870"/>
      <c r="H28" s="354"/>
      <c r="I28" s="354"/>
      <c r="J28" s="294" t="s">
        <v>366</v>
      </c>
    </row>
    <row r="29" spans="1:14" s="333" customFormat="1" ht="21.75" customHeight="1" x14ac:dyDescent="0.2">
      <c r="A29" s="495"/>
      <c r="B29" s="871" t="s">
        <v>1224</v>
      </c>
      <c r="C29" s="800"/>
      <c r="D29" s="354"/>
      <c r="E29" s="338">
        <f t="shared" si="0"/>
        <v>151550</v>
      </c>
      <c r="F29" s="870">
        <v>151550</v>
      </c>
      <c r="G29" s="354"/>
      <c r="H29" s="870"/>
      <c r="I29" s="354"/>
      <c r="J29" s="294" t="s">
        <v>366</v>
      </c>
    </row>
    <row r="30" spans="1:14" s="329" customFormat="1" ht="37.5" x14ac:dyDescent="0.2">
      <c r="A30" s="872"/>
      <c r="B30" s="491" t="s">
        <v>1903</v>
      </c>
      <c r="C30" s="294" t="s">
        <v>1904</v>
      </c>
      <c r="D30" s="354" t="s">
        <v>1202</v>
      </c>
      <c r="E30" s="338">
        <f t="shared" si="0"/>
        <v>0</v>
      </c>
      <c r="F30" s="330"/>
      <c r="G30" s="330"/>
      <c r="H30" s="330"/>
      <c r="I30" s="330"/>
      <c r="J30" s="294" t="s">
        <v>1905</v>
      </c>
      <c r="N30" s="329" t="s">
        <v>583</v>
      </c>
    </row>
    <row r="31" spans="1:14" ht="21.75" customHeight="1" x14ac:dyDescent="0.2">
      <c r="A31" s="32">
        <v>62</v>
      </c>
      <c r="B31" s="172" t="s">
        <v>137</v>
      </c>
      <c r="C31" s="79"/>
      <c r="D31" s="79"/>
      <c r="E31" s="220">
        <f t="shared" si="0"/>
        <v>0</v>
      </c>
      <c r="F31" s="243"/>
      <c r="G31" s="79"/>
      <c r="H31" s="79"/>
      <c r="I31" s="79"/>
      <c r="J31" s="79"/>
    </row>
    <row r="32" spans="1:14" s="333" customFormat="1" ht="21.75" customHeight="1" x14ac:dyDescent="0.2">
      <c r="A32" s="495"/>
      <c r="B32" s="821" t="s">
        <v>1214</v>
      </c>
      <c r="C32" s="800" t="s">
        <v>1204</v>
      </c>
      <c r="D32" s="354" t="s">
        <v>1203</v>
      </c>
      <c r="E32" s="338">
        <f t="shared" si="0"/>
        <v>0</v>
      </c>
      <c r="F32" s="848"/>
      <c r="G32" s="870"/>
      <c r="H32" s="490"/>
      <c r="I32" s="490"/>
      <c r="J32" s="294" t="s">
        <v>366</v>
      </c>
    </row>
    <row r="33" spans="1:10" s="333" customFormat="1" ht="21.75" customHeight="1" x14ac:dyDescent="0.2">
      <c r="A33" s="495"/>
      <c r="B33" s="821" t="s">
        <v>1205</v>
      </c>
      <c r="C33" s="800" t="s">
        <v>1206</v>
      </c>
      <c r="D33" s="354" t="s">
        <v>1207</v>
      </c>
      <c r="E33" s="338">
        <f t="shared" si="0"/>
        <v>0</v>
      </c>
      <c r="F33" s="848"/>
      <c r="G33" s="870"/>
      <c r="H33" s="490"/>
      <c r="I33" s="490"/>
      <c r="J33" s="294" t="s">
        <v>366</v>
      </c>
    </row>
    <row r="34" spans="1:10" s="333" customFormat="1" ht="21.75" customHeight="1" x14ac:dyDescent="0.2">
      <c r="A34" s="330"/>
      <c r="B34" s="854" t="s">
        <v>1215</v>
      </c>
      <c r="C34" s="800" t="s">
        <v>1208</v>
      </c>
      <c r="D34" s="354" t="s">
        <v>1209</v>
      </c>
      <c r="E34" s="338">
        <f t="shared" si="0"/>
        <v>0</v>
      </c>
      <c r="F34" s="848"/>
      <c r="G34" s="870"/>
      <c r="H34" s="490"/>
      <c r="I34" s="490"/>
      <c r="J34" s="294" t="s">
        <v>366</v>
      </c>
    </row>
    <row r="35" spans="1:10" s="333" customFormat="1" ht="21.75" customHeight="1" x14ac:dyDescent="0.2">
      <c r="A35" s="330"/>
      <c r="B35" s="854" t="s">
        <v>1210</v>
      </c>
      <c r="C35" s="800" t="s">
        <v>1103</v>
      </c>
      <c r="D35" s="354" t="s">
        <v>1203</v>
      </c>
      <c r="E35" s="338">
        <f t="shared" si="0"/>
        <v>0</v>
      </c>
      <c r="F35" s="848"/>
      <c r="G35" s="870"/>
      <c r="H35" s="490"/>
      <c r="I35" s="490"/>
      <c r="J35" s="294" t="s">
        <v>366</v>
      </c>
    </row>
    <row r="36" spans="1:10" s="333" customFormat="1" ht="21.75" customHeight="1" x14ac:dyDescent="0.2">
      <c r="A36" s="330"/>
      <c r="B36" s="854" t="s">
        <v>1211</v>
      </c>
      <c r="C36" s="800" t="s">
        <v>1212</v>
      </c>
      <c r="D36" s="869" t="s">
        <v>1213</v>
      </c>
      <c r="E36" s="338">
        <f t="shared" si="0"/>
        <v>0</v>
      </c>
      <c r="F36" s="848"/>
      <c r="G36" s="870"/>
      <c r="H36" s="490"/>
      <c r="I36" s="490"/>
      <c r="J36" s="354" t="s">
        <v>1196</v>
      </c>
    </row>
    <row r="37" spans="1:10" s="329" customFormat="1" ht="21" customHeight="1" x14ac:dyDescent="0.2">
      <c r="A37" s="294"/>
      <c r="B37" s="501" t="s">
        <v>1906</v>
      </c>
      <c r="C37" s="294" t="s">
        <v>1907</v>
      </c>
      <c r="D37" s="354" t="s">
        <v>1203</v>
      </c>
      <c r="E37" s="338">
        <f t="shared" si="0"/>
        <v>0</v>
      </c>
      <c r="F37" s="330"/>
      <c r="G37" s="330"/>
      <c r="H37" s="330"/>
      <c r="I37" s="330"/>
      <c r="J37" s="294" t="s">
        <v>1905</v>
      </c>
    </row>
    <row r="38" spans="1:10" ht="21.75" customHeight="1" x14ac:dyDescent="0.2">
      <c r="A38" s="32">
        <v>63</v>
      </c>
      <c r="B38" s="131" t="s">
        <v>294</v>
      </c>
      <c r="C38" s="79"/>
      <c r="D38" s="79"/>
      <c r="E38" s="220">
        <f t="shared" si="0"/>
        <v>0</v>
      </c>
      <c r="F38" s="79"/>
      <c r="G38" s="79"/>
      <c r="H38" s="79"/>
      <c r="I38" s="79"/>
      <c r="J38" s="79"/>
    </row>
    <row r="39" spans="1:10" s="333" customFormat="1" ht="21.75" customHeight="1" x14ac:dyDescent="0.2">
      <c r="A39" s="335"/>
      <c r="B39" s="330" t="s">
        <v>1216</v>
      </c>
      <c r="C39" s="294" t="s">
        <v>1692</v>
      </c>
      <c r="D39" s="294" t="s">
        <v>1168</v>
      </c>
      <c r="E39" s="338">
        <f t="shared" si="0"/>
        <v>20000</v>
      </c>
      <c r="F39" s="338">
        <v>20000</v>
      </c>
      <c r="G39" s="330"/>
      <c r="H39" s="330"/>
      <c r="I39" s="330"/>
      <c r="J39" s="294" t="s">
        <v>366</v>
      </c>
    </row>
    <row r="40" spans="1:10" s="333" customFormat="1" ht="21.75" customHeight="1" x14ac:dyDescent="0.2">
      <c r="A40" s="335"/>
      <c r="B40" s="330" t="s">
        <v>1217</v>
      </c>
      <c r="C40" s="294" t="s">
        <v>1218</v>
      </c>
      <c r="D40" s="294" t="s">
        <v>1219</v>
      </c>
      <c r="E40" s="338">
        <f t="shared" si="0"/>
        <v>0</v>
      </c>
      <c r="F40" s="294"/>
      <c r="G40" s="330"/>
      <c r="H40" s="330"/>
      <c r="I40" s="330"/>
      <c r="J40" s="294" t="s">
        <v>366</v>
      </c>
    </row>
    <row r="41" spans="1:10" s="333" customFormat="1" ht="21.75" customHeight="1" x14ac:dyDescent="0.2">
      <c r="A41" s="335"/>
      <c r="B41" s="814" t="s">
        <v>1220</v>
      </c>
      <c r="C41" s="294" t="s">
        <v>1218</v>
      </c>
      <c r="D41" s="294" t="s">
        <v>1219</v>
      </c>
      <c r="E41" s="338">
        <f t="shared" si="0"/>
        <v>0</v>
      </c>
      <c r="F41" s="294"/>
      <c r="G41" s="330"/>
      <c r="H41" s="330"/>
      <c r="I41" s="330"/>
      <c r="J41" s="294" t="s">
        <v>366</v>
      </c>
    </row>
    <row r="42" spans="1:10" s="333" customFormat="1" ht="21.75" customHeight="1" x14ac:dyDescent="0.2">
      <c r="A42" s="335"/>
      <c r="B42" s="854" t="s">
        <v>1221</v>
      </c>
      <c r="C42" s="800" t="s">
        <v>1222</v>
      </c>
      <c r="D42" s="354" t="s">
        <v>1223</v>
      </c>
      <c r="E42" s="338">
        <f t="shared" si="0"/>
        <v>10000</v>
      </c>
      <c r="F42" s="870">
        <v>10000</v>
      </c>
      <c r="G42" s="848"/>
      <c r="H42" s="490"/>
      <c r="I42" s="490"/>
      <c r="J42" s="294" t="s">
        <v>366</v>
      </c>
    </row>
    <row r="43" spans="1:10" s="329" customFormat="1" ht="18.75" x14ac:dyDescent="0.2">
      <c r="A43" s="294"/>
      <c r="B43" s="493" t="s">
        <v>1908</v>
      </c>
      <c r="C43" s="294" t="s">
        <v>1909</v>
      </c>
      <c r="D43" s="294" t="s">
        <v>1219</v>
      </c>
      <c r="E43" s="338">
        <f t="shared" si="0"/>
        <v>0</v>
      </c>
      <c r="F43" s="330"/>
      <c r="G43" s="330"/>
      <c r="H43" s="330"/>
      <c r="I43" s="330"/>
      <c r="J43" s="294" t="s">
        <v>1905</v>
      </c>
    </row>
    <row r="44" spans="1:10" s="329" customFormat="1" ht="18.75" x14ac:dyDescent="0.2">
      <c r="A44" s="294"/>
      <c r="B44" s="493" t="s">
        <v>1910</v>
      </c>
      <c r="C44" s="294" t="s">
        <v>1909</v>
      </c>
      <c r="D44" s="294" t="s">
        <v>1219</v>
      </c>
      <c r="E44" s="338">
        <f t="shared" si="0"/>
        <v>0</v>
      </c>
      <c r="F44" s="330"/>
      <c r="G44" s="330"/>
      <c r="H44" s="330"/>
      <c r="I44" s="330"/>
      <c r="J44" s="294" t="s">
        <v>1905</v>
      </c>
    </row>
    <row r="45" spans="1:10" ht="21.75" customHeight="1" x14ac:dyDescent="0.2">
      <c r="A45" s="89">
        <v>64</v>
      </c>
      <c r="B45" s="87" t="s">
        <v>295</v>
      </c>
      <c r="C45" s="99"/>
      <c r="D45" s="94"/>
      <c r="E45" s="220">
        <f t="shared" si="0"/>
        <v>0</v>
      </c>
      <c r="F45" s="94"/>
      <c r="G45" s="94"/>
      <c r="H45" s="94"/>
      <c r="I45" s="94"/>
      <c r="J45" s="94"/>
    </row>
    <row r="46" spans="1:10" s="502" customFormat="1" ht="37.5" x14ac:dyDescent="0.2">
      <c r="A46" s="361"/>
      <c r="B46" s="312" t="s">
        <v>1911</v>
      </c>
      <c r="C46" s="800" t="s">
        <v>1889</v>
      </c>
      <c r="D46" s="294" t="s">
        <v>1219</v>
      </c>
      <c r="E46" s="220">
        <f t="shared" si="0"/>
        <v>0</v>
      </c>
      <c r="F46" s="361"/>
      <c r="G46" s="361"/>
      <c r="H46" s="328"/>
      <c r="I46" s="361"/>
      <c r="J46" s="361" t="s">
        <v>1847</v>
      </c>
    </row>
    <row r="47" spans="1:10" ht="21.75" customHeight="1" x14ac:dyDescent="0.2">
      <c r="A47" s="33"/>
      <c r="B47" s="863"/>
      <c r="C47" s="99"/>
      <c r="D47" s="94"/>
      <c r="E47" s="220">
        <f t="shared" ref="E47" si="1">F47+G47+H47+I47</f>
        <v>0</v>
      </c>
      <c r="F47" s="94"/>
      <c r="G47" s="94"/>
      <c r="H47" s="94"/>
      <c r="I47" s="94"/>
      <c r="J47" s="94"/>
    </row>
    <row r="48" spans="1:10" ht="21.75" customHeight="1" x14ac:dyDescent="0.2">
      <c r="A48" s="117"/>
      <c r="B48" s="237" t="s">
        <v>5</v>
      </c>
      <c r="C48" s="117"/>
      <c r="D48" s="117"/>
      <c r="E48" s="238">
        <f>SUM(E11:E47)</f>
        <v>281550</v>
      </c>
      <c r="F48" s="238">
        <f>SUM(F11:F47)</f>
        <v>241550</v>
      </c>
      <c r="G48" s="238">
        <f>SUM(G11:G47)</f>
        <v>0</v>
      </c>
      <c r="H48" s="238">
        <f>SUM(H11:H47)</f>
        <v>40000</v>
      </c>
      <c r="I48" s="238">
        <f>SUM(I11:I47)</f>
        <v>0</v>
      </c>
      <c r="J48" s="239">
        <f>F48+G48+H48+I48</f>
        <v>281550</v>
      </c>
    </row>
    <row r="49" spans="2:2" ht="21.75" customHeight="1" x14ac:dyDescent="0.2">
      <c r="B49" s="226"/>
    </row>
  </sheetData>
  <mergeCells count="5">
    <mergeCell ref="A9:A10"/>
    <mergeCell ref="B9:B10"/>
    <mergeCell ref="E9:I9"/>
    <mergeCell ref="J9:J10"/>
    <mergeCell ref="A1:J1"/>
  </mergeCells>
  <pageMargins left="0.9055118110236221" right="0.31496062992125984" top="0.35433070866141736" bottom="0.35433070866141736" header="0.31496062992125984" footer="0.31496062992125984"/>
  <pageSetup paperSize="9" scale="85" orientation="landscape" horizontalDpi="0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70"/>
  <sheetViews>
    <sheetView topLeftCell="A57" zoomScale="80" zoomScaleNormal="80" workbookViewId="0">
      <selection activeCell="A71" sqref="A71:XFD72"/>
    </sheetView>
  </sheetViews>
  <sheetFormatPr defaultColWidth="9.140625" defaultRowHeight="21" x14ac:dyDescent="0.2"/>
  <cols>
    <col min="1" max="1" width="5.7109375" style="11" customWidth="1"/>
    <col min="2" max="2" width="33.28515625" style="11" customWidth="1"/>
    <col min="3" max="3" width="23" style="11" customWidth="1"/>
    <col min="4" max="4" width="18.28515625" style="11" customWidth="1"/>
    <col min="5" max="5" width="13.42578125" style="11" customWidth="1"/>
    <col min="6" max="7" width="13.140625" style="11" customWidth="1"/>
    <col min="8" max="9" width="12.42578125" style="11" customWidth="1"/>
    <col min="10" max="10" width="18.28515625" style="206" customWidth="1"/>
    <col min="11" max="16384" width="9.140625" style="11"/>
  </cols>
  <sheetData>
    <row r="1" spans="1:10" ht="28.5" x14ac:dyDescent="0.2">
      <c r="A1" s="1146" t="s">
        <v>390</v>
      </c>
      <c r="B1" s="1146"/>
      <c r="C1" s="1146"/>
      <c r="D1" s="1146"/>
      <c r="E1" s="1146"/>
      <c r="F1" s="1146"/>
      <c r="G1" s="1146"/>
      <c r="H1" s="1146"/>
      <c r="I1" s="1146"/>
      <c r="J1" s="1146"/>
    </row>
    <row r="2" spans="1:10" ht="21" customHeight="1" x14ac:dyDescent="0.2">
      <c r="A2" s="35"/>
      <c r="B2" s="48" t="s">
        <v>23</v>
      </c>
      <c r="C2" s="202" t="s">
        <v>30</v>
      </c>
      <c r="D2" s="189" t="s">
        <v>26</v>
      </c>
      <c r="E2" s="109"/>
      <c r="F2" s="203" t="s">
        <v>391</v>
      </c>
      <c r="G2" s="109"/>
      <c r="H2" s="203" t="s">
        <v>401</v>
      </c>
      <c r="I2" s="204"/>
    </row>
    <row r="3" spans="1:10" ht="21" customHeight="1" x14ac:dyDescent="0.2">
      <c r="A3" s="35"/>
      <c r="B3" s="48" t="s">
        <v>40</v>
      </c>
      <c r="C3" s="202" t="s">
        <v>149</v>
      </c>
      <c r="D3" s="205"/>
      <c r="F3" s="206"/>
      <c r="G3" s="206"/>
      <c r="H3" s="206"/>
    </row>
    <row r="4" spans="1:10" ht="21" customHeight="1" x14ac:dyDescent="0.2">
      <c r="A4" s="35"/>
      <c r="B4" s="48" t="s">
        <v>392</v>
      </c>
      <c r="C4" s="202" t="s">
        <v>296</v>
      </c>
      <c r="D4" s="205"/>
      <c r="E4" s="206"/>
      <c r="F4" s="206"/>
      <c r="G4" s="206"/>
    </row>
    <row r="5" spans="1:10" ht="21" customHeight="1" x14ac:dyDescent="0.2">
      <c r="A5" s="35"/>
      <c r="B5" s="48" t="s">
        <v>17</v>
      </c>
      <c r="C5" s="207" t="s">
        <v>25</v>
      </c>
      <c r="D5" s="208" t="s">
        <v>41</v>
      </c>
      <c r="E5" s="207"/>
      <c r="F5" s="207" t="s">
        <v>42</v>
      </c>
      <c r="G5" s="207" t="s">
        <v>43</v>
      </c>
      <c r="H5" s="207" t="s">
        <v>46</v>
      </c>
      <c r="I5" s="207" t="s">
        <v>44</v>
      </c>
      <c r="J5" s="290" t="s">
        <v>45</v>
      </c>
    </row>
    <row r="6" spans="1:10" ht="21" customHeight="1" x14ac:dyDescent="0.2">
      <c r="A6" s="35"/>
      <c r="B6" s="199" t="s">
        <v>28</v>
      </c>
      <c r="D6" s="11" t="s">
        <v>454</v>
      </c>
      <c r="F6" s="205"/>
      <c r="H6" s="205"/>
      <c r="J6" s="291"/>
    </row>
    <row r="7" spans="1:10" ht="21" customHeight="1" x14ac:dyDescent="0.2">
      <c r="A7" s="35"/>
      <c r="B7" s="199" t="s">
        <v>29</v>
      </c>
      <c r="D7" s="11" t="s">
        <v>455</v>
      </c>
      <c r="E7" s="205"/>
      <c r="F7" s="206"/>
      <c r="G7" s="206"/>
      <c r="H7" s="206"/>
    </row>
    <row r="8" spans="1:10" ht="21" customHeight="1" x14ac:dyDescent="0.2">
      <c r="A8" s="35"/>
      <c r="B8" s="199"/>
      <c r="D8" s="11" t="s">
        <v>456</v>
      </c>
      <c r="E8" s="206"/>
      <c r="F8" s="206"/>
      <c r="G8" s="206"/>
      <c r="H8" s="206"/>
    </row>
    <row r="9" spans="1:10" ht="21" customHeight="1" x14ac:dyDescent="0.2">
      <c r="A9" s="35"/>
      <c r="B9" s="199" t="s">
        <v>361</v>
      </c>
      <c r="D9" s="11" t="s">
        <v>457</v>
      </c>
      <c r="E9" s="206"/>
      <c r="F9" s="206"/>
      <c r="G9" s="206"/>
      <c r="H9" s="206"/>
    </row>
    <row r="10" spans="1:10" ht="21" customHeight="1" x14ac:dyDescent="0.2">
      <c r="A10" s="1168" t="s">
        <v>0</v>
      </c>
      <c r="B10" s="1168" t="s">
        <v>27</v>
      </c>
      <c r="C10" s="697" t="s">
        <v>19</v>
      </c>
      <c r="D10" s="697" t="s">
        <v>20</v>
      </c>
      <c r="E10" s="1170" t="s">
        <v>1</v>
      </c>
      <c r="F10" s="1171"/>
      <c r="G10" s="1171"/>
      <c r="H10" s="1171"/>
      <c r="I10" s="1172"/>
      <c r="J10" s="1166" t="s">
        <v>10</v>
      </c>
    </row>
    <row r="11" spans="1:10" x14ac:dyDescent="0.2">
      <c r="A11" s="1169"/>
      <c r="B11" s="1169"/>
      <c r="C11" s="698"/>
      <c r="D11" s="698" t="s">
        <v>21</v>
      </c>
      <c r="E11" s="36" t="s">
        <v>5</v>
      </c>
      <c r="F11" s="36" t="s">
        <v>6</v>
      </c>
      <c r="G11" s="36" t="s">
        <v>261</v>
      </c>
      <c r="H11" s="36" t="s">
        <v>22</v>
      </c>
      <c r="I11" s="36" t="s">
        <v>135</v>
      </c>
      <c r="J11" s="1167"/>
    </row>
    <row r="12" spans="1:10" ht="43.5" customHeight="1" x14ac:dyDescent="0.2">
      <c r="A12" s="873">
        <v>65</v>
      </c>
      <c r="B12" s="103" t="s">
        <v>155</v>
      </c>
      <c r="C12" s="79"/>
      <c r="D12" s="79"/>
      <c r="E12" s="220">
        <f t="shared" ref="E12:E67" si="0">F12+G12+H12+I12</f>
        <v>0</v>
      </c>
      <c r="F12" s="79"/>
      <c r="G12" s="79"/>
      <c r="H12" s="79"/>
      <c r="I12" s="79"/>
      <c r="J12" s="32"/>
    </row>
    <row r="13" spans="1:10" s="333" customFormat="1" ht="40.5" customHeight="1" x14ac:dyDescent="0.2">
      <c r="A13" s="354"/>
      <c r="B13" s="849" t="s">
        <v>995</v>
      </c>
      <c r="C13" s="800" t="s">
        <v>1004</v>
      </c>
      <c r="D13" s="294" t="s">
        <v>1168</v>
      </c>
      <c r="E13" s="338">
        <f t="shared" si="0"/>
        <v>0</v>
      </c>
      <c r="F13" s="335"/>
      <c r="G13" s="335"/>
      <c r="H13" s="335"/>
      <c r="I13" s="335"/>
      <c r="J13" s="294" t="s">
        <v>851</v>
      </c>
    </row>
    <row r="14" spans="1:10" s="333" customFormat="1" ht="31.5" x14ac:dyDescent="0.2">
      <c r="A14" s="354"/>
      <c r="B14" s="874" t="s">
        <v>996</v>
      </c>
      <c r="C14" s="354" t="s">
        <v>977</v>
      </c>
      <c r="D14" s="335"/>
      <c r="E14" s="338">
        <f t="shared" si="0"/>
        <v>0</v>
      </c>
      <c r="F14" s="335"/>
      <c r="G14" s="335"/>
      <c r="H14" s="335"/>
      <c r="I14" s="335"/>
      <c r="J14" s="294" t="s">
        <v>851</v>
      </c>
    </row>
    <row r="15" spans="1:10" s="333" customFormat="1" ht="21" customHeight="1" x14ac:dyDescent="0.2">
      <c r="A15" s="354"/>
      <c r="B15" s="864" t="s">
        <v>997</v>
      </c>
      <c r="C15" s="354" t="s">
        <v>1005</v>
      </c>
      <c r="D15" s="335"/>
      <c r="E15" s="338">
        <f t="shared" si="0"/>
        <v>0</v>
      </c>
      <c r="F15" s="335"/>
      <c r="G15" s="335"/>
      <c r="H15" s="335"/>
      <c r="I15" s="335"/>
      <c r="J15" s="294" t="s">
        <v>851</v>
      </c>
    </row>
    <row r="16" spans="1:10" s="333" customFormat="1" ht="56.25" x14ac:dyDescent="0.2">
      <c r="A16" s="354"/>
      <c r="B16" s="864" t="s">
        <v>998</v>
      </c>
      <c r="C16" s="354" t="s">
        <v>1006</v>
      </c>
      <c r="D16" s="335"/>
      <c r="E16" s="338">
        <f t="shared" si="0"/>
        <v>0</v>
      </c>
      <c r="F16" s="335"/>
      <c r="G16" s="335"/>
      <c r="H16" s="335"/>
      <c r="I16" s="335"/>
      <c r="J16" s="294" t="s">
        <v>851</v>
      </c>
    </row>
    <row r="17" spans="1:10" s="333" customFormat="1" ht="21" customHeight="1" x14ac:dyDescent="0.2">
      <c r="A17" s="354"/>
      <c r="B17" s="864" t="s">
        <v>999</v>
      </c>
      <c r="C17" s="490" t="s">
        <v>978</v>
      </c>
      <c r="D17" s="335"/>
      <c r="E17" s="338">
        <f t="shared" si="0"/>
        <v>0</v>
      </c>
      <c r="F17" s="335"/>
      <c r="G17" s="335"/>
      <c r="H17" s="335"/>
      <c r="I17" s="335"/>
      <c r="J17" s="294" t="s">
        <v>851</v>
      </c>
    </row>
    <row r="18" spans="1:10" s="333" customFormat="1" ht="23.25" customHeight="1" x14ac:dyDescent="0.2">
      <c r="A18" s="354"/>
      <c r="B18" s="864" t="s">
        <v>979</v>
      </c>
      <c r="C18" s="354" t="s">
        <v>980</v>
      </c>
      <c r="D18" s="335"/>
      <c r="E18" s="338">
        <f t="shared" si="0"/>
        <v>0</v>
      </c>
      <c r="F18" s="335"/>
      <c r="G18" s="335"/>
      <c r="H18" s="335"/>
      <c r="I18" s="335"/>
      <c r="J18" s="294" t="s">
        <v>851</v>
      </c>
    </row>
    <row r="19" spans="1:10" s="333" customFormat="1" ht="56.25" x14ac:dyDescent="0.2">
      <c r="A19" s="354"/>
      <c r="B19" s="495" t="s">
        <v>1000</v>
      </c>
      <c r="C19" s="800" t="s">
        <v>981</v>
      </c>
      <c r="D19" s="335"/>
      <c r="E19" s="338">
        <f t="shared" si="0"/>
        <v>0</v>
      </c>
      <c r="F19" s="335"/>
      <c r="G19" s="335"/>
      <c r="H19" s="335"/>
      <c r="I19" s="335"/>
      <c r="J19" s="294" t="s">
        <v>851</v>
      </c>
    </row>
    <row r="20" spans="1:10" s="333" customFormat="1" ht="56.25" x14ac:dyDescent="0.2">
      <c r="A20" s="354"/>
      <c r="B20" s="495" t="s">
        <v>1001</v>
      </c>
      <c r="C20" s="800" t="s">
        <v>982</v>
      </c>
      <c r="D20" s="335"/>
      <c r="E20" s="338">
        <f t="shared" si="0"/>
        <v>0</v>
      </c>
      <c r="F20" s="335"/>
      <c r="G20" s="335"/>
      <c r="H20" s="335"/>
      <c r="I20" s="335"/>
      <c r="J20" s="294" t="s">
        <v>851</v>
      </c>
    </row>
    <row r="21" spans="1:10" s="333" customFormat="1" ht="37.5" x14ac:dyDescent="0.2">
      <c r="A21" s="354"/>
      <c r="B21" s="875" t="s">
        <v>983</v>
      </c>
      <c r="C21" s="800" t="s">
        <v>984</v>
      </c>
      <c r="D21" s="335"/>
      <c r="E21" s="338">
        <f t="shared" si="0"/>
        <v>0</v>
      </c>
      <c r="F21" s="335"/>
      <c r="G21" s="335"/>
      <c r="H21" s="335"/>
      <c r="I21" s="335"/>
      <c r="J21" s="294" t="s">
        <v>851</v>
      </c>
    </row>
    <row r="22" spans="1:10" s="333" customFormat="1" ht="37.5" x14ac:dyDescent="0.2">
      <c r="A22" s="354"/>
      <c r="B22" s="495" t="s">
        <v>1002</v>
      </c>
      <c r="C22" s="800" t="s">
        <v>985</v>
      </c>
      <c r="D22" s="335"/>
      <c r="E22" s="338">
        <f t="shared" si="0"/>
        <v>0</v>
      </c>
      <c r="F22" s="335"/>
      <c r="G22" s="335"/>
      <c r="H22" s="335"/>
      <c r="I22" s="335"/>
      <c r="J22" s="294" t="s">
        <v>851</v>
      </c>
    </row>
    <row r="23" spans="1:10" s="333" customFormat="1" ht="37.5" x14ac:dyDescent="0.2">
      <c r="A23" s="354"/>
      <c r="B23" s="490" t="s">
        <v>986</v>
      </c>
      <c r="C23" s="800" t="s">
        <v>987</v>
      </c>
      <c r="D23" s="335"/>
      <c r="E23" s="338">
        <f t="shared" si="0"/>
        <v>0</v>
      </c>
      <c r="F23" s="335"/>
      <c r="G23" s="335"/>
      <c r="H23" s="335"/>
      <c r="I23" s="335"/>
      <c r="J23" s="294" t="s">
        <v>851</v>
      </c>
    </row>
    <row r="24" spans="1:10" s="333" customFormat="1" ht="42.75" customHeight="1" x14ac:dyDescent="0.2">
      <c r="A24" s="354"/>
      <c r="B24" s="490" t="s">
        <v>1003</v>
      </c>
      <c r="C24" s="800" t="s">
        <v>985</v>
      </c>
      <c r="D24" s="335"/>
      <c r="E24" s="338">
        <f t="shared" si="0"/>
        <v>0</v>
      </c>
      <c r="F24" s="335"/>
      <c r="G24" s="335"/>
      <c r="H24" s="335"/>
      <c r="I24" s="335"/>
      <c r="J24" s="294" t="s">
        <v>851</v>
      </c>
    </row>
    <row r="25" spans="1:10" s="333" customFormat="1" ht="37.5" x14ac:dyDescent="0.2">
      <c r="A25" s="354"/>
      <c r="B25" s="312" t="s">
        <v>988</v>
      </c>
      <c r="C25" s="800" t="s">
        <v>985</v>
      </c>
      <c r="D25" s="335"/>
      <c r="E25" s="338">
        <f t="shared" si="0"/>
        <v>0</v>
      </c>
      <c r="F25" s="335"/>
      <c r="G25" s="335"/>
      <c r="H25" s="335"/>
      <c r="I25" s="335"/>
      <c r="J25" s="294" t="s">
        <v>851</v>
      </c>
    </row>
    <row r="26" spans="1:10" s="333" customFormat="1" ht="37.5" x14ac:dyDescent="0.2">
      <c r="A26" s="354"/>
      <c r="B26" s="312" t="s">
        <v>989</v>
      </c>
      <c r="C26" s="800" t="s">
        <v>987</v>
      </c>
      <c r="D26" s="335"/>
      <c r="E26" s="338">
        <f t="shared" si="0"/>
        <v>0</v>
      </c>
      <c r="F26" s="335"/>
      <c r="G26" s="335"/>
      <c r="H26" s="335"/>
      <c r="I26" s="335"/>
      <c r="J26" s="294" t="s">
        <v>851</v>
      </c>
    </row>
    <row r="27" spans="1:10" s="333" customFormat="1" ht="18.75" x14ac:dyDescent="0.2">
      <c r="A27" s="354"/>
      <c r="B27" s="820" t="s">
        <v>990</v>
      </c>
      <c r="C27" s="800" t="s">
        <v>991</v>
      </c>
      <c r="D27" s="335"/>
      <c r="E27" s="338">
        <f t="shared" si="0"/>
        <v>0</v>
      </c>
      <c r="F27" s="335"/>
      <c r="G27" s="335"/>
      <c r="H27" s="335"/>
      <c r="I27" s="335"/>
      <c r="J27" s="294" t="s">
        <v>851</v>
      </c>
    </row>
    <row r="28" spans="1:10" s="333" customFormat="1" ht="37.5" x14ac:dyDescent="0.2">
      <c r="A28" s="354"/>
      <c r="B28" s="312" t="s">
        <v>992</v>
      </c>
      <c r="C28" s="800" t="s">
        <v>993</v>
      </c>
      <c r="D28" s="335"/>
      <c r="E28" s="338">
        <f t="shared" si="0"/>
        <v>0</v>
      </c>
      <c r="F28" s="335"/>
      <c r="G28" s="335"/>
      <c r="H28" s="335"/>
      <c r="I28" s="335"/>
      <c r="J28" s="294" t="s">
        <v>851</v>
      </c>
    </row>
    <row r="29" spans="1:10" s="333" customFormat="1" ht="37.5" x14ac:dyDescent="0.2">
      <c r="A29" s="354"/>
      <c r="B29" s="864" t="s">
        <v>994</v>
      </c>
      <c r="C29" s="800" t="s">
        <v>993</v>
      </c>
      <c r="D29" s="335"/>
      <c r="E29" s="338">
        <f t="shared" si="0"/>
        <v>0</v>
      </c>
      <c r="F29" s="335"/>
      <c r="G29" s="335"/>
      <c r="H29" s="335"/>
      <c r="I29" s="335"/>
      <c r="J29" s="294" t="s">
        <v>851</v>
      </c>
    </row>
    <row r="30" spans="1:10" s="333" customFormat="1" ht="37.5" x14ac:dyDescent="0.2">
      <c r="A30" s="354"/>
      <c r="B30" s="490" t="s">
        <v>1417</v>
      </c>
      <c r="C30" s="335"/>
      <c r="D30" s="335"/>
      <c r="E30" s="338">
        <f t="shared" si="0"/>
        <v>0</v>
      </c>
      <c r="F30" s="335"/>
      <c r="G30" s="335"/>
      <c r="H30" s="335"/>
      <c r="I30" s="335"/>
      <c r="J30" s="325"/>
    </row>
    <row r="31" spans="1:10" s="333" customFormat="1" ht="37.5" x14ac:dyDescent="0.2">
      <c r="A31" s="354"/>
      <c r="B31" s="490" t="s">
        <v>1418</v>
      </c>
      <c r="C31" s="338" t="s">
        <v>1378</v>
      </c>
      <c r="D31" s="294" t="s">
        <v>1168</v>
      </c>
      <c r="E31" s="338">
        <f t="shared" si="0"/>
        <v>0</v>
      </c>
      <c r="F31" s="330"/>
      <c r="G31" s="330"/>
      <c r="H31" s="330"/>
      <c r="I31" s="330"/>
      <c r="J31" s="294" t="s">
        <v>357</v>
      </c>
    </row>
    <row r="32" spans="1:10" s="333" customFormat="1" ht="37.5" x14ac:dyDescent="0.2">
      <c r="A32" s="354"/>
      <c r="B32" s="490" t="s">
        <v>1419</v>
      </c>
      <c r="C32" s="338" t="s">
        <v>1353</v>
      </c>
      <c r="D32" s="294" t="s">
        <v>1168</v>
      </c>
      <c r="E32" s="338">
        <f t="shared" si="0"/>
        <v>70000</v>
      </c>
      <c r="F32" s="338">
        <v>70000</v>
      </c>
      <c r="G32" s="330"/>
      <c r="H32" s="330"/>
      <c r="I32" s="330"/>
      <c r="J32" s="294" t="s">
        <v>357</v>
      </c>
    </row>
    <row r="33" spans="1:10" s="333" customFormat="1" ht="37.5" x14ac:dyDescent="0.2">
      <c r="A33" s="490"/>
      <c r="B33" s="330" t="s">
        <v>1420</v>
      </c>
      <c r="C33" s="294" t="s">
        <v>1421</v>
      </c>
      <c r="D33" s="354" t="s">
        <v>1168</v>
      </c>
      <c r="E33" s="338">
        <f t="shared" si="0"/>
        <v>0</v>
      </c>
      <c r="F33" s="338"/>
      <c r="G33" s="335"/>
      <c r="H33" s="335"/>
      <c r="I33" s="335"/>
      <c r="J33" s="294" t="s">
        <v>1349</v>
      </c>
    </row>
    <row r="34" spans="1:10" s="333" customFormat="1" ht="18.75" x14ac:dyDescent="0.2">
      <c r="A34" s="490"/>
      <c r="B34" s="876" t="s">
        <v>1422</v>
      </c>
      <c r="C34" s="294" t="s">
        <v>1353</v>
      </c>
      <c r="D34" s="354" t="s">
        <v>636</v>
      </c>
      <c r="E34" s="338">
        <f t="shared" si="0"/>
        <v>0</v>
      </c>
      <c r="F34" s="348"/>
      <c r="G34" s="335"/>
      <c r="H34" s="335"/>
      <c r="I34" s="335"/>
      <c r="J34" s="294" t="s">
        <v>1349</v>
      </c>
    </row>
    <row r="35" spans="1:10" s="333" customFormat="1" ht="31.5" x14ac:dyDescent="0.2">
      <c r="A35" s="490"/>
      <c r="B35" s="877" t="s">
        <v>1423</v>
      </c>
      <c r="C35" s="294" t="s">
        <v>1351</v>
      </c>
      <c r="D35" s="354" t="s">
        <v>1168</v>
      </c>
      <c r="E35" s="338">
        <f t="shared" si="0"/>
        <v>0</v>
      </c>
      <c r="F35" s="325"/>
      <c r="G35" s="335"/>
      <c r="H35" s="335"/>
      <c r="I35" s="335"/>
      <c r="J35" s="294" t="s">
        <v>1349</v>
      </c>
    </row>
    <row r="36" spans="1:10" s="333" customFormat="1" ht="37.5" x14ac:dyDescent="0.2">
      <c r="A36" s="490"/>
      <c r="B36" s="878" t="s">
        <v>1424</v>
      </c>
      <c r="C36" s="294" t="s">
        <v>1353</v>
      </c>
      <c r="D36" s="354" t="s">
        <v>1168</v>
      </c>
      <c r="E36" s="338">
        <f t="shared" si="0"/>
        <v>0</v>
      </c>
      <c r="F36" s="348"/>
      <c r="G36" s="335"/>
      <c r="H36" s="335"/>
      <c r="I36" s="335"/>
      <c r="J36" s="294" t="s">
        <v>1349</v>
      </c>
    </row>
    <row r="37" spans="1:10" s="333" customFormat="1" ht="37.5" x14ac:dyDescent="0.2">
      <c r="A37" s="490"/>
      <c r="B37" s="330" t="s">
        <v>1425</v>
      </c>
      <c r="C37" s="294" t="s">
        <v>1426</v>
      </c>
      <c r="D37" s="354" t="s">
        <v>1168</v>
      </c>
      <c r="E37" s="338">
        <f t="shared" si="0"/>
        <v>6000</v>
      </c>
      <c r="F37" s="338">
        <v>6000</v>
      </c>
      <c r="G37" s="335"/>
      <c r="H37" s="335"/>
      <c r="I37" s="335"/>
      <c r="J37" s="294" t="s">
        <v>1349</v>
      </c>
    </row>
    <row r="38" spans="1:10" s="333" customFormat="1" ht="37.5" x14ac:dyDescent="0.2">
      <c r="A38" s="490"/>
      <c r="B38" s="330" t="s">
        <v>1427</v>
      </c>
      <c r="C38" s="294" t="s">
        <v>1353</v>
      </c>
      <c r="D38" s="856" t="s">
        <v>1340</v>
      </c>
      <c r="E38" s="338">
        <f t="shared" si="0"/>
        <v>5000</v>
      </c>
      <c r="F38" s="338">
        <v>5000</v>
      </c>
      <c r="G38" s="335"/>
      <c r="H38" s="335"/>
      <c r="I38" s="335"/>
      <c r="J38" s="294" t="s">
        <v>1349</v>
      </c>
    </row>
    <row r="39" spans="1:10" s="333" customFormat="1" ht="31.5" x14ac:dyDescent="0.2">
      <c r="A39" s="335"/>
      <c r="B39" s="814" t="s">
        <v>1428</v>
      </c>
      <c r="C39" s="294" t="s">
        <v>1351</v>
      </c>
      <c r="D39" s="354" t="s">
        <v>1168</v>
      </c>
      <c r="E39" s="338">
        <f t="shared" si="0"/>
        <v>0</v>
      </c>
      <c r="F39" s="338"/>
      <c r="G39" s="335"/>
      <c r="H39" s="335"/>
      <c r="I39" s="335"/>
      <c r="J39" s="294" t="s">
        <v>1349</v>
      </c>
    </row>
    <row r="40" spans="1:10" s="333" customFormat="1" ht="37.5" x14ac:dyDescent="0.2">
      <c r="A40" s="335"/>
      <c r="B40" s="879" t="s">
        <v>1429</v>
      </c>
      <c r="C40" s="294" t="s">
        <v>635</v>
      </c>
      <c r="D40" s="856" t="s">
        <v>852</v>
      </c>
      <c r="E40" s="338">
        <f t="shared" si="0"/>
        <v>0</v>
      </c>
      <c r="F40" s="338"/>
      <c r="G40" s="335"/>
      <c r="H40" s="335"/>
      <c r="I40" s="335"/>
      <c r="J40" s="294" t="s">
        <v>1349</v>
      </c>
    </row>
    <row r="41" spans="1:10" s="329" customFormat="1" ht="37.5" x14ac:dyDescent="0.2">
      <c r="A41" s="330"/>
      <c r="B41" s="490" t="s">
        <v>1912</v>
      </c>
      <c r="C41" s="294" t="s">
        <v>825</v>
      </c>
      <c r="D41" s="354" t="s">
        <v>1168</v>
      </c>
      <c r="E41" s="338">
        <f t="shared" si="0"/>
        <v>0</v>
      </c>
      <c r="F41" s="330"/>
      <c r="G41" s="330"/>
      <c r="H41" s="330"/>
      <c r="I41" s="330"/>
      <c r="J41" s="361" t="s">
        <v>1847</v>
      </c>
    </row>
    <row r="42" spans="1:10" s="329" customFormat="1" ht="37.5" x14ac:dyDescent="0.2">
      <c r="A42" s="330"/>
      <c r="B42" s="490" t="s">
        <v>1913</v>
      </c>
      <c r="C42" s="294" t="s">
        <v>1916</v>
      </c>
      <c r="D42" s="354" t="s">
        <v>1168</v>
      </c>
      <c r="E42" s="338">
        <f t="shared" si="0"/>
        <v>0</v>
      </c>
      <c r="F42" s="330"/>
      <c r="G42" s="330"/>
      <c r="H42" s="330"/>
      <c r="I42" s="330"/>
      <c r="J42" s="361" t="s">
        <v>1847</v>
      </c>
    </row>
    <row r="43" spans="1:10" s="329" customFormat="1" ht="37.5" x14ac:dyDescent="0.2">
      <c r="A43" s="330"/>
      <c r="B43" s="490" t="s">
        <v>1914</v>
      </c>
      <c r="C43" s="294" t="s">
        <v>1303</v>
      </c>
      <c r="D43" s="354" t="s">
        <v>1168</v>
      </c>
      <c r="E43" s="338">
        <f t="shared" si="0"/>
        <v>0</v>
      </c>
      <c r="F43" s="330"/>
      <c r="G43" s="330"/>
      <c r="H43" s="330"/>
      <c r="I43" s="330"/>
      <c r="J43" s="361" t="s">
        <v>1847</v>
      </c>
    </row>
    <row r="44" spans="1:10" s="329" customFormat="1" ht="18.75" x14ac:dyDescent="0.2">
      <c r="A44" s="330"/>
      <c r="B44" s="330" t="s">
        <v>1915</v>
      </c>
      <c r="C44" s="294" t="s">
        <v>1456</v>
      </c>
      <c r="D44" s="354" t="s">
        <v>1168</v>
      </c>
      <c r="E44" s="338">
        <f t="shared" si="0"/>
        <v>0</v>
      </c>
      <c r="F44" s="330"/>
      <c r="G44" s="330"/>
      <c r="H44" s="330"/>
      <c r="I44" s="330"/>
      <c r="J44" s="361" t="s">
        <v>1847</v>
      </c>
    </row>
    <row r="45" spans="1:10" ht="42" x14ac:dyDescent="0.2">
      <c r="A45" s="880">
        <v>66</v>
      </c>
      <c r="B45" s="99" t="s">
        <v>156</v>
      </c>
      <c r="C45" s="99"/>
      <c r="D45" s="211"/>
      <c r="E45" s="220">
        <f t="shared" si="0"/>
        <v>0</v>
      </c>
      <c r="F45" s="211"/>
      <c r="G45" s="211"/>
      <c r="H45" s="211"/>
      <c r="I45" s="211"/>
      <c r="J45" s="82"/>
    </row>
    <row r="46" spans="1:10" s="339" customFormat="1" ht="18.75" x14ac:dyDescent="0.3">
      <c r="A46" s="354"/>
      <c r="B46" s="814" t="s">
        <v>1007</v>
      </c>
      <c r="C46" s="685" t="s">
        <v>579</v>
      </c>
      <c r="D46" s="354" t="s">
        <v>1008</v>
      </c>
      <c r="E46" s="338">
        <f t="shared" si="0"/>
        <v>0</v>
      </c>
      <c r="F46" s="353"/>
      <c r="G46" s="353"/>
      <c r="H46" s="353"/>
      <c r="I46" s="353"/>
      <c r="J46" s="294" t="s">
        <v>851</v>
      </c>
    </row>
    <row r="47" spans="1:10" s="339" customFormat="1" ht="18.75" x14ac:dyDescent="0.3">
      <c r="A47" s="354"/>
      <c r="B47" s="814" t="s">
        <v>1009</v>
      </c>
      <c r="C47" s="685" t="s">
        <v>1010</v>
      </c>
      <c r="D47" s="354" t="s">
        <v>1008</v>
      </c>
      <c r="E47" s="338">
        <f t="shared" si="0"/>
        <v>0</v>
      </c>
      <c r="F47" s="353"/>
      <c r="G47" s="353"/>
      <c r="H47" s="353"/>
      <c r="I47" s="353"/>
      <c r="J47" s="294" t="s">
        <v>851</v>
      </c>
    </row>
    <row r="48" spans="1:10" s="339" customFormat="1" ht="41.25" customHeight="1" x14ac:dyDescent="0.3">
      <c r="A48" s="353"/>
      <c r="B48" s="495" t="s">
        <v>1011</v>
      </c>
      <c r="C48" s="685" t="s">
        <v>1010</v>
      </c>
      <c r="D48" s="354" t="s">
        <v>1008</v>
      </c>
      <c r="E48" s="338">
        <f t="shared" si="0"/>
        <v>0</v>
      </c>
      <c r="F48" s="353"/>
      <c r="G48" s="353"/>
      <c r="H48" s="358"/>
      <c r="I48" s="353"/>
      <c r="J48" s="294" t="s">
        <v>851</v>
      </c>
    </row>
    <row r="49" spans="1:10" s="331" customFormat="1" ht="37.5" x14ac:dyDescent="0.3">
      <c r="A49" s="490"/>
      <c r="B49" s="854" t="s">
        <v>1430</v>
      </c>
      <c r="C49" s="800" t="s">
        <v>1351</v>
      </c>
      <c r="D49" s="354" t="s">
        <v>1168</v>
      </c>
      <c r="E49" s="338">
        <f t="shared" si="0"/>
        <v>0</v>
      </c>
      <c r="F49" s="490"/>
      <c r="G49" s="353"/>
      <c r="H49" s="353"/>
      <c r="I49" s="353"/>
      <c r="J49" s="294" t="s">
        <v>1349</v>
      </c>
    </row>
    <row r="50" spans="1:10" s="331" customFormat="1" ht="56.25" x14ac:dyDescent="0.3">
      <c r="A50" s="490"/>
      <c r="B50" s="854" t="s">
        <v>1431</v>
      </c>
      <c r="C50" s="800" t="s">
        <v>1353</v>
      </c>
      <c r="D50" s="856" t="s">
        <v>852</v>
      </c>
      <c r="E50" s="338">
        <f t="shared" si="0"/>
        <v>0</v>
      </c>
      <c r="F50" s="490"/>
      <c r="G50" s="353"/>
      <c r="H50" s="353"/>
      <c r="I50" s="353"/>
      <c r="J50" s="294" t="s">
        <v>1349</v>
      </c>
    </row>
    <row r="51" spans="1:10" s="331" customFormat="1" ht="37.5" x14ac:dyDescent="0.3">
      <c r="A51" s="490"/>
      <c r="B51" s="495" t="s">
        <v>1432</v>
      </c>
      <c r="C51" s="800" t="s">
        <v>1353</v>
      </c>
      <c r="D51" s="354" t="s">
        <v>1283</v>
      </c>
      <c r="E51" s="338">
        <f t="shared" si="0"/>
        <v>0</v>
      </c>
      <c r="F51" s="490"/>
      <c r="G51" s="353"/>
      <c r="H51" s="353"/>
      <c r="I51" s="353"/>
      <c r="J51" s="294" t="s">
        <v>1349</v>
      </c>
    </row>
    <row r="52" spans="1:10" s="331" customFormat="1" ht="37.5" x14ac:dyDescent="0.3">
      <c r="A52" s="490"/>
      <c r="B52" s="495" t="s">
        <v>1433</v>
      </c>
      <c r="C52" s="800" t="s">
        <v>1434</v>
      </c>
      <c r="D52" s="354" t="s">
        <v>1213</v>
      </c>
      <c r="E52" s="338">
        <f t="shared" si="0"/>
        <v>0</v>
      </c>
      <c r="F52" s="490"/>
      <c r="G52" s="353"/>
      <c r="H52" s="353"/>
      <c r="I52" s="353"/>
      <c r="J52" s="294" t="s">
        <v>1349</v>
      </c>
    </row>
    <row r="53" spans="1:10" s="331" customFormat="1" ht="31.5" x14ac:dyDescent="0.3">
      <c r="A53" s="490"/>
      <c r="B53" s="881" t="s">
        <v>1435</v>
      </c>
      <c r="C53" s="294" t="s">
        <v>1421</v>
      </c>
      <c r="D53" s="354" t="s">
        <v>1168</v>
      </c>
      <c r="E53" s="338">
        <f t="shared" si="0"/>
        <v>0</v>
      </c>
      <c r="F53" s="855"/>
      <c r="G53" s="353"/>
      <c r="H53" s="353"/>
      <c r="I53" s="353"/>
      <c r="J53" s="294" t="s">
        <v>1349</v>
      </c>
    </row>
    <row r="54" spans="1:10" s="329" customFormat="1" ht="37.5" x14ac:dyDescent="0.2">
      <c r="A54" s="326"/>
      <c r="B54" s="490" t="s">
        <v>1917</v>
      </c>
      <c r="C54" s="800" t="s">
        <v>1918</v>
      </c>
      <c r="D54" s="354" t="s">
        <v>1168</v>
      </c>
      <c r="E54" s="338">
        <f t="shared" si="0"/>
        <v>0</v>
      </c>
      <c r="F54" s="326"/>
      <c r="G54" s="326"/>
      <c r="H54" s="363"/>
      <c r="I54" s="326"/>
      <c r="J54" s="361" t="s">
        <v>1847</v>
      </c>
    </row>
    <row r="55" spans="1:10" x14ac:dyDescent="0.2">
      <c r="A55" s="880">
        <v>67</v>
      </c>
      <c r="B55" s="503" t="s">
        <v>137</v>
      </c>
      <c r="C55" s="99"/>
      <c r="D55" s="211"/>
      <c r="E55" s="220">
        <f t="shared" si="0"/>
        <v>0</v>
      </c>
      <c r="F55" s="211"/>
      <c r="G55" s="211"/>
      <c r="H55" s="211"/>
      <c r="I55" s="211"/>
      <c r="J55" s="82"/>
    </row>
    <row r="56" spans="1:10" s="339" customFormat="1" ht="56.25" x14ac:dyDescent="0.3">
      <c r="A56" s="354"/>
      <c r="B56" s="821" t="s">
        <v>1014</v>
      </c>
      <c r="C56" s="361"/>
      <c r="D56" s="361" t="s">
        <v>1012</v>
      </c>
      <c r="E56" s="338">
        <f t="shared" si="0"/>
        <v>0</v>
      </c>
      <c r="F56" s="353"/>
      <c r="G56" s="353"/>
      <c r="H56" s="353"/>
      <c r="I56" s="353"/>
      <c r="J56" s="325" t="s">
        <v>1013</v>
      </c>
    </row>
    <row r="57" spans="1:10" s="331" customFormat="1" ht="37.5" x14ac:dyDescent="0.3">
      <c r="A57" s="490"/>
      <c r="B57" s="878" t="s">
        <v>1436</v>
      </c>
      <c r="C57" s="800" t="s">
        <v>1355</v>
      </c>
      <c r="D57" s="354" t="s">
        <v>636</v>
      </c>
      <c r="E57" s="338">
        <f t="shared" si="0"/>
        <v>0</v>
      </c>
      <c r="F57" s="354"/>
      <c r="G57" s="353"/>
      <c r="H57" s="353"/>
      <c r="I57" s="353"/>
      <c r="J57" s="294" t="s">
        <v>1349</v>
      </c>
    </row>
    <row r="58" spans="1:10" s="331" customFormat="1" ht="63" customHeight="1" x14ac:dyDescent="0.3">
      <c r="A58" s="490"/>
      <c r="B58" s="330" t="s">
        <v>1437</v>
      </c>
      <c r="C58" s="294" t="s">
        <v>1353</v>
      </c>
      <c r="D58" s="354" t="s">
        <v>1168</v>
      </c>
      <c r="E58" s="338">
        <f t="shared" si="0"/>
        <v>0</v>
      </c>
      <c r="F58" s="338"/>
      <c r="G58" s="353"/>
      <c r="H58" s="353"/>
      <c r="I58" s="353"/>
      <c r="J58" s="294" t="s">
        <v>1349</v>
      </c>
    </row>
    <row r="59" spans="1:10" s="331" customFormat="1" ht="37.5" x14ac:dyDescent="0.3">
      <c r="A59" s="490"/>
      <c r="B59" s="878" t="s">
        <v>1438</v>
      </c>
      <c r="C59" s="294" t="s">
        <v>1353</v>
      </c>
      <c r="D59" s="856" t="s">
        <v>1374</v>
      </c>
      <c r="E59" s="338">
        <f t="shared" si="0"/>
        <v>0</v>
      </c>
      <c r="F59" s="294"/>
      <c r="G59" s="353"/>
      <c r="H59" s="353"/>
      <c r="I59" s="353"/>
      <c r="J59" s="294" t="s">
        <v>1349</v>
      </c>
    </row>
    <row r="60" spans="1:10" s="329" customFormat="1" ht="18.75" x14ac:dyDescent="0.2">
      <c r="A60" s="326"/>
      <c r="B60" s="820" t="s">
        <v>1919</v>
      </c>
      <c r="C60" s="800" t="s">
        <v>1421</v>
      </c>
      <c r="D60" s="856" t="s">
        <v>1374</v>
      </c>
      <c r="E60" s="338">
        <f t="shared" si="0"/>
        <v>0</v>
      </c>
      <c r="F60" s="326"/>
      <c r="G60" s="326"/>
      <c r="H60" s="326"/>
      <c r="I60" s="326"/>
      <c r="J60" s="361" t="s">
        <v>1125</v>
      </c>
    </row>
    <row r="61" spans="1:10" s="329" customFormat="1" ht="18.75" x14ac:dyDescent="0.2">
      <c r="A61" s="326"/>
      <c r="B61" s="490" t="s">
        <v>1920</v>
      </c>
      <c r="C61" s="800" t="s">
        <v>1907</v>
      </c>
      <c r="D61" s="856" t="s">
        <v>1374</v>
      </c>
      <c r="E61" s="338">
        <f t="shared" si="0"/>
        <v>0</v>
      </c>
      <c r="F61" s="326"/>
      <c r="G61" s="326"/>
      <c r="H61" s="326"/>
      <c r="I61" s="326"/>
      <c r="J61" s="361" t="s">
        <v>1847</v>
      </c>
    </row>
    <row r="62" spans="1:10" ht="63" x14ac:dyDescent="0.2">
      <c r="A62" s="880">
        <v>68</v>
      </c>
      <c r="B62" s="99" t="s">
        <v>144</v>
      </c>
      <c r="C62" s="99"/>
      <c r="D62" s="211"/>
      <c r="E62" s="220">
        <f t="shared" si="0"/>
        <v>0</v>
      </c>
      <c r="F62" s="211"/>
      <c r="G62" s="211"/>
      <c r="H62" s="211"/>
      <c r="I62" s="211"/>
      <c r="J62" s="82"/>
    </row>
    <row r="63" spans="1:10" s="339" customFormat="1" ht="57.75" customHeight="1" x14ac:dyDescent="0.3">
      <c r="A63" s="354"/>
      <c r="B63" s="495" t="s">
        <v>1016</v>
      </c>
      <c r="C63" s="882" t="s">
        <v>993</v>
      </c>
      <c r="D63" s="361" t="s">
        <v>1015</v>
      </c>
      <c r="E63" s="338">
        <f t="shared" si="0"/>
        <v>0</v>
      </c>
      <c r="F63" s="353"/>
      <c r="G63" s="353"/>
      <c r="H63" s="353"/>
      <c r="I63" s="353"/>
      <c r="J63" s="325"/>
    </row>
    <row r="64" spans="1:10" s="331" customFormat="1" ht="37.5" x14ac:dyDescent="0.3">
      <c r="A64" s="490"/>
      <c r="B64" s="883" t="s">
        <v>1439</v>
      </c>
      <c r="C64" s="800" t="s">
        <v>1440</v>
      </c>
      <c r="D64" s="354" t="s">
        <v>636</v>
      </c>
      <c r="E64" s="338">
        <f t="shared" si="0"/>
        <v>0</v>
      </c>
      <c r="F64" s="490"/>
      <c r="G64" s="353"/>
      <c r="H64" s="353"/>
      <c r="I64" s="353"/>
      <c r="J64" s="294" t="s">
        <v>1349</v>
      </c>
    </row>
    <row r="65" spans="1:10" s="331" customFormat="1" ht="37.5" x14ac:dyDescent="0.3">
      <c r="A65" s="490"/>
      <c r="B65" s="883" t="s">
        <v>1441</v>
      </c>
      <c r="C65" s="800" t="s">
        <v>1353</v>
      </c>
      <c r="D65" s="354" t="s">
        <v>1283</v>
      </c>
      <c r="E65" s="338">
        <f t="shared" si="0"/>
        <v>0</v>
      </c>
      <c r="F65" s="490"/>
      <c r="G65" s="353"/>
      <c r="H65" s="353"/>
      <c r="I65" s="353"/>
      <c r="J65" s="294" t="s">
        <v>1349</v>
      </c>
    </row>
    <row r="66" spans="1:10" s="331" customFormat="1" ht="37.5" x14ac:dyDescent="0.3">
      <c r="A66" s="490"/>
      <c r="B66" s="854" t="s">
        <v>1442</v>
      </c>
      <c r="C66" s="800" t="s">
        <v>1440</v>
      </c>
      <c r="D66" s="354" t="s">
        <v>1283</v>
      </c>
      <c r="E66" s="338">
        <f t="shared" si="0"/>
        <v>0</v>
      </c>
      <c r="F66" s="490"/>
      <c r="G66" s="353"/>
      <c r="H66" s="353"/>
      <c r="I66" s="353"/>
      <c r="J66" s="294" t="s">
        <v>1349</v>
      </c>
    </row>
    <row r="67" spans="1:10" s="339" customFormat="1" ht="37.5" x14ac:dyDescent="0.3">
      <c r="A67" s="294"/>
      <c r="B67" s="312" t="s">
        <v>1921</v>
      </c>
      <c r="C67" s="685" t="s">
        <v>1922</v>
      </c>
      <c r="D67" s="354" t="s">
        <v>1168</v>
      </c>
      <c r="E67" s="338">
        <f t="shared" si="0"/>
        <v>0</v>
      </c>
      <c r="F67" s="353"/>
      <c r="G67" s="353"/>
      <c r="H67" s="353"/>
      <c r="I67" s="353"/>
      <c r="J67" s="361" t="s">
        <v>1847</v>
      </c>
    </row>
    <row r="68" spans="1:10" x14ac:dyDescent="0.2">
      <c r="A68" s="84"/>
      <c r="B68" s="797"/>
      <c r="C68" s="798"/>
      <c r="D68" s="317"/>
      <c r="E68" s="221">
        <f t="shared" ref="E68" si="1">F68+G68+H68+I68</f>
        <v>0</v>
      </c>
      <c r="F68" s="317"/>
      <c r="G68" s="317"/>
      <c r="H68" s="317"/>
      <c r="I68" s="317"/>
      <c r="J68" s="504"/>
    </row>
    <row r="69" spans="1:10" x14ac:dyDescent="0.2">
      <c r="A69" s="704"/>
      <c r="B69" s="194" t="s">
        <v>5</v>
      </c>
      <c r="C69" s="704"/>
      <c r="D69" s="704"/>
      <c r="E69" s="187">
        <f>SUM(E12:E68)</f>
        <v>81000</v>
      </c>
      <c r="F69" s="187">
        <f>SUM(F12:F68)</f>
        <v>81000</v>
      </c>
      <c r="G69" s="187">
        <f>SUM(G12:G68)</f>
        <v>0</v>
      </c>
      <c r="H69" s="187">
        <f>SUM(H12:H68)</f>
        <v>0</v>
      </c>
      <c r="I69" s="187">
        <f>SUM(I12:I68)</f>
        <v>0</v>
      </c>
      <c r="J69" s="213">
        <f>F69+G69+H69+I69</f>
        <v>81000</v>
      </c>
    </row>
    <row r="70" spans="1:10" x14ac:dyDescent="0.2">
      <c r="B70" s="109"/>
    </row>
  </sheetData>
  <mergeCells count="5">
    <mergeCell ref="A10:A11"/>
    <mergeCell ref="B10:B11"/>
    <mergeCell ref="E10:I10"/>
    <mergeCell ref="J10:J11"/>
    <mergeCell ref="A1:J1"/>
  </mergeCells>
  <pageMargins left="0.9055118110236221" right="0.31496062992125984" top="0.35433070866141736" bottom="0.35433070866141736" header="0.31496062992125984" footer="0.31496062992125984"/>
  <pageSetup paperSize="9" scale="80" orientation="landscape" horizontalDpi="0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33"/>
  <sheetViews>
    <sheetView zoomScale="70" zoomScaleNormal="70" workbookViewId="0">
      <selection sqref="A1:J32"/>
    </sheetView>
  </sheetViews>
  <sheetFormatPr defaultColWidth="9.140625" defaultRowHeight="21" x14ac:dyDescent="0.35"/>
  <cols>
    <col min="1" max="1" width="5.7109375" style="1" customWidth="1"/>
    <col min="2" max="2" width="33.28515625" style="1" customWidth="1"/>
    <col min="3" max="3" width="23" style="1" customWidth="1"/>
    <col min="4" max="4" width="18.28515625" style="1" customWidth="1"/>
    <col min="5" max="5" width="12.140625" style="1" customWidth="1"/>
    <col min="6" max="7" width="11.85546875" style="1" customWidth="1"/>
    <col min="8" max="8" width="13.7109375" style="1" customWidth="1"/>
    <col min="9" max="9" width="13.140625" style="1" customWidth="1"/>
    <col min="10" max="10" width="18.28515625" style="1" customWidth="1"/>
    <col min="11" max="16384" width="9.140625" style="1"/>
  </cols>
  <sheetData>
    <row r="1" spans="1:10" ht="28.5" x14ac:dyDescent="0.45">
      <c r="A1" s="1180" t="s">
        <v>390</v>
      </c>
      <c r="B1" s="1180"/>
      <c r="C1" s="1180"/>
      <c r="D1" s="1180"/>
      <c r="E1" s="1180"/>
      <c r="F1" s="1180"/>
      <c r="G1" s="1180"/>
      <c r="H1" s="1180"/>
      <c r="I1" s="1180"/>
      <c r="J1" s="1180"/>
    </row>
    <row r="2" spans="1:10" ht="21" customHeight="1" x14ac:dyDescent="0.35">
      <c r="A2" s="35"/>
      <c r="B2" s="48" t="s">
        <v>23</v>
      </c>
      <c r="C2" s="39" t="s">
        <v>30</v>
      </c>
      <c r="D2" s="141" t="s">
        <v>26</v>
      </c>
      <c r="E2" s="5"/>
      <c r="F2" s="49" t="s">
        <v>391</v>
      </c>
      <c r="G2" s="5"/>
      <c r="H2" s="49" t="s">
        <v>401</v>
      </c>
      <c r="I2" s="694"/>
    </row>
    <row r="3" spans="1:10" ht="21" customHeight="1" x14ac:dyDescent="0.35">
      <c r="A3" s="35"/>
      <c r="B3" s="48" t="s">
        <v>40</v>
      </c>
      <c r="C3" s="39" t="s">
        <v>149</v>
      </c>
      <c r="D3" s="30"/>
      <c r="F3" s="2"/>
      <c r="G3" s="2"/>
      <c r="H3" s="2"/>
    </row>
    <row r="4" spans="1:10" ht="21" customHeight="1" x14ac:dyDescent="0.35">
      <c r="A4" s="35"/>
      <c r="B4" s="48" t="s">
        <v>392</v>
      </c>
      <c r="C4" s="39" t="s">
        <v>297</v>
      </c>
      <c r="D4" s="30"/>
      <c r="E4" s="2"/>
      <c r="F4" s="2"/>
      <c r="G4" s="2"/>
    </row>
    <row r="5" spans="1:10" ht="21" customHeight="1" x14ac:dyDescent="0.35">
      <c r="A5" s="35"/>
      <c r="B5" s="48" t="s">
        <v>17</v>
      </c>
      <c r="C5" s="50" t="s">
        <v>25</v>
      </c>
      <c r="D5" s="51" t="s">
        <v>41</v>
      </c>
      <c r="E5" s="50"/>
      <c r="F5" s="50" t="s">
        <v>42</v>
      </c>
      <c r="G5" s="50" t="s">
        <v>43</v>
      </c>
      <c r="H5" s="50" t="s">
        <v>46</v>
      </c>
      <c r="I5" s="50" t="s">
        <v>44</v>
      </c>
      <c r="J5" s="50" t="s">
        <v>45</v>
      </c>
    </row>
    <row r="6" spans="1:10" ht="21" customHeight="1" x14ac:dyDescent="0.35">
      <c r="A6" s="35"/>
      <c r="B6" s="37" t="s">
        <v>28</v>
      </c>
      <c r="D6" s="1" t="s">
        <v>458</v>
      </c>
      <c r="F6" s="30"/>
      <c r="H6" s="30"/>
      <c r="J6" s="30"/>
    </row>
    <row r="7" spans="1:10" ht="21" customHeight="1" x14ac:dyDescent="0.35">
      <c r="A7" s="35"/>
      <c r="B7" s="37"/>
      <c r="D7" s="1" t="s">
        <v>459</v>
      </c>
      <c r="F7" s="30"/>
      <c r="H7" s="30"/>
    </row>
    <row r="8" spans="1:10" ht="21" customHeight="1" x14ac:dyDescent="0.35">
      <c r="A8" s="35"/>
      <c r="B8" s="37" t="s">
        <v>29</v>
      </c>
      <c r="D8" s="1" t="s">
        <v>460</v>
      </c>
      <c r="E8" s="30"/>
      <c r="F8" s="2"/>
      <c r="G8" s="2"/>
      <c r="H8" s="2"/>
    </row>
    <row r="9" spans="1:10" ht="24" customHeight="1" x14ac:dyDescent="0.35">
      <c r="A9" s="35"/>
      <c r="B9" s="37"/>
      <c r="D9" s="884" t="s">
        <v>461</v>
      </c>
      <c r="E9" s="2"/>
      <c r="F9" s="2"/>
      <c r="G9" s="2"/>
      <c r="H9" s="2"/>
    </row>
    <row r="10" spans="1:10" ht="21" customHeight="1" x14ac:dyDescent="0.35">
      <c r="A10" s="35"/>
      <c r="B10" s="37" t="s">
        <v>367</v>
      </c>
      <c r="E10" s="2"/>
      <c r="F10" s="2"/>
      <c r="G10" s="2"/>
      <c r="H10" s="2"/>
    </row>
    <row r="11" spans="1:10" ht="21" customHeight="1" x14ac:dyDescent="0.35">
      <c r="A11" s="1175" t="s">
        <v>0</v>
      </c>
      <c r="B11" s="1175" t="s">
        <v>27</v>
      </c>
      <c r="C11" s="699" t="s">
        <v>19</v>
      </c>
      <c r="D11" s="6" t="s">
        <v>20</v>
      </c>
      <c r="E11" s="1177" t="s">
        <v>1</v>
      </c>
      <c r="F11" s="1178"/>
      <c r="G11" s="1178"/>
      <c r="H11" s="1178"/>
      <c r="I11" s="1179"/>
      <c r="J11" s="1173" t="s">
        <v>10</v>
      </c>
    </row>
    <row r="12" spans="1:10" x14ac:dyDescent="0.35">
      <c r="A12" s="1190"/>
      <c r="B12" s="1176"/>
      <c r="C12" s="700"/>
      <c r="D12" s="3" t="s">
        <v>21</v>
      </c>
      <c r="E12" s="36" t="s">
        <v>5</v>
      </c>
      <c r="F12" s="36" t="s">
        <v>6</v>
      </c>
      <c r="G12" s="36" t="s">
        <v>261</v>
      </c>
      <c r="H12" s="36" t="s">
        <v>22</v>
      </c>
      <c r="I12" s="36" t="s">
        <v>135</v>
      </c>
      <c r="J12" s="1174"/>
    </row>
    <row r="13" spans="1:10" s="11" customFormat="1" ht="42" x14ac:dyDescent="0.2">
      <c r="A13" s="89">
        <v>69</v>
      </c>
      <c r="B13" s="104" t="s">
        <v>154</v>
      </c>
      <c r="C13" s="79"/>
      <c r="D13" s="79"/>
      <c r="E13" s="220">
        <f t="shared" ref="E13:E31" si="0">F13+G13+H13+I13</f>
        <v>0</v>
      </c>
      <c r="F13" s="79"/>
      <c r="G13" s="79"/>
      <c r="H13" s="79"/>
      <c r="I13" s="79"/>
      <c r="J13" s="79"/>
    </row>
    <row r="14" spans="1:10" s="329" customFormat="1" ht="18.75" x14ac:dyDescent="0.2">
      <c r="A14" s="364"/>
      <c r="B14" s="885" t="s">
        <v>1459</v>
      </c>
      <c r="C14" s="335"/>
      <c r="D14" s="335"/>
      <c r="E14" s="338"/>
      <c r="F14" s="335"/>
      <c r="G14" s="335"/>
      <c r="H14" s="335"/>
      <c r="I14" s="335"/>
      <c r="J14" s="335"/>
    </row>
    <row r="15" spans="1:10" s="333" customFormat="1" ht="56.25" x14ac:dyDescent="0.2">
      <c r="A15" s="330"/>
      <c r="B15" s="330" t="s">
        <v>1443</v>
      </c>
      <c r="C15" s="294">
        <v>2</v>
      </c>
      <c r="D15" s="294" t="s">
        <v>1283</v>
      </c>
      <c r="E15" s="338">
        <f t="shared" si="0"/>
        <v>0</v>
      </c>
      <c r="F15" s="330"/>
      <c r="G15" s="330"/>
      <c r="H15" s="330"/>
      <c r="I15" s="330"/>
      <c r="J15" s="294" t="s">
        <v>1402</v>
      </c>
    </row>
    <row r="16" spans="1:10" s="333" customFormat="1" ht="18.75" x14ac:dyDescent="0.2">
      <c r="A16" s="330"/>
      <c r="B16" s="330" t="s">
        <v>1445</v>
      </c>
      <c r="C16" s="294"/>
      <c r="D16" s="294"/>
      <c r="E16" s="338">
        <f>F16+G16+H16+I16</f>
        <v>0</v>
      </c>
      <c r="F16" s="330"/>
      <c r="G16" s="330"/>
      <c r="H16" s="330"/>
      <c r="I16" s="330"/>
      <c r="J16" s="294" t="s">
        <v>1410</v>
      </c>
    </row>
    <row r="17" spans="1:10" s="333" customFormat="1" ht="37.5" x14ac:dyDescent="0.2">
      <c r="A17" s="330"/>
      <c r="B17" s="330" t="s">
        <v>1446</v>
      </c>
      <c r="C17" s="294" t="s">
        <v>1447</v>
      </c>
      <c r="D17" s="294" t="s">
        <v>1168</v>
      </c>
      <c r="E17" s="338">
        <f>F17+G17+H17+I17</f>
        <v>0</v>
      </c>
      <c r="F17" s="330"/>
      <c r="G17" s="330"/>
      <c r="H17" s="330"/>
      <c r="I17" s="330"/>
      <c r="J17" s="294" t="s">
        <v>1410</v>
      </c>
    </row>
    <row r="18" spans="1:10" s="333" customFormat="1" ht="56.25" x14ac:dyDescent="0.2">
      <c r="A18" s="330"/>
      <c r="B18" s="330" t="s">
        <v>1448</v>
      </c>
      <c r="C18" s="294" t="s">
        <v>1342</v>
      </c>
      <c r="D18" s="294" t="s">
        <v>642</v>
      </c>
      <c r="E18" s="338">
        <f>F18+G18+H18+I18</f>
        <v>0</v>
      </c>
      <c r="F18" s="330"/>
      <c r="G18" s="330"/>
      <c r="H18" s="330"/>
      <c r="I18" s="330"/>
      <c r="J18" s="294" t="s">
        <v>1410</v>
      </c>
    </row>
    <row r="19" spans="1:10" s="333" customFormat="1" ht="37.5" x14ac:dyDescent="0.2">
      <c r="A19" s="330"/>
      <c r="B19" s="330" t="s">
        <v>1449</v>
      </c>
      <c r="C19" s="294" t="s">
        <v>1342</v>
      </c>
      <c r="D19" s="294" t="s">
        <v>642</v>
      </c>
      <c r="E19" s="338">
        <f>F19+G19+H19+I19</f>
        <v>0</v>
      </c>
      <c r="F19" s="330"/>
      <c r="G19" s="330"/>
      <c r="H19" s="330"/>
      <c r="I19" s="330"/>
      <c r="J19" s="294" t="s">
        <v>1410</v>
      </c>
    </row>
    <row r="20" spans="1:10" s="333" customFormat="1" ht="18.75" x14ac:dyDescent="0.2">
      <c r="A20" s="330"/>
      <c r="B20" s="886" t="s">
        <v>1460</v>
      </c>
      <c r="C20" s="294"/>
      <c r="D20" s="294"/>
      <c r="E20" s="338"/>
      <c r="F20" s="330"/>
      <c r="G20" s="330"/>
      <c r="H20" s="330"/>
      <c r="I20" s="330"/>
      <c r="J20" s="294"/>
    </row>
    <row r="21" spans="1:10" s="333" customFormat="1" ht="56.25" x14ac:dyDescent="0.2">
      <c r="A21" s="330"/>
      <c r="B21" s="330" t="s">
        <v>1444</v>
      </c>
      <c r="C21" s="294">
        <v>2</v>
      </c>
      <c r="D21" s="294" t="s">
        <v>644</v>
      </c>
      <c r="E21" s="338">
        <f t="shared" si="0"/>
        <v>0</v>
      </c>
      <c r="F21" s="330"/>
      <c r="G21" s="330"/>
      <c r="H21" s="330"/>
      <c r="I21" s="330"/>
      <c r="J21" s="294" t="s">
        <v>1402</v>
      </c>
    </row>
    <row r="22" spans="1:10" s="333" customFormat="1" ht="37.5" x14ac:dyDescent="0.2">
      <c r="A22" s="330"/>
      <c r="B22" s="330" t="s">
        <v>1450</v>
      </c>
      <c r="C22" s="294" t="s">
        <v>1451</v>
      </c>
      <c r="D22" s="294" t="s">
        <v>1168</v>
      </c>
      <c r="E22" s="338">
        <f t="shared" si="0"/>
        <v>0</v>
      </c>
      <c r="F22" s="330"/>
      <c r="G22" s="330"/>
      <c r="H22" s="330"/>
      <c r="I22" s="330"/>
      <c r="J22" s="294" t="s">
        <v>1410</v>
      </c>
    </row>
    <row r="23" spans="1:10" s="333" customFormat="1" ht="37.5" x14ac:dyDescent="0.2">
      <c r="A23" s="330"/>
      <c r="B23" s="330" t="s">
        <v>1452</v>
      </c>
      <c r="C23" s="294" t="s">
        <v>733</v>
      </c>
      <c r="D23" s="294" t="s">
        <v>1263</v>
      </c>
      <c r="E23" s="338">
        <f t="shared" si="0"/>
        <v>0</v>
      </c>
      <c r="F23" s="330"/>
      <c r="G23" s="330"/>
      <c r="H23" s="330"/>
      <c r="I23" s="330"/>
      <c r="J23" s="294" t="s">
        <v>1410</v>
      </c>
    </row>
    <row r="24" spans="1:10" s="333" customFormat="1" ht="18.75" x14ac:dyDescent="0.2">
      <c r="A24" s="330"/>
      <c r="B24" s="886" t="s">
        <v>1461</v>
      </c>
      <c r="C24" s="294"/>
      <c r="D24" s="294"/>
      <c r="E24" s="338"/>
      <c r="F24" s="330"/>
      <c r="G24" s="330"/>
      <c r="H24" s="330"/>
      <c r="I24" s="330"/>
      <c r="J24" s="294"/>
    </row>
    <row r="25" spans="1:10" s="333" customFormat="1" ht="18.75" x14ac:dyDescent="0.2">
      <c r="A25" s="330"/>
      <c r="B25" s="330" t="s">
        <v>1453</v>
      </c>
      <c r="C25" s="330"/>
      <c r="D25" s="330"/>
      <c r="E25" s="338">
        <f t="shared" si="0"/>
        <v>0</v>
      </c>
      <c r="F25" s="330"/>
      <c r="G25" s="330"/>
      <c r="H25" s="330"/>
      <c r="I25" s="330"/>
      <c r="J25" s="330"/>
    </row>
    <row r="26" spans="1:10" s="333" customFormat="1" ht="37.5" x14ac:dyDescent="0.2">
      <c r="A26" s="330"/>
      <c r="B26" s="330" t="s">
        <v>1454</v>
      </c>
      <c r="C26" s="294" t="s">
        <v>1088</v>
      </c>
      <c r="D26" s="294" t="s">
        <v>1168</v>
      </c>
      <c r="E26" s="338">
        <f t="shared" si="0"/>
        <v>0</v>
      </c>
      <c r="F26" s="330"/>
      <c r="G26" s="330"/>
      <c r="H26" s="330"/>
      <c r="I26" s="330"/>
      <c r="J26" s="294" t="s">
        <v>1410</v>
      </c>
    </row>
    <row r="27" spans="1:10" s="333" customFormat="1" ht="37.5" x14ac:dyDescent="0.2">
      <c r="A27" s="330"/>
      <c r="B27" s="330" t="s">
        <v>1455</v>
      </c>
      <c r="C27" s="294" t="s">
        <v>1456</v>
      </c>
      <c r="D27" s="294" t="s">
        <v>1168</v>
      </c>
      <c r="E27" s="338">
        <f t="shared" si="0"/>
        <v>0</v>
      </c>
      <c r="F27" s="330"/>
      <c r="G27" s="330"/>
      <c r="H27" s="330"/>
      <c r="I27" s="330"/>
      <c r="J27" s="294" t="s">
        <v>1410</v>
      </c>
    </row>
    <row r="28" spans="1:10" s="333" customFormat="1" ht="37.5" x14ac:dyDescent="0.2">
      <c r="A28" s="330"/>
      <c r="B28" s="330" t="s">
        <v>1457</v>
      </c>
      <c r="C28" s="294" t="s">
        <v>885</v>
      </c>
      <c r="D28" s="294" t="s">
        <v>636</v>
      </c>
      <c r="E28" s="338">
        <f t="shared" si="0"/>
        <v>0</v>
      </c>
      <c r="F28" s="330"/>
      <c r="G28" s="330"/>
      <c r="H28" s="330"/>
      <c r="I28" s="330"/>
      <c r="J28" s="294" t="s">
        <v>1410</v>
      </c>
    </row>
    <row r="29" spans="1:10" s="333" customFormat="1" ht="18.75" x14ac:dyDescent="0.2">
      <c r="A29" s="330"/>
      <c r="B29" s="887" t="s">
        <v>1462</v>
      </c>
      <c r="C29" s="330"/>
      <c r="D29" s="330"/>
      <c r="E29" s="338">
        <f t="shared" si="0"/>
        <v>0</v>
      </c>
      <c r="F29" s="330"/>
      <c r="G29" s="330"/>
      <c r="H29" s="330"/>
      <c r="I29" s="330"/>
      <c r="J29" s="330"/>
    </row>
    <row r="30" spans="1:10" s="331" customFormat="1" ht="56.25" x14ac:dyDescent="0.3">
      <c r="A30" s="370"/>
      <c r="B30" s="496" t="s">
        <v>1458</v>
      </c>
      <c r="C30" s="294" t="s">
        <v>733</v>
      </c>
      <c r="D30" s="294" t="s">
        <v>1263</v>
      </c>
      <c r="E30" s="338">
        <f t="shared" si="0"/>
        <v>0</v>
      </c>
      <c r="F30" s="855"/>
      <c r="G30" s="330"/>
      <c r="H30" s="330"/>
      <c r="I30" s="330"/>
      <c r="J30" s="294" t="s">
        <v>1264</v>
      </c>
    </row>
    <row r="31" spans="1:10" x14ac:dyDescent="0.35">
      <c r="A31" s="33"/>
      <c r="B31" s="863"/>
      <c r="C31" s="99"/>
      <c r="D31" s="4"/>
      <c r="E31" s="220">
        <f t="shared" si="0"/>
        <v>0</v>
      </c>
      <c r="F31" s="4"/>
      <c r="G31" s="4"/>
      <c r="H31" s="4"/>
      <c r="I31" s="4"/>
      <c r="J31" s="4"/>
    </row>
    <row r="32" spans="1:10" x14ac:dyDescent="0.35">
      <c r="A32" s="31"/>
      <c r="B32" s="136" t="s">
        <v>5</v>
      </c>
      <c r="C32" s="31"/>
      <c r="D32" s="31"/>
      <c r="E32" s="137">
        <f>SUM(E15:E31)</f>
        <v>0</v>
      </c>
      <c r="F32" s="137">
        <f>SUM(F15:F31)</f>
        <v>0</v>
      </c>
      <c r="G32" s="137">
        <f>SUM(G15:G31)</f>
        <v>0</v>
      </c>
      <c r="H32" s="137">
        <f>SUM(H15:H31)</f>
        <v>0</v>
      </c>
      <c r="I32" s="137">
        <f>SUM(I15:I31)</f>
        <v>0</v>
      </c>
      <c r="J32" s="138">
        <f>F32+G32+H32+I32</f>
        <v>0</v>
      </c>
    </row>
    <row r="33" spans="2:2" x14ac:dyDescent="0.35">
      <c r="B33" s="5"/>
    </row>
  </sheetData>
  <mergeCells count="5">
    <mergeCell ref="A11:A12"/>
    <mergeCell ref="B11:B12"/>
    <mergeCell ref="E11:I11"/>
    <mergeCell ref="J11:J12"/>
    <mergeCell ref="A1:J1"/>
  </mergeCells>
  <pageMargins left="0.9055118110236221" right="0.31496062992125984" top="0.35433070866141736" bottom="0.15748031496062992" header="0.31496062992125984" footer="0.31496062992125984"/>
  <pageSetup paperSize="9" scale="82" orientation="landscape" horizontalDpi="0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31"/>
  <sheetViews>
    <sheetView zoomScale="70" zoomScaleNormal="70" workbookViewId="0">
      <selection sqref="A1:J30"/>
    </sheetView>
  </sheetViews>
  <sheetFormatPr defaultColWidth="9.140625" defaultRowHeight="21" x14ac:dyDescent="0.35"/>
  <cols>
    <col min="1" max="1" width="5.7109375" style="1" customWidth="1"/>
    <col min="2" max="2" width="33.28515625" style="1" customWidth="1"/>
    <col min="3" max="3" width="23" style="1" customWidth="1"/>
    <col min="4" max="4" width="18.28515625" style="1" customWidth="1"/>
    <col min="5" max="5" width="12.7109375" style="1" customWidth="1"/>
    <col min="6" max="7" width="13.5703125" style="1" customWidth="1"/>
    <col min="8" max="8" width="14.7109375" style="1" customWidth="1"/>
    <col min="9" max="9" width="13.7109375" style="1" customWidth="1"/>
    <col min="10" max="10" width="18.28515625" style="1" customWidth="1"/>
    <col min="11" max="16384" width="9.140625" style="1"/>
  </cols>
  <sheetData>
    <row r="1" spans="1:10" ht="28.5" x14ac:dyDescent="0.45">
      <c r="A1" s="1180" t="s">
        <v>390</v>
      </c>
      <c r="B1" s="1180"/>
      <c r="C1" s="1180"/>
      <c r="D1" s="1180"/>
      <c r="E1" s="1180"/>
      <c r="F1" s="1180"/>
      <c r="G1" s="1180"/>
      <c r="H1" s="1180"/>
      <c r="I1" s="1180"/>
      <c r="J1" s="1180"/>
    </row>
    <row r="2" spans="1:10" ht="21" customHeight="1" x14ac:dyDescent="0.35">
      <c r="A2" s="35"/>
      <c r="B2" s="48" t="s">
        <v>23</v>
      </c>
      <c r="C2" s="39" t="s">
        <v>30</v>
      </c>
      <c r="D2" s="141" t="s">
        <v>26</v>
      </c>
      <c r="E2" s="5"/>
      <c r="F2" s="49" t="s">
        <v>391</v>
      </c>
      <c r="G2" s="5"/>
      <c r="H2" s="49" t="s">
        <v>401</v>
      </c>
      <c r="I2" s="694"/>
    </row>
    <row r="3" spans="1:10" ht="21" customHeight="1" x14ac:dyDescent="0.35">
      <c r="A3" s="35"/>
      <c r="B3" s="48" t="s">
        <v>40</v>
      </c>
      <c r="C3" s="39" t="s">
        <v>149</v>
      </c>
      <c r="D3" s="30"/>
      <c r="F3" s="2"/>
      <c r="G3" s="2"/>
      <c r="H3" s="2"/>
    </row>
    <row r="4" spans="1:10" ht="21" customHeight="1" x14ac:dyDescent="0.35">
      <c r="A4" s="35"/>
      <c r="B4" s="48" t="s">
        <v>392</v>
      </c>
      <c r="C4" s="39" t="s">
        <v>298</v>
      </c>
      <c r="D4" s="30"/>
      <c r="E4" s="2"/>
      <c r="F4" s="2"/>
      <c r="G4" s="2"/>
    </row>
    <row r="5" spans="1:10" ht="21" customHeight="1" x14ac:dyDescent="0.35">
      <c r="A5" s="35"/>
      <c r="B5" s="48" t="s">
        <v>17</v>
      </c>
      <c r="C5" s="50" t="s">
        <v>25</v>
      </c>
      <c r="D5" s="51" t="s">
        <v>41</v>
      </c>
      <c r="E5" s="50"/>
      <c r="F5" s="50" t="s">
        <v>42</v>
      </c>
      <c r="G5" s="50" t="s">
        <v>43</v>
      </c>
      <c r="H5" s="50" t="s">
        <v>46</v>
      </c>
      <c r="I5" s="50" t="s">
        <v>44</v>
      </c>
      <c r="J5" s="50" t="s">
        <v>45</v>
      </c>
    </row>
    <row r="6" spans="1:10" ht="21" customHeight="1" x14ac:dyDescent="0.35">
      <c r="A6" s="35"/>
      <c r="B6" s="37" t="s">
        <v>28</v>
      </c>
      <c r="D6" s="1" t="s">
        <v>462</v>
      </c>
      <c r="F6" s="30"/>
      <c r="H6" s="30"/>
      <c r="J6" s="30"/>
    </row>
    <row r="7" spans="1:10" ht="21" customHeight="1" x14ac:dyDescent="0.35">
      <c r="A7" s="35"/>
      <c r="B7" s="37"/>
      <c r="D7" s="1" t="s">
        <v>463</v>
      </c>
      <c r="F7" s="30"/>
      <c r="H7" s="30"/>
    </row>
    <row r="8" spans="1:10" ht="21" customHeight="1" x14ac:dyDescent="0.35">
      <c r="A8" s="35"/>
      <c r="B8" s="37" t="s">
        <v>29</v>
      </c>
      <c r="D8" s="1" t="s">
        <v>464</v>
      </c>
      <c r="E8" s="30"/>
      <c r="F8" s="2"/>
      <c r="G8" s="2"/>
      <c r="H8" s="2"/>
    </row>
    <row r="9" spans="1:10" ht="21" customHeight="1" x14ac:dyDescent="0.35">
      <c r="A9" s="35"/>
      <c r="B9" s="37" t="s">
        <v>368</v>
      </c>
      <c r="E9" s="30"/>
      <c r="F9" s="2"/>
      <c r="G9" s="2"/>
      <c r="H9" s="2"/>
    </row>
    <row r="10" spans="1:10" ht="21" customHeight="1" x14ac:dyDescent="0.35">
      <c r="A10" s="1175" t="s">
        <v>0</v>
      </c>
      <c r="B10" s="1175" t="s">
        <v>27</v>
      </c>
      <c r="C10" s="699" t="s">
        <v>19</v>
      </c>
      <c r="D10" s="6" t="s">
        <v>20</v>
      </c>
      <c r="E10" s="1177" t="s">
        <v>1</v>
      </c>
      <c r="F10" s="1178"/>
      <c r="G10" s="1178"/>
      <c r="H10" s="1178"/>
      <c r="I10" s="1179"/>
      <c r="J10" s="1173" t="s">
        <v>10</v>
      </c>
    </row>
    <row r="11" spans="1:10" x14ac:dyDescent="0.35">
      <c r="A11" s="1176"/>
      <c r="B11" s="1176"/>
      <c r="C11" s="700"/>
      <c r="D11" s="3" t="s">
        <v>21</v>
      </c>
      <c r="E11" s="36" t="s">
        <v>5</v>
      </c>
      <c r="F11" s="36" t="s">
        <v>6</v>
      </c>
      <c r="G11" s="36" t="s">
        <v>134</v>
      </c>
      <c r="H11" s="36" t="s">
        <v>22</v>
      </c>
      <c r="I11" s="36" t="s">
        <v>135</v>
      </c>
      <c r="J11" s="1174"/>
    </row>
    <row r="12" spans="1:10" s="11" customFormat="1" ht="42" x14ac:dyDescent="0.2">
      <c r="A12" s="106">
        <v>70</v>
      </c>
      <c r="B12" s="104" t="s">
        <v>154</v>
      </c>
      <c r="C12" s="79"/>
      <c r="D12" s="79"/>
      <c r="E12" s="220"/>
      <c r="F12" s="79"/>
      <c r="G12" s="79"/>
      <c r="H12" s="79"/>
      <c r="I12" s="79"/>
      <c r="J12" s="79"/>
    </row>
    <row r="13" spans="1:10" s="11" customFormat="1" ht="42" x14ac:dyDescent="0.2">
      <c r="A13" s="79"/>
      <c r="B13" s="125" t="s">
        <v>594</v>
      </c>
      <c r="C13" s="98" t="s">
        <v>595</v>
      </c>
      <c r="D13" s="98" t="s">
        <v>596</v>
      </c>
      <c r="E13" s="220">
        <f t="shared" ref="E13:E29" si="0">F13+G13+H13+I13</f>
        <v>0</v>
      </c>
      <c r="F13" s="79"/>
      <c r="G13" s="79"/>
      <c r="H13" s="79"/>
      <c r="I13" s="79"/>
      <c r="J13" s="98" t="s">
        <v>597</v>
      </c>
    </row>
    <row r="14" spans="1:10" s="200" customFormat="1" ht="42" x14ac:dyDescent="0.2">
      <c r="A14" s="846"/>
      <c r="B14" s="888" t="s">
        <v>1463</v>
      </c>
      <c r="C14" s="98" t="s">
        <v>1464</v>
      </c>
      <c r="D14" s="98" t="s">
        <v>1320</v>
      </c>
      <c r="E14" s="220">
        <f t="shared" si="0"/>
        <v>0</v>
      </c>
      <c r="F14" s="125"/>
      <c r="G14" s="125"/>
      <c r="H14" s="125"/>
      <c r="I14" s="125"/>
      <c r="J14" s="98" t="s">
        <v>1333</v>
      </c>
    </row>
    <row r="15" spans="1:10" s="200" customFormat="1" ht="63" x14ac:dyDescent="0.2">
      <c r="A15" s="125"/>
      <c r="B15" s="125" t="s">
        <v>1465</v>
      </c>
      <c r="C15" s="125" t="s">
        <v>1466</v>
      </c>
      <c r="D15" s="98" t="s">
        <v>1467</v>
      </c>
      <c r="E15" s="220">
        <f t="shared" si="0"/>
        <v>0</v>
      </c>
      <c r="F15" s="125"/>
      <c r="G15" s="125"/>
      <c r="H15" s="125"/>
      <c r="I15" s="125"/>
      <c r="J15" s="98" t="s">
        <v>358</v>
      </c>
    </row>
    <row r="16" spans="1:10" s="200" customFormat="1" ht="46.5" customHeight="1" x14ac:dyDescent="0.2">
      <c r="A16" s="125"/>
      <c r="B16" s="125" t="s">
        <v>1468</v>
      </c>
      <c r="C16" s="330" t="s">
        <v>1469</v>
      </c>
      <c r="D16" s="98" t="s">
        <v>1470</v>
      </c>
      <c r="E16" s="220">
        <f t="shared" si="0"/>
        <v>0</v>
      </c>
      <c r="F16" s="125"/>
      <c r="G16" s="125"/>
      <c r="H16" s="125"/>
      <c r="I16" s="125"/>
      <c r="J16" s="98" t="s">
        <v>358</v>
      </c>
    </row>
    <row r="17" spans="1:10" s="200" customFormat="1" ht="42" x14ac:dyDescent="0.2">
      <c r="A17" s="125"/>
      <c r="B17" s="125" t="s">
        <v>1471</v>
      </c>
      <c r="C17" s="98" t="s">
        <v>1063</v>
      </c>
      <c r="D17" s="98" t="s">
        <v>1168</v>
      </c>
      <c r="E17" s="220">
        <f t="shared" si="0"/>
        <v>0</v>
      </c>
      <c r="F17" s="125"/>
      <c r="G17" s="125"/>
      <c r="H17" s="125"/>
      <c r="I17" s="125"/>
      <c r="J17" s="98" t="s">
        <v>358</v>
      </c>
    </row>
    <row r="18" spans="1:10" s="200" customFormat="1" ht="42" x14ac:dyDescent="0.2">
      <c r="A18" s="125"/>
      <c r="B18" s="125" t="s">
        <v>1472</v>
      </c>
      <c r="C18" s="98" t="s">
        <v>1473</v>
      </c>
      <c r="D18" s="98" t="s">
        <v>1168</v>
      </c>
      <c r="E18" s="220">
        <f t="shared" si="0"/>
        <v>0</v>
      </c>
      <c r="F18" s="125"/>
      <c r="G18" s="125"/>
      <c r="H18" s="125"/>
      <c r="I18" s="125"/>
      <c r="J18" s="98" t="s">
        <v>358</v>
      </c>
    </row>
    <row r="19" spans="1:10" s="200" customFormat="1" ht="23.25" customHeight="1" x14ac:dyDescent="0.2">
      <c r="A19" s="125"/>
      <c r="B19" s="125" t="s">
        <v>1474</v>
      </c>
      <c r="C19" s="98" t="s">
        <v>1475</v>
      </c>
      <c r="D19" s="98" t="s">
        <v>1476</v>
      </c>
      <c r="E19" s="220">
        <f t="shared" si="0"/>
        <v>0</v>
      </c>
      <c r="F19" s="125"/>
      <c r="G19" s="125"/>
      <c r="H19" s="125"/>
      <c r="I19" s="125"/>
      <c r="J19" s="98" t="s">
        <v>358</v>
      </c>
    </row>
    <row r="20" spans="1:10" s="200" customFormat="1" ht="45" customHeight="1" x14ac:dyDescent="0.2">
      <c r="A20" s="125"/>
      <c r="B20" s="125" t="s">
        <v>1477</v>
      </c>
      <c r="C20" s="98" t="s">
        <v>1478</v>
      </c>
      <c r="D20" s="98" t="s">
        <v>1476</v>
      </c>
      <c r="E20" s="220">
        <f t="shared" si="0"/>
        <v>0</v>
      </c>
      <c r="F20" s="125"/>
      <c r="G20" s="125"/>
      <c r="H20" s="125"/>
      <c r="I20" s="125"/>
      <c r="J20" s="98" t="s">
        <v>358</v>
      </c>
    </row>
    <row r="21" spans="1:10" s="200" customFormat="1" ht="45" customHeight="1" x14ac:dyDescent="0.2">
      <c r="A21" s="125"/>
      <c r="B21" s="125" t="s">
        <v>1479</v>
      </c>
      <c r="C21" s="125"/>
      <c r="D21" s="98"/>
      <c r="E21" s="220">
        <f t="shared" si="0"/>
        <v>0</v>
      </c>
      <c r="F21" s="125"/>
      <c r="G21" s="125"/>
      <c r="H21" s="125"/>
      <c r="I21" s="125"/>
      <c r="J21" s="98" t="s">
        <v>358</v>
      </c>
    </row>
    <row r="22" spans="1:10" s="200" customFormat="1" ht="42" x14ac:dyDescent="0.2">
      <c r="A22" s="125"/>
      <c r="B22" s="125" t="s">
        <v>1480</v>
      </c>
      <c r="C22" s="98">
        <v>8</v>
      </c>
      <c r="D22" s="98"/>
      <c r="E22" s="220">
        <f t="shared" si="0"/>
        <v>0</v>
      </c>
      <c r="F22" s="125"/>
      <c r="G22" s="125"/>
      <c r="H22" s="125"/>
      <c r="I22" s="125"/>
      <c r="J22" s="98" t="s">
        <v>1402</v>
      </c>
    </row>
    <row r="23" spans="1:10" s="200" customFormat="1" ht="63" x14ac:dyDescent="0.2">
      <c r="A23" s="125"/>
      <c r="B23" s="125" t="s">
        <v>1481</v>
      </c>
      <c r="C23" s="98">
        <v>14</v>
      </c>
      <c r="D23" s="98"/>
      <c r="E23" s="220">
        <f t="shared" si="0"/>
        <v>0</v>
      </c>
      <c r="F23" s="125"/>
      <c r="G23" s="125"/>
      <c r="H23" s="125"/>
      <c r="I23" s="125"/>
      <c r="J23" s="98" t="s">
        <v>1402</v>
      </c>
    </row>
    <row r="24" spans="1:10" s="200" customFormat="1" ht="42" x14ac:dyDescent="0.2">
      <c r="A24" s="125"/>
      <c r="B24" s="125" t="s">
        <v>1482</v>
      </c>
      <c r="C24" s="98">
        <v>2</v>
      </c>
      <c r="D24" s="889"/>
      <c r="E24" s="220">
        <f t="shared" si="0"/>
        <v>0</v>
      </c>
      <c r="F24" s="220"/>
      <c r="G24" s="125"/>
      <c r="H24" s="125"/>
      <c r="I24" s="125"/>
      <c r="J24" s="98" t="s">
        <v>1402</v>
      </c>
    </row>
    <row r="25" spans="1:10" s="217" customFormat="1" ht="63" x14ac:dyDescent="0.35">
      <c r="A25" s="4"/>
      <c r="B25" s="81" t="s">
        <v>1483</v>
      </c>
      <c r="C25" s="99"/>
      <c r="D25" s="4"/>
      <c r="E25" s="220">
        <f t="shared" si="0"/>
        <v>0</v>
      </c>
      <c r="F25" s="124"/>
      <c r="G25" s="4"/>
      <c r="H25" s="4"/>
      <c r="I25" s="4"/>
      <c r="J25" s="449" t="s">
        <v>1410</v>
      </c>
    </row>
    <row r="26" spans="1:10" s="217" customFormat="1" x14ac:dyDescent="0.35">
      <c r="A26" s="4"/>
      <c r="B26" s="81" t="s">
        <v>1484</v>
      </c>
      <c r="C26" s="424" t="s">
        <v>1485</v>
      </c>
      <c r="D26" s="890" t="s">
        <v>1168</v>
      </c>
      <c r="E26" s="220">
        <f t="shared" si="0"/>
        <v>0</v>
      </c>
      <c r="F26" s="890"/>
      <c r="G26" s="457"/>
      <c r="H26" s="457"/>
      <c r="I26" s="457"/>
      <c r="J26" s="449" t="s">
        <v>1410</v>
      </c>
    </row>
    <row r="27" spans="1:10" s="217" customFormat="1" ht="42" x14ac:dyDescent="0.35">
      <c r="A27" s="4"/>
      <c r="B27" s="81" t="s">
        <v>1486</v>
      </c>
      <c r="C27" s="424" t="s">
        <v>885</v>
      </c>
      <c r="D27" s="890" t="s">
        <v>642</v>
      </c>
      <c r="E27" s="220">
        <f t="shared" si="0"/>
        <v>0</v>
      </c>
      <c r="F27" s="890"/>
      <c r="G27" s="457"/>
      <c r="H27" s="457"/>
      <c r="I27" s="457"/>
      <c r="J27" s="449" t="s">
        <v>1410</v>
      </c>
    </row>
    <row r="28" spans="1:10" s="217" customFormat="1" ht="42" x14ac:dyDescent="0.35">
      <c r="A28" s="4"/>
      <c r="B28" s="81" t="s">
        <v>1487</v>
      </c>
      <c r="C28" s="424" t="s">
        <v>885</v>
      </c>
      <c r="D28" s="890" t="s">
        <v>636</v>
      </c>
      <c r="E28" s="220">
        <f t="shared" si="0"/>
        <v>0</v>
      </c>
      <c r="F28" s="891"/>
      <c r="G28" s="457"/>
      <c r="H28" s="457"/>
      <c r="I28" s="457"/>
      <c r="J28" s="449" t="s">
        <v>1410</v>
      </c>
    </row>
    <row r="29" spans="1:10" x14ac:dyDescent="0.35">
      <c r="A29" s="33"/>
      <c r="B29" s="863"/>
      <c r="C29" s="99"/>
      <c r="D29" s="4"/>
      <c r="E29" s="220">
        <f t="shared" si="0"/>
        <v>0</v>
      </c>
      <c r="F29" s="4"/>
      <c r="G29" s="4"/>
      <c r="H29" s="4"/>
      <c r="I29" s="4"/>
      <c r="J29" s="4"/>
    </row>
    <row r="30" spans="1:10" x14ac:dyDescent="0.35">
      <c r="A30" s="31"/>
      <c r="B30" s="136" t="s">
        <v>5</v>
      </c>
      <c r="C30" s="31"/>
      <c r="D30" s="31"/>
      <c r="E30" s="137">
        <f>SUM(E13:E29)</f>
        <v>0</v>
      </c>
      <c r="F30" s="137">
        <f>SUM(F13:F29)</f>
        <v>0</v>
      </c>
      <c r="G30" s="137">
        <f>SUM(G13:G29)</f>
        <v>0</v>
      </c>
      <c r="H30" s="137">
        <f>SUM(H13:H29)</f>
        <v>0</v>
      </c>
      <c r="I30" s="137">
        <f>SUM(I13:I29)</f>
        <v>0</v>
      </c>
      <c r="J30" s="138">
        <f>F30+G30+H30+I30</f>
        <v>0</v>
      </c>
    </row>
    <row r="31" spans="1:10" x14ac:dyDescent="0.35">
      <c r="B31" s="5"/>
    </row>
  </sheetData>
  <mergeCells count="5">
    <mergeCell ref="A10:A11"/>
    <mergeCell ref="B10:B11"/>
    <mergeCell ref="E10:I10"/>
    <mergeCell ref="J10:J11"/>
    <mergeCell ref="A1:J1"/>
  </mergeCells>
  <pageMargins left="0.9055118110236221" right="0.11811023622047245" top="0.35433070866141736" bottom="0.35433070866141736" header="0.31496062992125984" footer="0.31496062992125984"/>
  <pageSetup paperSize="9" scale="80" orientation="landscape" horizontalDpi="0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25"/>
  <sheetViews>
    <sheetView zoomScale="70" zoomScaleNormal="70" workbookViewId="0">
      <selection sqref="A1:J24"/>
    </sheetView>
  </sheetViews>
  <sheetFormatPr defaultColWidth="9.140625" defaultRowHeight="21" x14ac:dyDescent="0.2"/>
  <cols>
    <col min="1" max="1" width="5.7109375" style="11" customWidth="1"/>
    <col min="2" max="2" width="45.7109375" style="11" bestFit="1" customWidth="1"/>
    <col min="3" max="3" width="23" style="11" customWidth="1"/>
    <col min="4" max="4" width="18.28515625" style="11" customWidth="1"/>
    <col min="5" max="5" width="10.28515625" style="11" customWidth="1"/>
    <col min="6" max="7" width="9.140625" style="11" customWidth="1"/>
    <col min="8" max="8" width="13.140625" style="11" customWidth="1"/>
    <col min="9" max="9" width="15.140625" style="11" customWidth="1"/>
    <col min="10" max="10" width="18.28515625" style="11" customWidth="1"/>
    <col min="11" max="16384" width="9.140625" style="11"/>
  </cols>
  <sheetData>
    <row r="1" spans="1:10" ht="28.5" x14ac:dyDescent="0.2">
      <c r="A1" s="1146" t="s">
        <v>390</v>
      </c>
      <c r="B1" s="1146"/>
      <c r="C1" s="1146"/>
      <c r="D1" s="1146"/>
      <c r="E1" s="1146"/>
      <c r="F1" s="1146"/>
      <c r="G1" s="1146"/>
      <c r="H1" s="1146"/>
      <c r="I1" s="1146"/>
      <c r="J1" s="1146"/>
    </row>
    <row r="2" spans="1:10" ht="21" customHeight="1" x14ac:dyDescent="0.2">
      <c r="A2" s="35"/>
      <c r="B2" s="48" t="s">
        <v>23</v>
      </c>
      <c r="C2" s="202" t="s">
        <v>30</v>
      </c>
      <c r="D2" s="189" t="s">
        <v>26</v>
      </c>
      <c r="E2" s="109"/>
      <c r="F2" s="203" t="s">
        <v>391</v>
      </c>
      <c r="G2" s="109"/>
      <c r="H2" s="203" t="s">
        <v>401</v>
      </c>
      <c r="I2" s="204"/>
    </row>
    <row r="3" spans="1:10" ht="21" customHeight="1" x14ac:dyDescent="0.2">
      <c r="A3" s="35"/>
      <c r="B3" s="48" t="s">
        <v>40</v>
      </c>
      <c r="C3" s="202" t="s">
        <v>149</v>
      </c>
      <c r="D3" s="205"/>
      <c r="F3" s="206"/>
      <c r="G3" s="206"/>
      <c r="H3" s="206"/>
    </row>
    <row r="4" spans="1:10" ht="21" customHeight="1" x14ac:dyDescent="0.2">
      <c r="A4" s="35"/>
      <c r="B4" s="48" t="s">
        <v>392</v>
      </c>
      <c r="C4" s="202" t="s">
        <v>299</v>
      </c>
      <c r="D4" s="205"/>
      <c r="E4" s="206"/>
      <c r="F4" s="206"/>
      <c r="G4" s="206"/>
    </row>
    <row r="5" spans="1:10" ht="21" customHeight="1" x14ac:dyDescent="0.2">
      <c r="A5" s="35"/>
      <c r="B5" s="48" t="s">
        <v>17</v>
      </c>
      <c r="C5" s="207" t="s">
        <v>25</v>
      </c>
      <c r="D5" s="208" t="s">
        <v>41</v>
      </c>
      <c r="E5" s="207"/>
      <c r="F5" s="207" t="s">
        <v>42</v>
      </c>
      <c r="G5" s="207" t="s">
        <v>43</v>
      </c>
      <c r="H5" s="207" t="s">
        <v>46</v>
      </c>
      <c r="I5" s="207" t="s">
        <v>44</v>
      </c>
      <c r="J5" s="207" t="s">
        <v>45</v>
      </c>
    </row>
    <row r="6" spans="1:10" ht="21" customHeight="1" x14ac:dyDescent="0.2">
      <c r="A6" s="35"/>
      <c r="B6" s="199" t="s">
        <v>28</v>
      </c>
      <c r="D6" s="329" t="s">
        <v>465</v>
      </c>
      <c r="F6" s="205"/>
      <c r="H6" s="205"/>
      <c r="J6" s="205"/>
    </row>
    <row r="7" spans="1:10" ht="21" customHeight="1" x14ac:dyDescent="0.2">
      <c r="A7" s="35"/>
      <c r="B7" s="199"/>
      <c r="D7" s="11" t="s">
        <v>466</v>
      </c>
      <c r="F7" s="205"/>
      <c r="H7" s="205"/>
    </row>
    <row r="8" spans="1:10" ht="21" customHeight="1" x14ac:dyDescent="0.2">
      <c r="A8" s="35"/>
      <c r="B8" s="199" t="s">
        <v>29</v>
      </c>
      <c r="D8" s="11" t="s">
        <v>467</v>
      </c>
      <c r="E8" s="205"/>
      <c r="F8" s="206"/>
      <c r="G8" s="206"/>
      <c r="H8" s="206"/>
    </row>
    <row r="9" spans="1:10" ht="21" customHeight="1" x14ac:dyDescent="0.2">
      <c r="A9" s="35"/>
      <c r="B9" s="199"/>
      <c r="D9" s="209" t="s">
        <v>300</v>
      </c>
      <c r="E9" s="206"/>
      <c r="F9" s="206"/>
      <c r="G9" s="206"/>
      <c r="H9" s="206"/>
    </row>
    <row r="10" spans="1:10" ht="21" customHeight="1" x14ac:dyDescent="0.2">
      <c r="A10" s="35"/>
      <c r="B10" s="199" t="s">
        <v>369</v>
      </c>
      <c r="E10" s="206"/>
      <c r="F10" s="206"/>
      <c r="G10" s="206"/>
      <c r="H10" s="206"/>
    </row>
    <row r="11" spans="1:10" ht="21" customHeight="1" x14ac:dyDescent="0.2">
      <c r="A11" s="1168" t="s">
        <v>0</v>
      </c>
      <c r="B11" s="1168" t="s">
        <v>27</v>
      </c>
      <c r="C11" s="697" t="s">
        <v>19</v>
      </c>
      <c r="D11" s="697" t="s">
        <v>20</v>
      </c>
      <c r="E11" s="1170" t="s">
        <v>1</v>
      </c>
      <c r="F11" s="1171"/>
      <c r="G11" s="1171"/>
      <c r="H11" s="1171"/>
      <c r="I11" s="1172"/>
      <c r="J11" s="1166" t="s">
        <v>10</v>
      </c>
    </row>
    <row r="12" spans="1:10" x14ac:dyDescent="0.2">
      <c r="A12" s="1169"/>
      <c r="B12" s="1169"/>
      <c r="C12" s="698"/>
      <c r="D12" s="698" t="s">
        <v>21</v>
      </c>
      <c r="E12" s="36" t="s">
        <v>5</v>
      </c>
      <c r="F12" s="36" t="s">
        <v>6</v>
      </c>
      <c r="G12" s="36" t="s">
        <v>261</v>
      </c>
      <c r="H12" s="36" t="s">
        <v>22</v>
      </c>
      <c r="I12" s="36" t="s">
        <v>135</v>
      </c>
      <c r="J12" s="1167"/>
    </row>
    <row r="13" spans="1:10" ht="42" x14ac:dyDescent="0.2">
      <c r="A13" s="106">
        <v>71</v>
      </c>
      <c r="B13" s="104" t="s">
        <v>154</v>
      </c>
      <c r="C13" s="79"/>
      <c r="D13" s="79"/>
      <c r="E13" s="220">
        <f t="shared" ref="E13:E23" si="0">F13+G13+H13+I13</f>
        <v>0</v>
      </c>
      <c r="F13" s="79"/>
      <c r="G13" s="79"/>
      <c r="H13" s="79"/>
      <c r="I13" s="79"/>
      <c r="J13" s="79"/>
    </row>
    <row r="14" spans="1:10" s="333" customFormat="1" ht="27.75" customHeight="1" x14ac:dyDescent="0.2">
      <c r="A14" s="335"/>
      <c r="B14" s="892" t="s">
        <v>1501</v>
      </c>
      <c r="C14" s="354" t="s">
        <v>1694</v>
      </c>
      <c r="D14" s="361"/>
      <c r="E14" s="338">
        <f t="shared" si="0"/>
        <v>0</v>
      </c>
      <c r="F14" s="338"/>
      <c r="G14" s="338"/>
      <c r="H14" s="338"/>
      <c r="I14" s="338"/>
      <c r="J14" s="294" t="s">
        <v>369</v>
      </c>
    </row>
    <row r="15" spans="1:10" s="333" customFormat="1" ht="37.5" x14ac:dyDescent="0.2">
      <c r="A15" s="335"/>
      <c r="B15" s="490" t="s">
        <v>1488</v>
      </c>
      <c r="C15" s="294" t="s">
        <v>1489</v>
      </c>
      <c r="D15" s="361"/>
      <c r="E15" s="338">
        <f t="shared" si="0"/>
        <v>0</v>
      </c>
      <c r="F15" s="338"/>
      <c r="G15" s="338"/>
      <c r="H15" s="338"/>
      <c r="I15" s="338"/>
      <c r="J15" s="294" t="s">
        <v>369</v>
      </c>
    </row>
    <row r="16" spans="1:10" s="333" customFormat="1" ht="18.75" x14ac:dyDescent="0.2">
      <c r="A16" s="328"/>
      <c r="B16" s="490" t="s">
        <v>1490</v>
      </c>
      <c r="C16" s="354" t="s">
        <v>1491</v>
      </c>
      <c r="D16" s="361"/>
      <c r="E16" s="338">
        <f t="shared" si="0"/>
        <v>0</v>
      </c>
      <c r="F16" s="338"/>
      <c r="G16" s="338"/>
      <c r="H16" s="338"/>
      <c r="I16" s="338"/>
      <c r="J16" s="294" t="s">
        <v>369</v>
      </c>
    </row>
    <row r="17" spans="1:10" s="333" customFormat="1" ht="18.75" x14ac:dyDescent="0.2">
      <c r="A17" s="325"/>
      <c r="B17" s="490" t="s">
        <v>1492</v>
      </c>
      <c r="C17" s="361"/>
      <c r="D17" s="361"/>
      <c r="E17" s="338">
        <f t="shared" si="0"/>
        <v>0</v>
      </c>
      <c r="F17" s="338"/>
      <c r="G17" s="338"/>
      <c r="H17" s="338"/>
      <c r="I17" s="338"/>
      <c r="J17" s="294" t="s">
        <v>369</v>
      </c>
    </row>
    <row r="18" spans="1:10" s="333" customFormat="1" ht="43.5" customHeight="1" x14ac:dyDescent="0.2">
      <c r="A18" s="325"/>
      <c r="B18" s="490" t="s">
        <v>1493</v>
      </c>
      <c r="C18" s="800" t="s">
        <v>1494</v>
      </c>
      <c r="D18" s="361"/>
      <c r="E18" s="338">
        <f t="shared" si="0"/>
        <v>0</v>
      </c>
      <c r="F18" s="328"/>
      <c r="G18" s="328"/>
      <c r="H18" s="328"/>
      <c r="I18" s="328"/>
      <c r="J18" s="294" t="s">
        <v>369</v>
      </c>
    </row>
    <row r="19" spans="1:10" s="333" customFormat="1" ht="20.25" customHeight="1" x14ac:dyDescent="0.2">
      <c r="A19" s="335"/>
      <c r="B19" s="892" t="s">
        <v>1495</v>
      </c>
      <c r="C19" s="361" t="s">
        <v>1496</v>
      </c>
      <c r="D19" s="361" t="s">
        <v>1168</v>
      </c>
      <c r="E19" s="338">
        <f t="shared" si="0"/>
        <v>0</v>
      </c>
      <c r="F19" s="338"/>
      <c r="G19" s="338"/>
      <c r="H19" s="338"/>
      <c r="I19" s="338"/>
      <c r="J19" s="294" t="s">
        <v>369</v>
      </c>
    </row>
    <row r="20" spans="1:10" s="333" customFormat="1" ht="37.5" x14ac:dyDescent="0.2">
      <c r="A20" s="325"/>
      <c r="B20" s="490" t="s">
        <v>1497</v>
      </c>
      <c r="C20" s="294" t="s">
        <v>1498</v>
      </c>
      <c r="D20" s="361" t="s">
        <v>1168</v>
      </c>
      <c r="E20" s="338">
        <f t="shared" si="0"/>
        <v>0</v>
      </c>
      <c r="F20" s="338"/>
      <c r="G20" s="338"/>
      <c r="H20" s="338"/>
      <c r="I20" s="338"/>
      <c r="J20" s="294" t="s">
        <v>369</v>
      </c>
    </row>
    <row r="21" spans="1:10" s="333" customFormat="1" ht="27" customHeight="1" x14ac:dyDescent="0.2">
      <c r="A21" s="326"/>
      <c r="B21" s="490" t="s">
        <v>1499</v>
      </c>
      <c r="C21" s="361" t="s">
        <v>1500</v>
      </c>
      <c r="D21" s="361" t="s">
        <v>1168</v>
      </c>
      <c r="E21" s="338">
        <f t="shared" si="0"/>
        <v>0</v>
      </c>
      <c r="F21" s="338"/>
      <c r="G21" s="338"/>
      <c r="H21" s="338"/>
      <c r="I21" s="338"/>
      <c r="J21" s="294" t="s">
        <v>369</v>
      </c>
    </row>
    <row r="22" spans="1:10" s="333" customFormat="1" ht="18.75" x14ac:dyDescent="0.2">
      <c r="A22" s="371"/>
      <c r="B22" s="495" t="s">
        <v>1693</v>
      </c>
      <c r="C22" s="294" t="s">
        <v>886</v>
      </c>
      <c r="D22" s="294" t="s">
        <v>1263</v>
      </c>
      <c r="E22" s="338">
        <f t="shared" si="0"/>
        <v>0</v>
      </c>
      <c r="F22" s="338"/>
      <c r="G22" s="294"/>
      <c r="H22" s="294"/>
      <c r="I22" s="294"/>
      <c r="J22" s="294" t="s">
        <v>369</v>
      </c>
    </row>
    <row r="23" spans="1:10" x14ac:dyDescent="0.2">
      <c r="A23" s="33"/>
      <c r="B23" s="863"/>
      <c r="C23" s="99"/>
      <c r="D23" s="211"/>
      <c r="E23" s="220">
        <f t="shared" si="0"/>
        <v>0</v>
      </c>
      <c r="F23" s="211"/>
      <c r="G23" s="211"/>
      <c r="H23" s="211"/>
      <c r="I23" s="211"/>
      <c r="J23" s="211"/>
    </row>
    <row r="24" spans="1:10" x14ac:dyDescent="0.2">
      <c r="A24" s="704"/>
      <c r="B24" s="194" t="s">
        <v>5</v>
      </c>
      <c r="C24" s="704"/>
      <c r="D24" s="704"/>
      <c r="E24" s="187">
        <f>SUM(E13:E23)</f>
        <v>0</v>
      </c>
      <c r="F24" s="187">
        <f t="shared" ref="F24:I24" si="1">SUM(F13:F23)</f>
        <v>0</v>
      </c>
      <c r="G24" s="187">
        <f t="shared" si="1"/>
        <v>0</v>
      </c>
      <c r="H24" s="187">
        <f t="shared" si="1"/>
        <v>0</v>
      </c>
      <c r="I24" s="187">
        <f t="shared" si="1"/>
        <v>0</v>
      </c>
      <c r="J24" s="213">
        <f>F24+G24+H24+I24</f>
        <v>0</v>
      </c>
    </row>
    <row r="25" spans="1:10" x14ac:dyDescent="0.2">
      <c r="B25" s="109"/>
    </row>
  </sheetData>
  <mergeCells count="5">
    <mergeCell ref="A11:A12"/>
    <mergeCell ref="B11:B12"/>
    <mergeCell ref="E11:I11"/>
    <mergeCell ref="J11:J12"/>
    <mergeCell ref="A1:J1"/>
  </mergeCells>
  <pageMargins left="0.9055118110236221" right="0.31496062992125984" top="0.35433070866141736" bottom="0.35433070866141736" header="0.31496062992125984" footer="0.31496062992125984"/>
  <pageSetup paperSize="9" scale="80" orientation="landscape" horizontalDpi="0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25"/>
  <sheetViews>
    <sheetView zoomScale="80" zoomScaleNormal="80" workbookViewId="0">
      <selection sqref="A1:J24"/>
    </sheetView>
  </sheetViews>
  <sheetFormatPr defaultColWidth="9.140625" defaultRowHeight="21" x14ac:dyDescent="0.2"/>
  <cols>
    <col min="1" max="1" width="5.7109375" style="11" customWidth="1"/>
    <col min="2" max="2" width="33.28515625" style="11" customWidth="1"/>
    <col min="3" max="3" width="23" style="11" customWidth="1"/>
    <col min="4" max="4" width="18.28515625" style="11" customWidth="1"/>
    <col min="5" max="5" width="12.7109375" style="11" customWidth="1"/>
    <col min="6" max="7" width="11.7109375" style="11" customWidth="1"/>
    <col min="8" max="8" width="12.85546875" style="11" customWidth="1"/>
    <col min="9" max="9" width="14.28515625" style="11" customWidth="1"/>
    <col min="10" max="10" width="18.28515625" style="11" customWidth="1"/>
    <col min="11" max="16384" width="9.140625" style="11"/>
  </cols>
  <sheetData>
    <row r="1" spans="1:10" ht="28.5" x14ac:dyDescent="0.2">
      <c r="A1" s="1146" t="s">
        <v>390</v>
      </c>
      <c r="B1" s="1146"/>
      <c r="C1" s="1146"/>
      <c r="D1" s="1146"/>
      <c r="E1" s="1146"/>
      <c r="F1" s="1146"/>
      <c r="G1" s="1146"/>
      <c r="H1" s="1146"/>
      <c r="I1" s="1146"/>
      <c r="J1" s="1146"/>
    </row>
    <row r="2" spans="1:10" ht="21" customHeight="1" x14ac:dyDescent="0.2">
      <c r="A2" s="35"/>
      <c r="B2" s="48" t="s">
        <v>23</v>
      </c>
      <c r="C2" s="202" t="s">
        <v>30</v>
      </c>
      <c r="D2" s="189" t="s">
        <v>26</v>
      </c>
      <c r="E2" s="109"/>
      <c r="F2" s="203" t="s">
        <v>391</v>
      </c>
      <c r="G2" s="109"/>
      <c r="H2" s="203" t="s">
        <v>401</v>
      </c>
      <c r="I2" s="204"/>
    </row>
    <row r="3" spans="1:10" ht="21" customHeight="1" x14ac:dyDescent="0.2">
      <c r="A3" s="35"/>
      <c r="B3" s="48" t="s">
        <v>40</v>
      </c>
      <c r="C3" s="202" t="s">
        <v>149</v>
      </c>
      <c r="D3" s="205"/>
      <c r="F3" s="206"/>
      <c r="G3" s="206"/>
      <c r="H3" s="206"/>
    </row>
    <row r="4" spans="1:10" ht="21" customHeight="1" x14ac:dyDescent="0.2">
      <c r="A4" s="35"/>
      <c r="B4" s="48" t="s">
        <v>392</v>
      </c>
      <c r="C4" s="202" t="s">
        <v>714</v>
      </c>
      <c r="D4" s="205"/>
      <c r="E4" s="206"/>
      <c r="F4" s="206"/>
      <c r="G4" s="206"/>
    </row>
    <row r="5" spans="1:10" ht="21" customHeight="1" x14ac:dyDescent="0.2">
      <c r="A5" s="35"/>
      <c r="B5" s="48" t="s">
        <v>17</v>
      </c>
      <c r="C5" s="207" t="s">
        <v>25</v>
      </c>
      <c r="D5" s="208" t="s">
        <v>41</v>
      </c>
      <c r="E5" s="207"/>
      <c r="F5" s="207" t="s">
        <v>42</v>
      </c>
      <c r="G5" s="207" t="s">
        <v>43</v>
      </c>
      <c r="H5" s="207" t="s">
        <v>46</v>
      </c>
      <c r="I5" s="207" t="s">
        <v>44</v>
      </c>
      <c r="J5" s="207" t="s">
        <v>45</v>
      </c>
    </row>
    <row r="6" spans="1:10" ht="21" customHeight="1" x14ac:dyDescent="0.2">
      <c r="A6" s="35"/>
      <c r="B6" s="199" t="s">
        <v>28</v>
      </c>
      <c r="D6" s="11" t="s">
        <v>468</v>
      </c>
      <c r="F6" s="205"/>
      <c r="H6" s="205"/>
      <c r="J6" s="205"/>
    </row>
    <row r="7" spans="1:10" ht="21" customHeight="1" x14ac:dyDescent="0.2">
      <c r="A7" s="35"/>
      <c r="B7" s="199"/>
      <c r="D7" s="11" t="s">
        <v>469</v>
      </c>
      <c r="F7" s="205"/>
      <c r="H7" s="205"/>
    </row>
    <row r="8" spans="1:10" ht="21" customHeight="1" x14ac:dyDescent="0.2">
      <c r="A8" s="35"/>
      <c r="B8" s="199" t="s">
        <v>29</v>
      </c>
      <c r="D8" s="11" t="s">
        <v>470</v>
      </c>
      <c r="E8" s="205"/>
      <c r="F8" s="206"/>
      <c r="G8" s="206"/>
      <c r="H8" s="206"/>
    </row>
    <row r="9" spans="1:10" ht="21" customHeight="1" x14ac:dyDescent="0.2">
      <c r="A9" s="35"/>
      <c r="B9" s="199" t="s">
        <v>357</v>
      </c>
      <c r="E9" s="205"/>
      <c r="F9" s="206"/>
      <c r="G9" s="206"/>
      <c r="H9" s="206"/>
    </row>
    <row r="10" spans="1:10" ht="21" customHeight="1" x14ac:dyDescent="0.2">
      <c r="A10" s="1168" t="s">
        <v>0</v>
      </c>
      <c r="B10" s="1168" t="s">
        <v>27</v>
      </c>
      <c r="C10" s="697" t="s">
        <v>19</v>
      </c>
      <c r="D10" s="697" t="s">
        <v>20</v>
      </c>
      <c r="E10" s="1170" t="s">
        <v>1</v>
      </c>
      <c r="F10" s="1171"/>
      <c r="G10" s="1171"/>
      <c r="H10" s="1171"/>
      <c r="I10" s="1172"/>
      <c r="J10" s="1166" t="s">
        <v>10</v>
      </c>
    </row>
    <row r="11" spans="1:10" x14ac:dyDescent="0.2">
      <c r="A11" s="1169"/>
      <c r="B11" s="1169"/>
      <c r="C11" s="698"/>
      <c r="D11" s="698" t="s">
        <v>21</v>
      </c>
      <c r="E11" s="36" t="s">
        <v>5</v>
      </c>
      <c r="F11" s="36" t="s">
        <v>6</v>
      </c>
      <c r="G11" s="36" t="s">
        <v>261</v>
      </c>
      <c r="H11" s="36" t="s">
        <v>22</v>
      </c>
      <c r="I11" s="36" t="s">
        <v>135</v>
      </c>
      <c r="J11" s="1167"/>
    </row>
    <row r="12" spans="1:10" s="329" customFormat="1" ht="37.5" x14ac:dyDescent="0.2">
      <c r="A12" s="486">
        <v>72</v>
      </c>
      <c r="B12" s="893" t="s">
        <v>154</v>
      </c>
      <c r="C12" s="335"/>
      <c r="D12" s="335"/>
      <c r="E12" s="338">
        <f t="shared" ref="E12:E23" si="0">F12+G12+H12+I12</f>
        <v>0</v>
      </c>
      <c r="F12" s="335"/>
      <c r="G12" s="335"/>
      <c r="H12" s="335"/>
      <c r="I12" s="335"/>
      <c r="J12" s="335"/>
    </row>
    <row r="13" spans="1:10" s="333" customFormat="1" ht="37.5" x14ac:dyDescent="0.2">
      <c r="A13" s="328"/>
      <c r="B13" s="495" t="s">
        <v>1502</v>
      </c>
      <c r="C13" s="800"/>
      <c r="D13" s="361"/>
      <c r="E13" s="338">
        <f t="shared" si="0"/>
        <v>0</v>
      </c>
      <c r="F13" s="326"/>
      <c r="G13" s="326"/>
      <c r="H13" s="326"/>
      <c r="I13" s="326"/>
      <c r="J13" s="326"/>
    </row>
    <row r="14" spans="1:10" s="333" customFormat="1" ht="37.5" x14ac:dyDescent="0.2">
      <c r="A14" s="328"/>
      <c r="B14" s="496" t="s">
        <v>1503</v>
      </c>
      <c r="C14" s="800" t="s">
        <v>1504</v>
      </c>
      <c r="D14" s="800" t="s">
        <v>1505</v>
      </c>
      <c r="E14" s="338">
        <f t="shared" si="0"/>
        <v>0</v>
      </c>
      <c r="F14" s="894"/>
      <c r="G14" s="326"/>
      <c r="H14" s="326"/>
      <c r="I14" s="326"/>
      <c r="J14" s="800" t="s">
        <v>357</v>
      </c>
    </row>
    <row r="15" spans="1:10" s="333" customFormat="1" ht="37.5" x14ac:dyDescent="0.2">
      <c r="A15" s="328"/>
      <c r="B15" s="496" t="s">
        <v>1506</v>
      </c>
      <c r="C15" s="800" t="s">
        <v>1311</v>
      </c>
      <c r="D15" s="800" t="s">
        <v>1168</v>
      </c>
      <c r="E15" s="338">
        <f t="shared" si="0"/>
        <v>0</v>
      </c>
      <c r="F15" s="894"/>
      <c r="G15" s="326"/>
      <c r="H15" s="326"/>
      <c r="I15" s="326"/>
      <c r="J15" s="800" t="s">
        <v>357</v>
      </c>
    </row>
    <row r="16" spans="1:10" s="333" customFormat="1" ht="18.75" x14ac:dyDescent="0.2">
      <c r="A16" s="328"/>
      <c r="B16" s="496" t="s">
        <v>1507</v>
      </c>
      <c r="C16" s="800" t="s">
        <v>1062</v>
      </c>
      <c r="D16" s="800" t="s">
        <v>1508</v>
      </c>
      <c r="E16" s="338">
        <f t="shared" si="0"/>
        <v>0</v>
      </c>
      <c r="F16" s="894"/>
      <c r="G16" s="326"/>
      <c r="H16" s="326"/>
      <c r="I16" s="326"/>
      <c r="J16" s="800" t="s">
        <v>357</v>
      </c>
    </row>
    <row r="17" spans="1:10" s="333" customFormat="1" ht="18.75" x14ac:dyDescent="0.2">
      <c r="A17" s="328"/>
      <c r="B17" s="895" t="s">
        <v>1509</v>
      </c>
      <c r="C17" s="800" t="s">
        <v>1456</v>
      </c>
      <c r="D17" s="800" t="s">
        <v>1168</v>
      </c>
      <c r="E17" s="338">
        <f t="shared" si="0"/>
        <v>0</v>
      </c>
      <c r="F17" s="894"/>
      <c r="G17" s="326"/>
      <c r="H17" s="326"/>
      <c r="I17" s="326"/>
      <c r="J17" s="800" t="s">
        <v>357</v>
      </c>
    </row>
    <row r="18" spans="1:10" s="333" customFormat="1" ht="37.5" x14ac:dyDescent="0.2">
      <c r="A18" s="328"/>
      <c r="B18" s="496" t="s">
        <v>1510</v>
      </c>
      <c r="C18" s="800" t="s">
        <v>1041</v>
      </c>
      <c r="D18" s="800" t="s">
        <v>1168</v>
      </c>
      <c r="E18" s="338">
        <f t="shared" si="0"/>
        <v>0</v>
      </c>
      <c r="F18" s="894"/>
      <c r="G18" s="326"/>
      <c r="H18" s="326"/>
      <c r="I18" s="326"/>
      <c r="J18" s="800" t="s">
        <v>357</v>
      </c>
    </row>
    <row r="19" spans="1:10" s="333" customFormat="1" ht="37.5" customHeight="1" x14ac:dyDescent="0.2">
      <c r="A19" s="328"/>
      <c r="B19" s="496" t="s">
        <v>1511</v>
      </c>
      <c r="C19" s="800" t="s">
        <v>1041</v>
      </c>
      <c r="D19" s="800" t="s">
        <v>1168</v>
      </c>
      <c r="E19" s="338">
        <f t="shared" si="0"/>
        <v>0</v>
      </c>
      <c r="F19" s="894"/>
      <c r="G19" s="326"/>
      <c r="H19" s="326"/>
      <c r="I19" s="326"/>
      <c r="J19" s="800" t="s">
        <v>357</v>
      </c>
    </row>
    <row r="20" spans="1:10" s="333" customFormat="1" ht="37.5" x14ac:dyDescent="0.2">
      <c r="A20" s="328"/>
      <c r="B20" s="496" t="s">
        <v>1512</v>
      </c>
      <c r="C20" s="800" t="s">
        <v>1041</v>
      </c>
      <c r="D20" s="800" t="s">
        <v>1168</v>
      </c>
      <c r="E20" s="338">
        <f t="shared" si="0"/>
        <v>0</v>
      </c>
      <c r="F20" s="894"/>
      <c r="G20" s="326"/>
      <c r="H20" s="326"/>
      <c r="I20" s="326"/>
      <c r="J20" s="800" t="s">
        <v>357</v>
      </c>
    </row>
    <row r="21" spans="1:10" s="333" customFormat="1" ht="18.75" x14ac:dyDescent="0.2">
      <c r="A21" s="370"/>
      <c r="B21" s="496" t="s">
        <v>1513</v>
      </c>
      <c r="C21" s="800"/>
      <c r="D21" s="800"/>
      <c r="E21" s="338">
        <f t="shared" si="0"/>
        <v>0</v>
      </c>
      <c r="F21" s="363"/>
      <c r="G21" s="326"/>
      <c r="H21" s="326"/>
      <c r="I21" s="326"/>
      <c r="J21" s="800" t="s">
        <v>357</v>
      </c>
    </row>
    <row r="22" spans="1:10" s="333" customFormat="1" ht="18.75" x14ac:dyDescent="0.2">
      <c r="A22" s="370"/>
      <c r="B22" s="496" t="s">
        <v>1514</v>
      </c>
      <c r="C22" s="800" t="s">
        <v>1515</v>
      </c>
      <c r="D22" s="800" t="s">
        <v>1374</v>
      </c>
      <c r="E22" s="338">
        <f t="shared" si="0"/>
        <v>0</v>
      </c>
      <c r="F22" s="363"/>
      <c r="G22" s="326"/>
      <c r="H22" s="326"/>
      <c r="I22" s="326"/>
      <c r="J22" s="800" t="s">
        <v>357</v>
      </c>
    </row>
    <row r="23" spans="1:10" x14ac:dyDescent="0.2">
      <c r="A23" s="82">
        <v>73</v>
      </c>
      <c r="B23" s="90" t="s">
        <v>301</v>
      </c>
      <c r="C23" s="99"/>
      <c r="D23" s="88"/>
      <c r="E23" s="220">
        <f t="shared" si="0"/>
        <v>0</v>
      </c>
      <c r="F23" s="211"/>
      <c r="G23" s="211"/>
      <c r="H23" s="212"/>
      <c r="I23" s="211"/>
      <c r="J23" s="211"/>
    </row>
    <row r="24" spans="1:10" x14ac:dyDescent="0.2">
      <c r="A24" s="704"/>
      <c r="B24" s="194" t="s">
        <v>5</v>
      </c>
      <c r="C24" s="704"/>
      <c r="D24" s="704"/>
      <c r="E24" s="187">
        <f>SUM(E12:E23)</f>
        <v>0</v>
      </c>
      <c r="F24" s="187">
        <f>SUM(F12:F23)</f>
        <v>0</v>
      </c>
      <c r="G24" s="187">
        <f>SUM(G12:G23)</f>
        <v>0</v>
      </c>
      <c r="H24" s="187">
        <f>SUM(H12:H23)</f>
        <v>0</v>
      </c>
      <c r="I24" s="187">
        <f>SUM(I12:I23)</f>
        <v>0</v>
      </c>
      <c r="J24" s="213">
        <f>F24+G24+H24+I24</f>
        <v>0</v>
      </c>
    </row>
    <row r="25" spans="1:10" x14ac:dyDescent="0.2">
      <c r="B25" s="109"/>
    </row>
  </sheetData>
  <mergeCells count="5">
    <mergeCell ref="A10:A11"/>
    <mergeCell ref="B10:B11"/>
    <mergeCell ref="E10:I10"/>
    <mergeCell ref="J10:J11"/>
    <mergeCell ref="A1:J1"/>
  </mergeCells>
  <pageMargins left="0.9055118110236221" right="0.31496062992125984" top="0.74803149606299213" bottom="0.74803149606299213" header="0.31496062992125984" footer="0.31496062992125984"/>
  <pageSetup paperSize="9" scale="80" orientation="landscape" horizontalDpi="0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29"/>
  <sheetViews>
    <sheetView zoomScale="80" zoomScaleNormal="80" workbookViewId="0">
      <selection sqref="A1:J28"/>
    </sheetView>
  </sheetViews>
  <sheetFormatPr defaultColWidth="9.140625" defaultRowHeight="21" x14ac:dyDescent="0.2"/>
  <cols>
    <col min="1" max="1" width="5.7109375" style="11" customWidth="1"/>
    <col min="2" max="2" width="33.28515625" style="11" customWidth="1"/>
    <col min="3" max="3" width="23" style="11" customWidth="1"/>
    <col min="4" max="4" width="18.28515625" style="11" customWidth="1"/>
    <col min="5" max="5" width="14.140625" style="11" customWidth="1"/>
    <col min="6" max="7" width="11.28515625" style="11" customWidth="1"/>
    <col min="8" max="8" width="12.7109375" style="11" customWidth="1"/>
    <col min="9" max="9" width="14.140625" style="11" customWidth="1"/>
    <col min="10" max="10" width="18.28515625" style="11" customWidth="1"/>
    <col min="11" max="16384" width="9.140625" style="11"/>
  </cols>
  <sheetData>
    <row r="1" spans="1:10" ht="28.5" x14ac:dyDescent="0.2">
      <c r="A1" s="1146" t="s">
        <v>390</v>
      </c>
      <c r="B1" s="1146"/>
      <c r="C1" s="1146"/>
      <c r="D1" s="1146"/>
      <c r="E1" s="1146"/>
      <c r="F1" s="1146"/>
      <c r="G1" s="1146"/>
      <c r="H1" s="1146"/>
      <c r="I1" s="1146"/>
      <c r="J1" s="1146"/>
    </row>
    <row r="2" spans="1:10" ht="21" customHeight="1" x14ac:dyDescent="0.2">
      <c r="A2" s="35"/>
      <c r="B2" s="48" t="s">
        <v>23</v>
      </c>
      <c r="C2" s="202" t="s">
        <v>30</v>
      </c>
      <c r="D2" s="189" t="s">
        <v>26</v>
      </c>
      <c r="E2" s="109"/>
      <c r="F2" s="203" t="s">
        <v>391</v>
      </c>
      <c r="G2" s="109"/>
      <c r="H2" s="203" t="s">
        <v>401</v>
      </c>
      <c r="I2" s="204"/>
    </row>
    <row r="3" spans="1:10" ht="21" customHeight="1" x14ac:dyDescent="0.2">
      <c r="A3" s="35"/>
      <c r="B3" s="48" t="s">
        <v>40</v>
      </c>
      <c r="C3" s="202" t="s">
        <v>149</v>
      </c>
      <c r="D3" s="205"/>
      <c r="F3" s="206"/>
      <c r="G3" s="206"/>
      <c r="H3" s="206"/>
    </row>
    <row r="4" spans="1:10" ht="21" customHeight="1" x14ac:dyDescent="0.2">
      <c r="A4" s="35"/>
      <c r="B4" s="48" t="s">
        <v>392</v>
      </c>
      <c r="C4" s="202" t="s">
        <v>302</v>
      </c>
      <c r="D4" s="205"/>
      <c r="E4" s="206"/>
      <c r="F4" s="206"/>
      <c r="G4" s="206"/>
    </row>
    <row r="5" spans="1:10" ht="21" customHeight="1" x14ac:dyDescent="0.2">
      <c r="A5" s="35"/>
      <c r="B5" s="48" t="s">
        <v>17</v>
      </c>
      <c r="C5" s="207" t="s">
        <v>25</v>
      </c>
      <c r="D5" s="208" t="s">
        <v>41</v>
      </c>
      <c r="E5" s="207"/>
      <c r="F5" s="207" t="s">
        <v>42</v>
      </c>
      <c r="G5" s="207" t="s">
        <v>43</v>
      </c>
      <c r="H5" s="207" t="s">
        <v>46</v>
      </c>
      <c r="I5" s="207" t="s">
        <v>44</v>
      </c>
      <c r="J5" s="207" t="s">
        <v>45</v>
      </c>
    </row>
    <row r="6" spans="1:10" ht="21" customHeight="1" x14ac:dyDescent="0.2">
      <c r="A6" s="35"/>
      <c r="B6" s="199" t="s">
        <v>28</v>
      </c>
      <c r="D6" s="11" t="s">
        <v>471</v>
      </c>
      <c r="F6" s="205"/>
      <c r="H6" s="205"/>
      <c r="J6" s="205"/>
    </row>
    <row r="7" spans="1:10" ht="21" customHeight="1" x14ac:dyDescent="0.2">
      <c r="A7" s="35"/>
      <c r="B7" s="199" t="s">
        <v>29</v>
      </c>
      <c r="D7" s="11" t="s">
        <v>472</v>
      </c>
      <c r="F7" s="205"/>
      <c r="H7" s="205"/>
    </row>
    <row r="8" spans="1:10" ht="21" customHeight="1" x14ac:dyDescent="0.2">
      <c r="A8" s="35"/>
      <c r="B8" s="199" t="s">
        <v>370</v>
      </c>
      <c r="E8" s="205"/>
      <c r="F8" s="206"/>
      <c r="G8" s="206"/>
      <c r="H8" s="206"/>
    </row>
    <row r="9" spans="1:10" ht="21" customHeight="1" x14ac:dyDescent="0.2">
      <c r="A9" s="1168" t="s">
        <v>0</v>
      </c>
      <c r="B9" s="1168" t="s">
        <v>27</v>
      </c>
      <c r="C9" s="697" t="s">
        <v>19</v>
      </c>
      <c r="D9" s="697" t="s">
        <v>20</v>
      </c>
      <c r="E9" s="1170" t="s">
        <v>1</v>
      </c>
      <c r="F9" s="1171"/>
      <c r="G9" s="1171"/>
      <c r="H9" s="1171"/>
      <c r="I9" s="1172"/>
      <c r="J9" s="1166" t="s">
        <v>10</v>
      </c>
    </row>
    <row r="10" spans="1:10" x14ac:dyDescent="0.2">
      <c r="A10" s="1169"/>
      <c r="B10" s="1169"/>
      <c r="C10" s="698"/>
      <c r="D10" s="698" t="s">
        <v>21</v>
      </c>
      <c r="E10" s="36" t="s">
        <v>5</v>
      </c>
      <c r="F10" s="36" t="s">
        <v>6</v>
      </c>
      <c r="G10" s="36" t="s">
        <v>261</v>
      </c>
      <c r="H10" s="36" t="s">
        <v>22</v>
      </c>
      <c r="I10" s="36" t="s">
        <v>135</v>
      </c>
      <c r="J10" s="1167"/>
    </row>
    <row r="11" spans="1:10" ht="42" x14ac:dyDescent="0.2">
      <c r="A11" s="106">
        <v>74</v>
      </c>
      <c r="B11" s="104" t="s">
        <v>154</v>
      </c>
      <c r="C11" s="79"/>
      <c r="D11" s="79"/>
      <c r="E11" s="220">
        <f t="shared" ref="E11:E26" si="0">F11+G11+H11+I11</f>
        <v>0</v>
      </c>
      <c r="F11" s="79"/>
      <c r="G11" s="79"/>
      <c r="H11" s="79"/>
      <c r="I11" s="79"/>
      <c r="J11" s="79"/>
    </row>
    <row r="12" spans="1:10" s="333" customFormat="1" ht="18.75" x14ac:dyDescent="0.2">
      <c r="A12" s="330"/>
      <c r="B12" s="330" t="s">
        <v>1516</v>
      </c>
      <c r="C12" s="294"/>
      <c r="D12" s="294"/>
      <c r="E12" s="338">
        <f t="shared" si="0"/>
        <v>0</v>
      </c>
      <c r="F12" s="294"/>
      <c r="G12" s="294"/>
      <c r="H12" s="294"/>
      <c r="I12" s="294"/>
      <c r="J12" s="294" t="s">
        <v>1517</v>
      </c>
    </row>
    <row r="13" spans="1:10" s="333" customFormat="1" ht="37.5" x14ac:dyDescent="0.2">
      <c r="A13" s="330"/>
      <c r="B13" s="330" t="s">
        <v>1518</v>
      </c>
      <c r="C13" s="294" t="s">
        <v>1519</v>
      </c>
      <c r="D13" s="294" t="s">
        <v>1520</v>
      </c>
      <c r="E13" s="338">
        <f t="shared" si="0"/>
        <v>0</v>
      </c>
      <c r="F13" s="294"/>
      <c r="G13" s="294"/>
      <c r="H13" s="294"/>
      <c r="I13" s="294"/>
      <c r="J13" s="294" t="s">
        <v>351</v>
      </c>
    </row>
    <row r="14" spans="1:10" s="333" customFormat="1" ht="37.5" x14ac:dyDescent="0.2">
      <c r="A14" s="330"/>
      <c r="B14" s="330" t="s">
        <v>1521</v>
      </c>
      <c r="C14" s="294" t="s">
        <v>1522</v>
      </c>
      <c r="D14" s="294" t="s">
        <v>1523</v>
      </c>
      <c r="E14" s="338">
        <f t="shared" si="0"/>
        <v>0</v>
      </c>
      <c r="F14" s="294"/>
      <c r="G14" s="294"/>
      <c r="H14" s="294"/>
      <c r="I14" s="294"/>
      <c r="J14" s="294" t="s">
        <v>351</v>
      </c>
    </row>
    <row r="15" spans="1:10" s="333" customFormat="1" ht="37.5" x14ac:dyDescent="0.2">
      <c r="A15" s="330"/>
      <c r="B15" s="330" t="s">
        <v>1524</v>
      </c>
      <c r="C15" s="294" t="s">
        <v>1525</v>
      </c>
      <c r="D15" s="294" t="s">
        <v>615</v>
      </c>
      <c r="E15" s="338">
        <f t="shared" si="0"/>
        <v>0</v>
      </c>
      <c r="F15" s="294"/>
      <c r="G15" s="294"/>
      <c r="H15" s="294"/>
      <c r="I15" s="294"/>
      <c r="J15" s="294" t="s">
        <v>1526</v>
      </c>
    </row>
    <row r="16" spans="1:10" s="333" customFormat="1" ht="37.5" x14ac:dyDescent="0.2">
      <c r="A16" s="330"/>
      <c r="B16" s="330" t="s">
        <v>1527</v>
      </c>
      <c r="C16" s="294" t="s">
        <v>1528</v>
      </c>
      <c r="D16" s="294" t="s">
        <v>615</v>
      </c>
      <c r="E16" s="338">
        <f t="shared" si="0"/>
        <v>0</v>
      </c>
      <c r="F16" s="294"/>
      <c r="G16" s="294"/>
      <c r="H16" s="294"/>
      <c r="I16" s="294"/>
      <c r="J16" s="294" t="s">
        <v>1526</v>
      </c>
    </row>
    <row r="17" spans="1:10" s="333" customFormat="1" ht="37.5" x14ac:dyDescent="0.2">
      <c r="A17" s="330"/>
      <c r="B17" s="330" t="s">
        <v>1529</v>
      </c>
      <c r="C17" s="294" t="s">
        <v>1530</v>
      </c>
      <c r="D17" s="294" t="s">
        <v>615</v>
      </c>
      <c r="E17" s="338">
        <f t="shared" si="0"/>
        <v>0</v>
      </c>
      <c r="F17" s="294"/>
      <c r="G17" s="294"/>
      <c r="H17" s="294"/>
      <c r="I17" s="294"/>
      <c r="J17" s="294" t="s">
        <v>1517</v>
      </c>
    </row>
    <row r="18" spans="1:10" s="333" customFormat="1" ht="37.5" x14ac:dyDescent="0.2">
      <c r="A18" s="371"/>
      <c r="B18" s="495" t="s">
        <v>1531</v>
      </c>
      <c r="C18" s="294" t="s">
        <v>886</v>
      </c>
      <c r="D18" s="294" t="s">
        <v>1374</v>
      </c>
      <c r="E18" s="338">
        <f t="shared" si="0"/>
        <v>0</v>
      </c>
      <c r="F18" s="338"/>
      <c r="G18" s="294"/>
      <c r="H18" s="294"/>
      <c r="I18" s="294"/>
      <c r="J18" s="294" t="s">
        <v>369</v>
      </c>
    </row>
    <row r="19" spans="1:10" s="333" customFormat="1" ht="39.75" customHeight="1" x14ac:dyDescent="0.2">
      <c r="A19" s="330"/>
      <c r="B19" s="330" t="s">
        <v>1532</v>
      </c>
      <c r="C19" s="294" t="s">
        <v>1533</v>
      </c>
      <c r="D19" s="294" t="s">
        <v>615</v>
      </c>
      <c r="E19" s="338">
        <f t="shared" si="0"/>
        <v>0</v>
      </c>
      <c r="F19" s="896"/>
      <c r="G19" s="294"/>
      <c r="H19" s="294"/>
      <c r="I19" s="294"/>
      <c r="J19" s="294" t="s">
        <v>1341</v>
      </c>
    </row>
    <row r="20" spans="1:10" s="333" customFormat="1" ht="39" customHeight="1" x14ac:dyDescent="0.2">
      <c r="A20" s="481"/>
      <c r="B20" s="897" t="s">
        <v>1534</v>
      </c>
      <c r="C20" s="294"/>
      <c r="D20" s="294"/>
      <c r="E20" s="338">
        <f t="shared" si="0"/>
        <v>0</v>
      </c>
      <c r="F20" s="294"/>
      <c r="G20" s="294"/>
      <c r="H20" s="294"/>
      <c r="I20" s="294"/>
      <c r="J20" s="294" t="s">
        <v>357</v>
      </c>
    </row>
    <row r="21" spans="1:10" s="333" customFormat="1" ht="42.75" customHeight="1" x14ac:dyDescent="0.2">
      <c r="A21" s="481"/>
      <c r="B21" s="897" t="s">
        <v>1535</v>
      </c>
      <c r="C21" s="294" t="s">
        <v>1039</v>
      </c>
      <c r="D21" s="294" t="s">
        <v>1523</v>
      </c>
      <c r="E21" s="338">
        <f t="shared" si="0"/>
        <v>0</v>
      </c>
      <c r="F21" s="294"/>
      <c r="G21" s="294"/>
      <c r="H21" s="294"/>
      <c r="I21" s="294"/>
      <c r="J21" s="294" t="s">
        <v>357</v>
      </c>
    </row>
    <row r="22" spans="1:10" ht="42" x14ac:dyDescent="0.2">
      <c r="A22" s="80">
        <v>75</v>
      </c>
      <c r="B22" s="90" t="s">
        <v>303</v>
      </c>
      <c r="C22" s="99"/>
      <c r="D22" s="211"/>
      <c r="E22" s="220">
        <f t="shared" si="0"/>
        <v>0</v>
      </c>
      <c r="F22" s="211"/>
      <c r="G22" s="211"/>
      <c r="H22" s="211"/>
      <c r="I22" s="211"/>
      <c r="J22" s="211"/>
    </row>
    <row r="23" spans="1:10" s="333" customFormat="1" ht="37.5" x14ac:dyDescent="0.2">
      <c r="A23" s="326"/>
      <c r="B23" s="312" t="s">
        <v>1536</v>
      </c>
      <c r="C23" s="312"/>
      <c r="D23" s="490"/>
      <c r="E23" s="338">
        <f t="shared" si="0"/>
        <v>0</v>
      </c>
      <c r="F23" s="326"/>
      <c r="G23" s="326"/>
      <c r="H23" s="363"/>
      <c r="I23" s="326"/>
      <c r="J23" s="326"/>
    </row>
    <row r="24" spans="1:10" s="333" customFormat="1" ht="37.5" x14ac:dyDescent="0.2">
      <c r="A24" s="325"/>
      <c r="B24" s="495" t="s">
        <v>1537</v>
      </c>
      <c r="C24" s="800" t="s">
        <v>1538</v>
      </c>
      <c r="D24" s="800" t="s">
        <v>1295</v>
      </c>
      <c r="E24" s="338">
        <f t="shared" si="0"/>
        <v>0</v>
      </c>
      <c r="F24" s="326"/>
      <c r="G24" s="326"/>
      <c r="H24" s="326"/>
      <c r="I24" s="326"/>
      <c r="J24" s="294" t="s">
        <v>357</v>
      </c>
    </row>
    <row r="25" spans="1:10" s="333" customFormat="1" ht="37.5" x14ac:dyDescent="0.2">
      <c r="A25" s="325"/>
      <c r="B25" s="495" t="s">
        <v>1539</v>
      </c>
      <c r="C25" s="800" t="s">
        <v>1538</v>
      </c>
      <c r="D25" s="800" t="s">
        <v>1295</v>
      </c>
      <c r="E25" s="338">
        <f t="shared" si="0"/>
        <v>0</v>
      </c>
      <c r="F25" s="326"/>
      <c r="G25" s="326"/>
      <c r="H25" s="326"/>
      <c r="I25" s="326"/>
      <c r="J25" s="294" t="s">
        <v>357</v>
      </c>
    </row>
    <row r="26" spans="1:10" s="333" customFormat="1" ht="37.5" x14ac:dyDescent="0.2">
      <c r="A26" s="325"/>
      <c r="B26" s="495" t="s">
        <v>1540</v>
      </c>
      <c r="C26" s="800" t="s">
        <v>1278</v>
      </c>
      <c r="D26" s="800" t="s">
        <v>1541</v>
      </c>
      <c r="E26" s="338">
        <f t="shared" si="0"/>
        <v>35000</v>
      </c>
      <c r="F26" s="867">
        <v>35000</v>
      </c>
      <c r="G26" s="326"/>
      <c r="H26" s="326"/>
      <c r="I26" s="326"/>
      <c r="J26" s="294" t="s">
        <v>357</v>
      </c>
    </row>
    <row r="27" spans="1:10" x14ac:dyDescent="0.2">
      <c r="A27" s="33"/>
      <c r="B27" s="863"/>
      <c r="C27" s="99"/>
      <c r="D27" s="211"/>
      <c r="E27" s="220">
        <f t="shared" ref="E27" si="1">F27+G27+H27+I27</f>
        <v>0</v>
      </c>
      <c r="F27" s="211"/>
      <c r="G27" s="211"/>
      <c r="H27" s="211"/>
      <c r="I27" s="211"/>
      <c r="J27" s="211"/>
    </row>
    <row r="28" spans="1:10" x14ac:dyDescent="0.2">
      <c r="A28" s="704"/>
      <c r="B28" s="194" t="s">
        <v>5</v>
      </c>
      <c r="C28" s="704"/>
      <c r="D28" s="704"/>
      <c r="E28" s="187">
        <f>SUM(E11:E27)</f>
        <v>35000</v>
      </c>
      <c r="F28" s="187">
        <f>SUM(F27:F27)</f>
        <v>0</v>
      </c>
      <c r="G28" s="187">
        <f>SUM(G27:G27)</f>
        <v>0</v>
      </c>
      <c r="H28" s="187">
        <f>SUM(H27:H27)</f>
        <v>0</v>
      </c>
      <c r="I28" s="187">
        <f>SUM(I27:I27)</f>
        <v>0</v>
      </c>
      <c r="J28" s="213">
        <f>F28+G28+H28+I28</f>
        <v>0</v>
      </c>
    </row>
    <row r="29" spans="1:10" x14ac:dyDescent="0.2">
      <c r="B29" s="109"/>
    </row>
  </sheetData>
  <mergeCells count="5">
    <mergeCell ref="A9:A10"/>
    <mergeCell ref="B9:B10"/>
    <mergeCell ref="E9:I9"/>
    <mergeCell ref="J9:J10"/>
    <mergeCell ref="A1:J1"/>
  </mergeCells>
  <pageMargins left="0.9055118110236221" right="0.31496062992125984" top="0.35433070866141736" bottom="0.35433070866141736" header="0.31496062992125984" footer="0.31496062992125984"/>
  <pageSetup paperSize="9" scale="80" orientation="landscape" horizontalDpi="0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17"/>
  <sheetViews>
    <sheetView zoomScale="80" zoomScaleNormal="80" workbookViewId="0">
      <selection sqref="A1:J16"/>
    </sheetView>
  </sheetViews>
  <sheetFormatPr defaultColWidth="9.140625" defaultRowHeight="21" x14ac:dyDescent="0.35"/>
  <cols>
    <col min="1" max="1" width="5.7109375" style="1" customWidth="1"/>
    <col min="2" max="2" width="33.28515625" style="1" customWidth="1"/>
    <col min="3" max="3" width="20.7109375" style="1" customWidth="1"/>
    <col min="4" max="4" width="18.28515625" style="1" customWidth="1"/>
    <col min="5" max="5" width="12" style="1" customWidth="1"/>
    <col min="6" max="7" width="9.140625" style="1" customWidth="1"/>
    <col min="8" max="8" width="12.7109375" style="1" customWidth="1"/>
    <col min="9" max="9" width="14.140625" style="1" customWidth="1"/>
    <col min="10" max="10" width="14.5703125" style="1" customWidth="1"/>
    <col min="11" max="16384" width="9.140625" style="1"/>
  </cols>
  <sheetData>
    <row r="1" spans="1:10" ht="28.5" x14ac:dyDescent="0.45">
      <c r="A1" s="1180" t="s">
        <v>390</v>
      </c>
      <c r="B1" s="1180"/>
      <c r="C1" s="1180"/>
      <c r="D1" s="1180"/>
      <c r="E1" s="1180"/>
      <c r="F1" s="1180"/>
      <c r="G1" s="1180"/>
      <c r="H1" s="1180"/>
      <c r="I1" s="1180"/>
      <c r="J1" s="1180"/>
    </row>
    <row r="2" spans="1:10" ht="21" customHeight="1" x14ac:dyDescent="0.35">
      <c r="A2" s="35"/>
      <c r="B2" s="48" t="s">
        <v>23</v>
      </c>
      <c r="C2" s="39" t="s">
        <v>30</v>
      </c>
      <c r="D2" s="141" t="s">
        <v>26</v>
      </c>
      <c r="E2" s="5"/>
      <c r="F2" s="49" t="s">
        <v>391</v>
      </c>
      <c r="G2" s="5"/>
      <c r="H2" s="49" t="s">
        <v>401</v>
      </c>
      <c r="I2" s="694"/>
    </row>
    <row r="3" spans="1:10" ht="21" customHeight="1" x14ac:dyDescent="0.35">
      <c r="A3" s="35"/>
      <c r="B3" s="48" t="s">
        <v>40</v>
      </c>
      <c r="C3" s="39" t="s">
        <v>149</v>
      </c>
      <c r="D3" s="30"/>
      <c r="F3" s="2"/>
      <c r="G3" s="2"/>
      <c r="H3" s="2"/>
    </row>
    <row r="4" spans="1:10" ht="21" customHeight="1" x14ac:dyDescent="0.35">
      <c r="A4" s="35"/>
      <c r="B4" s="48" t="s">
        <v>392</v>
      </c>
      <c r="C4" s="39" t="s">
        <v>304</v>
      </c>
      <c r="D4" s="30"/>
      <c r="E4" s="2"/>
      <c r="F4" s="2"/>
      <c r="G4" s="2"/>
    </row>
    <row r="5" spans="1:10" ht="21" customHeight="1" x14ac:dyDescent="0.35">
      <c r="A5" s="35"/>
      <c r="B5" s="48" t="s">
        <v>17</v>
      </c>
      <c r="C5" s="50" t="s">
        <v>25</v>
      </c>
      <c r="D5" s="51" t="s">
        <v>41</v>
      </c>
      <c r="E5" s="50"/>
      <c r="F5" s="50" t="s">
        <v>42</v>
      </c>
      <c r="G5" s="50" t="s">
        <v>43</v>
      </c>
      <c r="H5" s="50" t="s">
        <v>46</v>
      </c>
      <c r="I5" s="50" t="s">
        <v>44</v>
      </c>
      <c r="J5" s="900" t="s">
        <v>45</v>
      </c>
    </row>
    <row r="6" spans="1:10" ht="21" customHeight="1" x14ac:dyDescent="0.35">
      <c r="A6" s="35"/>
      <c r="B6" s="37" t="s">
        <v>28</v>
      </c>
      <c r="D6" s="1" t="s">
        <v>473</v>
      </c>
      <c r="F6" s="30"/>
      <c r="H6" s="30"/>
      <c r="J6" s="30"/>
    </row>
    <row r="7" spans="1:10" ht="21" customHeight="1" x14ac:dyDescent="0.35">
      <c r="A7" s="35"/>
      <c r="B7" s="37" t="s">
        <v>29</v>
      </c>
      <c r="D7" s="339" t="s">
        <v>474</v>
      </c>
      <c r="E7" s="30"/>
      <c r="F7" s="2"/>
      <c r="G7" s="2"/>
      <c r="H7" s="2"/>
    </row>
    <row r="8" spans="1:10" ht="21" customHeight="1" x14ac:dyDescent="0.35">
      <c r="A8" s="35"/>
      <c r="B8" s="37" t="s">
        <v>371</v>
      </c>
      <c r="D8" s="145" t="s">
        <v>475</v>
      </c>
      <c r="E8" s="30"/>
      <c r="F8" s="2"/>
      <c r="G8" s="2"/>
      <c r="H8" s="2"/>
    </row>
    <row r="9" spans="1:10" ht="21" customHeight="1" x14ac:dyDescent="0.35">
      <c r="A9" s="1175" t="s">
        <v>0</v>
      </c>
      <c r="B9" s="1175" t="s">
        <v>27</v>
      </c>
      <c r="C9" s="699" t="s">
        <v>19</v>
      </c>
      <c r="D9" s="6" t="s">
        <v>20</v>
      </c>
      <c r="E9" s="1177" t="s">
        <v>1</v>
      </c>
      <c r="F9" s="1178"/>
      <c r="G9" s="1178"/>
      <c r="H9" s="1178"/>
      <c r="I9" s="1179"/>
      <c r="J9" s="1191" t="s">
        <v>10</v>
      </c>
    </row>
    <row r="10" spans="1:10" x14ac:dyDescent="0.35">
      <c r="A10" s="1176"/>
      <c r="B10" s="1176"/>
      <c r="C10" s="700"/>
      <c r="D10" s="3" t="s">
        <v>21</v>
      </c>
      <c r="E10" s="36" t="s">
        <v>5</v>
      </c>
      <c r="F10" s="36" t="s">
        <v>6</v>
      </c>
      <c r="G10" s="36" t="s">
        <v>261</v>
      </c>
      <c r="H10" s="36" t="s">
        <v>22</v>
      </c>
      <c r="I10" s="36" t="s">
        <v>135</v>
      </c>
      <c r="J10" s="1192"/>
    </row>
    <row r="11" spans="1:10" s="11" customFormat="1" ht="42" x14ac:dyDescent="0.2">
      <c r="A11" s="106">
        <v>76</v>
      </c>
      <c r="B11" s="104" t="s">
        <v>154</v>
      </c>
      <c r="C11" s="79"/>
      <c r="D11" s="79"/>
      <c r="E11" s="220">
        <f t="shared" ref="E11:E14" si="0">F11+G11+H11+I11</f>
        <v>0</v>
      </c>
      <c r="F11" s="79"/>
      <c r="G11" s="79"/>
      <c r="H11" s="79"/>
      <c r="I11" s="79"/>
      <c r="J11" s="79"/>
    </row>
    <row r="12" spans="1:10" s="11" customFormat="1" x14ac:dyDescent="0.2">
      <c r="A12" s="80">
        <v>77</v>
      </c>
      <c r="B12" s="133" t="s">
        <v>305</v>
      </c>
      <c r="C12" s="79"/>
      <c r="D12" s="79"/>
      <c r="E12" s="220">
        <f t="shared" si="0"/>
        <v>0</v>
      </c>
      <c r="F12" s="79"/>
      <c r="G12" s="79"/>
      <c r="H12" s="79"/>
      <c r="I12" s="79"/>
      <c r="J12" s="79"/>
    </row>
    <row r="13" spans="1:10" ht="42" x14ac:dyDescent="0.35">
      <c r="A13" s="124">
        <v>78</v>
      </c>
      <c r="B13" s="133" t="s">
        <v>306</v>
      </c>
      <c r="C13" s="4"/>
      <c r="D13" s="4"/>
      <c r="E13" s="220">
        <f t="shared" si="0"/>
        <v>0</v>
      </c>
      <c r="F13" s="4"/>
      <c r="G13" s="4"/>
      <c r="H13" s="4"/>
      <c r="I13" s="4"/>
      <c r="J13" s="4"/>
    </row>
    <row r="14" spans="1:10" ht="42" x14ac:dyDescent="0.35">
      <c r="A14" s="124">
        <v>79</v>
      </c>
      <c r="B14" s="93" t="s">
        <v>307</v>
      </c>
      <c r="C14" s="99"/>
      <c r="D14" s="15"/>
      <c r="E14" s="220">
        <f t="shared" si="0"/>
        <v>0</v>
      </c>
      <c r="F14" s="4"/>
      <c r="G14" s="4"/>
      <c r="H14" s="14"/>
      <c r="I14" s="4"/>
      <c r="J14" s="4"/>
    </row>
    <row r="15" spans="1:10" x14ac:dyDescent="0.35">
      <c r="A15" s="84"/>
      <c r="B15" s="797"/>
      <c r="C15" s="99"/>
      <c r="D15" s="4"/>
      <c r="E15" s="220">
        <f t="shared" ref="E15" si="1">F15+G15+H15+I15</f>
        <v>0</v>
      </c>
      <c r="F15" s="4"/>
      <c r="G15" s="4"/>
      <c r="H15" s="4"/>
      <c r="I15" s="4"/>
      <c r="J15" s="4"/>
    </row>
    <row r="16" spans="1:10" x14ac:dyDescent="0.35">
      <c r="A16" s="31"/>
      <c r="B16" s="136" t="s">
        <v>5</v>
      </c>
      <c r="C16" s="31"/>
      <c r="D16" s="31"/>
      <c r="E16" s="137">
        <f>SUM(E11:E15)</f>
        <v>0</v>
      </c>
      <c r="F16" s="137">
        <f>SUM(F11:F15)</f>
        <v>0</v>
      </c>
      <c r="G16" s="137">
        <f>SUM(G11:G15)</f>
        <v>0</v>
      </c>
      <c r="H16" s="137">
        <f>SUM(H11:H15)</f>
        <v>0</v>
      </c>
      <c r="I16" s="137">
        <f>SUM(I11:I15)</f>
        <v>0</v>
      </c>
      <c r="J16" s="138">
        <f>F16+G16+H16+I16</f>
        <v>0</v>
      </c>
    </row>
    <row r="17" spans="2:2" x14ac:dyDescent="0.35">
      <c r="B17" s="5"/>
    </row>
  </sheetData>
  <mergeCells count="5">
    <mergeCell ref="A9:A10"/>
    <mergeCell ref="B9:B10"/>
    <mergeCell ref="E9:I9"/>
    <mergeCell ref="J9:J10"/>
    <mergeCell ref="A1:J1"/>
  </mergeCells>
  <pageMargins left="0.9055118110236221" right="0.11811023622047245" top="0.74803149606299213" bottom="0.74803149606299213" header="0.31496062992125984" footer="0.31496062992125984"/>
  <pageSetup paperSize="9" scale="90" orientation="landscape" horizontalDpi="0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44"/>
  <sheetViews>
    <sheetView zoomScale="80" zoomScaleNormal="80" workbookViewId="0">
      <selection sqref="A1:J43"/>
    </sheetView>
  </sheetViews>
  <sheetFormatPr defaultColWidth="9.140625" defaultRowHeight="21" x14ac:dyDescent="0.35"/>
  <cols>
    <col min="1" max="1" width="5.7109375" style="1" customWidth="1"/>
    <col min="2" max="2" width="33.28515625" style="1" customWidth="1"/>
    <col min="3" max="3" width="23" style="1" customWidth="1"/>
    <col min="4" max="4" width="18.28515625" style="1" customWidth="1"/>
    <col min="5" max="5" width="13.5703125" style="1" customWidth="1"/>
    <col min="6" max="7" width="11.42578125" style="1" customWidth="1"/>
    <col min="8" max="8" width="13.28515625" style="1" customWidth="1"/>
    <col min="9" max="9" width="13.85546875" style="1" customWidth="1"/>
    <col min="10" max="10" width="18.28515625" style="1" customWidth="1"/>
    <col min="11" max="16384" width="9.140625" style="1"/>
  </cols>
  <sheetData>
    <row r="1" spans="1:10" ht="28.5" x14ac:dyDescent="0.45">
      <c r="A1" s="1180" t="s">
        <v>390</v>
      </c>
      <c r="B1" s="1180"/>
      <c r="C1" s="1180"/>
      <c r="D1" s="1180"/>
      <c r="E1" s="1180"/>
      <c r="F1" s="1180"/>
      <c r="G1" s="1180"/>
      <c r="H1" s="1180"/>
      <c r="I1" s="1180"/>
      <c r="J1" s="1180"/>
    </row>
    <row r="2" spans="1:10" ht="21" customHeight="1" x14ac:dyDescent="0.35">
      <c r="A2" s="35"/>
      <c r="B2" s="48" t="s">
        <v>23</v>
      </c>
      <c r="C2" s="39" t="s">
        <v>30</v>
      </c>
      <c r="D2" s="141" t="s">
        <v>26</v>
      </c>
      <c r="E2" s="5"/>
      <c r="F2" s="49" t="s">
        <v>391</v>
      </c>
      <c r="G2" s="5"/>
      <c r="H2" s="49" t="s">
        <v>401</v>
      </c>
      <c r="I2" s="694"/>
    </row>
    <row r="3" spans="1:10" ht="21" customHeight="1" x14ac:dyDescent="0.35">
      <c r="A3" s="35"/>
      <c r="B3" s="48" t="s">
        <v>40</v>
      </c>
      <c r="C3" s="39" t="s">
        <v>149</v>
      </c>
      <c r="D3" s="30"/>
      <c r="F3" s="2"/>
      <c r="G3" s="2"/>
      <c r="H3" s="2"/>
    </row>
    <row r="4" spans="1:10" ht="21" customHeight="1" x14ac:dyDescent="0.35">
      <c r="A4" s="35"/>
      <c r="B4" s="48" t="s">
        <v>392</v>
      </c>
      <c r="C4" s="39" t="s">
        <v>308</v>
      </c>
      <c r="D4" s="30"/>
      <c r="E4" s="2"/>
      <c r="F4" s="2"/>
      <c r="G4" s="2"/>
    </row>
    <row r="5" spans="1:10" ht="21" customHeight="1" x14ac:dyDescent="0.35">
      <c r="A5" s="35"/>
      <c r="B5" s="48" t="s">
        <v>17</v>
      </c>
      <c r="C5" s="50" t="s">
        <v>25</v>
      </c>
      <c r="D5" s="51" t="s">
        <v>41</v>
      </c>
      <c r="E5" s="50"/>
      <c r="F5" s="50" t="s">
        <v>42</v>
      </c>
      <c r="G5" s="50" t="s">
        <v>43</v>
      </c>
      <c r="H5" s="50" t="s">
        <v>46</v>
      </c>
      <c r="I5" s="50" t="s">
        <v>44</v>
      </c>
      <c r="J5" s="50" t="s">
        <v>45</v>
      </c>
    </row>
    <row r="6" spans="1:10" ht="21" customHeight="1" x14ac:dyDescent="0.35">
      <c r="A6" s="35"/>
      <c r="B6" s="37" t="s">
        <v>28</v>
      </c>
      <c r="D6" s="1" t="s">
        <v>476</v>
      </c>
      <c r="F6" s="30"/>
      <c r="H6" s="30"/>
      <c r="J6" s="30"/>
    </row>
    <row r="7" spans="1:10" ht="21" customHeight="1" x14ac:dyDescent="0.35">
      <c r="A7" s="35"/>
      <c r="B7" s="37"/>
      <c r="D7" s="1" t="s">
        <v>477</v>
      </c>
      <c r="F7" s="30"/>
      <c r="H7" s="30"/>
    </row>
    <row r="8" spans="1:10" ht="21" customHeight="1" x14ac:dyDescent="0.35">
      <c r="A8" s="35"/>
      <c r="B8" s="37" t="s">
        <v>29</v>
      </c>
      <c r="D8" s="1" t="s">
        <v>478</v>
      </c>
      <c r="E8" s="30"/>
      <c r="F8" s="2"/>
      <c r="G8" s="2"/>
      <c r="H8" s="2"/>
    </row>
    <row r="9" spans="1:10" ht="21" customHeight="1" x14ac:dyDescent="0.35">
      <c r="A9" s="35"/>
      <c r="B9" s="37" t="s">
        <v>361</v>
      </c>
      <c r="D9" s="884" t="s">
        <v>479</v>
      </c>
      <c r="E9" s="30"/>
      <c r="F9" s="2"/>
      <c r="G9" s="2"/>
      <c r="H9" s="2"/>
    </row>
    <row r="10" spans="1:10" ht="21" customHeight="1" x14ac:dyDescent="0.35">
      <c r="A10" s="1175" t="s">
        <v>0</v>
      </c>
      <c r="B10" s="1175" t="s">
        <v>27</v>
      </c>
      <c r="C10" s="699" t="s">
        <v>19</v>
      </c>
      <c r="D10" s="6" t="s">
        <v>20</v>
      </c>
      <c r="E10" s="1177" t="s">
        <v>1</v>
      </c>
      <c r="F10" s="1178"/>
      <c r="G10" s="1178"/>
      <c r="H10" s="1178"/>
      <c r="I10" s="1179"/>
      <c r="J10" s="1173" t="s">
        <v>10</v>
      </c>
    </row>
    <row r="11" spans="1:10" x14ac:dyDescent="0.35">
      <c r="A11" s="1176"/>
      <c r="B11" s="1176"/>
      <c r="C11" s="700"/>
      <c r="D11" s="3" t="s">
        <v>21</v>
      </c>
      <c r="E11" s="36" t="s">
        <v>5</v>
      </c>
      <c r="F11" s="36" t="s">
        <v>6</v>
      </c>
      <c r="G11" s="36" t="s">
        <v>261</v>
      </c>
      <c r="H11" s="36" t="s">
        <v>22</v>
      </c>
      <c r="I11" s="36" t="s">
        <v>135</v>
      </c>
      <c r="J11" s="1174"/>
    </row>
    <row r="12" spans="1:10" s="11" customFormat="1" ht="42" customHeight="1" x14ac:dyDescent="0.2">
      <c r="A12" s="105">
        <v>80</v>
      </c>
      <c r="B12" s="104" t="s">
        <v>157</v>
      </c>
      <c r="C12" s="79"/>
      <c r="D12" s="79"/>
      <c r="E12" s="220">
        <f t="shared" ref="E12:E41" si="0">F12+G12+H12+I12</f>
        <v>0</v>
      </c>
      <c r="F12" s="79"/>
      <c r="G12" s="79"/>
      <c r="H12" s="79"/>
      <c r="I12" s="79"/>
      <c r="J12" s="79"/>
    </row>
    <row r="13" spans="1:10" s="329" customFormat="1" ht="41.25" customHeight="1" x14ac:dyDescent="0.2">
      <c r="A13" s="364"/>
      <c r="B13" s="864" t="s">
        <v>1020</v>
      </c>
      <c r="C13" s="294" t="s">
        <v>1017</v>
      </c>
      <c r="D13" s="294" t="s">
        <v>1018</v>
      </c>
      <c r="E13" s="338">
        <f t="shared" si="0"/>
        <v>0</v>
      </c>
      <c r="F13" s="330"/>
      <c r="G13" s="330"/>
      <c r="H13" s="330"/>
      <c r="I13" s="330"/>
      <c r="J13" s="294" t="s">
        <v>907</v>
      </c>
    </row>
    <row r="14" spans="1:10" s="329" customFormat="1" ht="37.5" x14ac:dyDescent="0.2">
      <c r="A14" s="364"/>
      <c r="B14" s="864" t="s">
        <v>1021</v>
      </c>
      <c r="C14" s="294"/>
      <c r="D14" s="294" t="s">
        <v>1018</v>
      </c>
      <c r="E14" s="338">
        <f t="shared" si="0"/>
        <v>0</v>
      </c>
      <c r="F14" s="330"/>
      <c r="G14" s="330"/>
      <c r="H14" s="330"/>
      <c r="I14" s="330"/>
      <c r="J14" s="294" t="s">
        <v>907</v>
      </c>
    </row>
    <row r="15" spans="1:10" s="329" customFormat="1" ht="31.5" x14ac:dyDescent="0.2">
      <c r="A15" s="364"/>
      <c r="B15" s="901" t="s">
        <v>1022</v>
      </c>
      <c r="C15" s="294" t="s">
        <v>1019</v>
      </c>
      <c r="D15" s="294" t="s">
        <v>1018</v>
      </c>
      <c r="E15" s="338">
        <f t="shared" si="0"/>
        <v>0</v>
      </c>
      <c r="F15" s="330"/>
      <c r="G15" s="330"/>
      <c r="H15" s="330"/>
      <c r="I15" s="330"/>
      <c r="J15" s="294" t="s">
        <v>907</v>
      </c>
    </row>
    <row r="16" spans="1:10" s="329" customFormat="1" ht="37.5" x14ac:dyDescent="0.2">
      <c r="A16" s="364"/>
      <c r="B16" s="864" t="s">
        <v>1023</v>
      </c>
      <c r="C16" s="294" t="s">
        <v>1695</v>
      </c>
      <c r="D16" s="294" t="s">
        <v>1018</v>
      </c>
      <c r="E16" s="338">
        <f t="shared" si="0"/>
        <v>0</v>
      </c>
      <c r="F16" s="330"/>
      <c r="G16" s="330"/>
      <c r="H16" s="330"/>
      <c r="I16" s="330"/>
      <c r="J16" s="294" t="s">
        <v>907</v>
      </c>
    </row>
    <row r="17" spans="1:17" s="329" customFormat="1" ht="37.5" x14ac:dyDescent="0.2">
      <c r="A17" s="505"/>
      <c r="B17" s="366" t="s">
        <v>1923</v>
      </c>
      <c r="C17" s="294" t="s">
        <v>1924</v>
      </c>
      <c r="D17" s="800" t="s">
        <v>1168</v>
      </c>
      <c r="E17" s="338">
        <f t="shared" si="0"/>
        <v>0</v>
      </c>
      <c r="F17" s="330"/>
      <c r="G17" s="330"/>
      <c r="H17" s="330"/>
      <c r="I17" s="330"/>
      <c r="J17" s="294" t="s">
        <v>1847</v>
      </c>
      <c r="Q17" s="329" t="s">
        <v>583</v>
      </c>
    </row>
    <row r="18" spans="1:17" s="329" customFormat="1" ht="18.75" x14ac:dyDescent="0.2">
      <c r="A18" s="505"/>
      <c r="B18" s="366" t="s">
        <v>1925</v>
      </c>
      <c r="C18" s="294" t="s">
        <v>987</v>
      </c>
      <c r="D18" s="800" t="s">
        <v>1168</v>
      </c>
      <c r="E18" s="338">
        <f t="shared" si="0"/>
        <v>0</v>
      </c>
      <c r="F18" s="330"/>
      <c r="G18" s="330"/>
      <c r="H18" s="330"/>
      <c r="I18" s="330"/>
      <c r="J18" s="294" t="s">
        <v>1926</v>
      </c>
    </row>
    <row r="19" spans="1:17" s="11" customFormat="1" ht="42" x14ac:dyDescent="0.2">
      <c r="A19" s="89">
        <v>81</v>
      </c>
      <c r="B19" s="93" t="s">
        <v>158</v>
      </c>
      <c r="C19" s="79"/>
      <c r="D19" s="79"/>
      <c r="E19" s="220">
        <f t="shared" si="0"/>
        <v>0</v>
      </c>
      <c r="F19" s="79"/>
      <c r="G19" s="79"/>
      <c r="H19" s="79"/>
      <c r="I19" s="79"/>
      <c r="J19" s="79"/>
    </row>
    <row r="20" spans="1:17" s="331" customFormat="1" ht="37.5" x14ac:dyDescent="0.3">
      <c r="A20" s="312"/>
      <c r="B20" s="312" t="s">
        <v>1542</v>
      </c>
      <c r="C20" s="800" t="s">
        <v>1039</v>
      </c>
      <c r="D20" s="800" t="s">
        <v>1168</v>
      </c>
      <c r="E20" s="338">
        <f t="shared" si="0"/>
        <v>0</v>
      </c>
      <c r="F20" s="326"/>
      <c r="G20" s="326"/>
      <c r="H20" s="326"/>
      <c r="I20" s="326"/>
      <c r="J20" s="361" t="s">
        <v>1543</v>
      </c>
    </row>
    <row r="21" spans="1:17" s="331" customFormat="1" ht="37.5" x14ac:dyDescent="0.3">
      <c r="A21" s="312"/>
      <c r="B21" s="312" t="s">
        <v>1544</v>
      </c>
      <c r="C21" s="800" t="s">
        <v>1545</v>
      </c>
      <c r="D21" s="800" t="s">
        <v>1168</v>
      </c>
      <c r="E21" s="338">
        <f t="shared" si="0"/>
        <v>0</v>
      </c>
      <c r="F21" s="326"/>
      <c r="G21" s="326"/>
      <c r="H21" s="326"/>
      <c r="I21" s="326"/>
      <c r="J21" s="361" t="s">
        <v>1543</v>
      </c>
    </row>
    <row r="22" spans="1:17" s="331" customFormat="1" ht="18.75" x14ac:dyDescent="0.3">
      <c r="A22" s="312"/>
      <c r="B22" s="312" t="s">
        <v>1546</v>
      </c>
      <c r="C22" s="800" t="s">
        <v>825</v>
      </c>
      <c r="D22" s="800" t="s">
        <v>1168</v>
      </c>
      <c r="E22" s="338">
        <f t="shared" si="0"/>
        <v>0</v>
      </c>
      <c r="F22" s="326"/>
      <c r="G22" s="326"/>
      <c r="H22" s="326"/>
      <c r="I22" s="326"/>
      <c r="J22" s="361" t="s">
        <v>1543</v>
      </c>
    </row>
    <row r="23" spans="1:17" s="331" customFormat="1" ht="18.75" x14ac:dyDescent="0.3">
      <c r="A23" s="312"/>
      <c r="B23" s="312" t="s">
        <v>1547</v>
      </c>
      <c r="C23" s="800" t="s">
        <v>1314</v>
      </c>
      <c r="D23" s="800" t="s">
        <v>1168</v>
      </c>
      <c r="E23" s="338">
        <f t="shared" si="0"/>
        <v>0</v>
      </c>
      <c r="F23" s="326"/>
      <c r="G23" s="326"/>
      <c r="H23" s="326"/>
      <c r="I23" s="326"/>
      <c r="J23" s="361" t="s">
        <v>1543</v>
      </c>
    </row>
    <row r="24" spans="1:17" s="331" customFormat="1" ht="18.75" x14ac:dyDescent="0.3">
      <c r="A24" s="312"/>
      <c r="B24" s="312" t="s">
        <v>1548</v>
      </c>
      <c r="C24" s="800" t="s">
        <v>1549</v>
      </c>
      <c r="D24" s="800" t="s">
        <v>1168</v>
      </c>
      <c r="E24" s="338">
        <f t="shared" si="0"/>
        <v>2000</v>
      </c>
      <c r="F24" s="328">
        <v>2000</v>
      </c>
      <c r="G24" s="326"/>
      <c r="H24" s="326"/>
      <c r="I24" s="326"/>
      <c r="J24" s="361" t="s">
        <v>1543</v>
      </c>
    </row>
    <row r="25" spans="1:17" s="331" customFormat="1" ht="18.75" x14ac:dyDescent="0.3">
      <c r="A25" s="312"/>
      <c r="B25" s="312" t="s">
        <v>1550</v>
      </c>
      <c r="C25" s="800" t="s">
        <v>1456</v>
      </c>
      <c r="D25" s="800" t="s">
        <v>1168</v>
      </c>
      <c r="E25" s="338">
        <f t="shared" si="0"/>
        <v>0</v>
      </c>
      <c r="F25" s="326"/>
      <c r="G25" s="326"/>
      <c r="H25" s="326"/>
      <c r="I25" s="326"/>
      <c r="J25" s="361" t="s">
        <v>1543</v>
      </c>
    </row>
    <row r="26" spans="1:17" s="331" customFormat="1" ht="37.5" x14ac:dyDescent="0.3">
      <c r="A26" s="312"/>
      <c r="B26" s="312" t="s">
        <v>1551</v>
      </c>
      <c r="C26" s="800" t="s">
        <v>1552</v>
      </c>
      <c r="D26" s="800" t="s">
        <v>1168</v>
      </c>
      <c r="E26" s="338">
        <f t="shared" si="0"/>
        <v>0</v>
      </c>
      <c r="F26" s="326"/>
      <c r="G26" s="326"/>
      <c r="H26" s="326"/>
      <c r="I26" s="326"/>
      <c r="J26" s="361" t="s">
        <v>1543</v>
      </c>
    </row>
    <row r="27" spans="1:17" s="331" customFormat="1" ht="18.75" x14ac:dyDescent="0.3">
      <c r="A27" s="312"/>
      <c r="B27" s="312" t="s">
        <v>1553</v>
      </c>
      <c r="C27" s="800" t="s">
        <v>1554</v>
      </c>
      <c r="D27" s="800" t="s">
        <v>1168</v>
      </c>
      <c r="E27" s="338">
        <f t="shared" si="0"/>
        <v>0</v>
      </c>
      <c r="F27" s="326"/>
      <c r="G27" s="326"/>
      <c r="H27" s="326"/>
      <c r="I27" s="326"/>
      <c r="J27" s="361" t="s">
        <v>1543</v>
      </c>
    </row>
    <row r="28" spans="1:17" s="331" customFormat="1" ht="31.5" x14ac:dyDescent="0.3">
      <c r="A28" s="364"/>
      <c r="B28" s="811" t="s">
        <v>1555</v>
      </c>
      <c r="C28" s="800" t="s">
        <v>1351</v>
      </c>
      <c r="D28" s="800" t="s">
        <v>1168</v>
      </c>
      <c r="E28" s="338">
        <f t="shared" si="0"/>
        <v>0</v>
      </c>
      <c r="F28" s="353"/>
      <c r="G28" s="353"/>
      <c r="H28" s="353"/>
      <c r="I28" s="353"/>
      <c r="J28" s="361" t="s">
        <v>1543</v>
      </c>
    </row>
    <row r="29" spans="1:17" s="331" customFormat="1" ht="37.5" x14ac:dyDescent="0.3">
      <c r="A29" s="364"/>
      <c r="B29" s="490" t="s">
        <v>1556</v>
      </c>
      <c r="C29" s="800" t="s">
        <v>1434</v>
      </c>
      <c r="D29" s="800" t="s">
        <v>1168</v>
      </c>
      <c r="E29" s="338">
        <f t="shared" si="0"/>
        <v>0</v>
      </c>
      <c r="F29" s="353"/>
      <c r="G29" s="353"/>
      <c r="H29" s="353"/>
      <c r="I29" s="353"/>
      <c r="J29" s="361" t="s">
        <v>1543</v>
      </c>
    </row>
    <row r="30" spans="1:17" s="329" customFormat="1" ht="37.5" x14ac:dyDescent="0.2">
      <c r="A30" s="506"/>
      <c r="B30" s="366" t="s">
        <v>1927</v>
      </c>
      <c r="C30" s="294" t="s">
        <v>1928</v>
      </c>
      <c r="D30" s="800" t="s">
        <v>1168</v>
      </c>
      <c r="E30" s="338">
        <f t="shared" si="0"/>
        <v>0</v>
      </c>
      <c r="F30" s="330"/>
      <c r="G30" s="330"/>
      <c r="H30" s="330"/>
      <c r="I30" s="330"/>
      <c r="J30" s="294" t="s">
        <v>1847</v>
      </c>
    </row>
    <row r="31" spans="1:17" s="339" customFormat="1" ht="18.75" x14ac:dyDescent="0.3">
      <c r="A31" s="312"/>
      <c r="B31" s="312" t="s">
        <v>1929</v>
      </c>
      <c r="C31" s="800" t="s">
        <v>1930</v>
      </c>
      <c r="D31" s="800" t="s">
        <v>1168</v>
      </c>
      <c r="E31" s="338">
        <f t="shared" si="0"/>
        <v>0</v>
      </c>
      <c r="F31" s="353"/>
      <c r="G31" s="353"/>
      <c r="H31" s="353"/>
      <c r="I31" s="353"/>
      <c r="J31" s="294" t="s">
        <v>1847</v>
      </c>
    </row>
    <row r="32" spans="1:17" x14ac:dyDescent="0.35">
      <c r="A32" s="89">
        <v>82</v>
      </c>
      <c r="B32" s="88" t="s">
        <v>148</v>
      </c>
      <c r="C32" s="99"/>
      <c r="D32" s="4"/>
      <c r="E32" s="220">
        <f t="shared" si="0"/>
        <v>0</v>
      </c>
      <c r="F32" s="4"/>
      <c r="G32" s="4"/>
      <c r="H32" s="4"/>
      <c r="I32" s="4"/>
      <c r="J32" s="4"/>
    </row>
    <row r="33" spans="1:10" s="333" customFormat="1" ht="21.75" customHeight="1" x14ac:dyDescent="0.2">
      <c r="A33" s="364"/>
      <c r="B33" s="490" t="s">
        <v>1697</v>
      </c>
      <c r="C33" s="800" t="s">
        <v>1557</v>
      </c>
      <c r="D33" s="800" t="s">
        <v>1168</v>
      </c>
      <c r="E33" s="338">
        <f t="shared" si="0"/>
        <v>0</v>
      </c>
      <c r="F33" s="328"/>
      <c r="G33" s="326"/>
      <c r="H33" s="326"/>
      <c r="I33" s="326"/>
      <c r="J33" s="361" t="s">
        <v>1543</v>
      </c>
    </row>
    <row r="34" spans="1:10" s="333" customFormat="1" ht="24" customHeight="1" x14ac:dyDescent="0.2">
      <c r="A34" s="364"/>
      <c r="B34" s="490" t="s">
        <v>1696</v>
      </c>
      <c r="C34" s="800" t="s">
        <v>1561</v>
      </c>
      <c r="D34" s="800" t="s">
        <v>1168</v>
      </c>
      <c r="E34" s="338">
        <f t="shared" si="0"/>
        <v>0</v>
      </c>
      <c r="F34" s="328"/>
      <c r="G34" s="326"/>
      <c r="H34" s="326"/>
      <c r="I34" s="326"/>
      <c r="J34" s="361" t="s">
        <v>1543</v>
      </c>
    </row>
    <row r="35" spans="1:10" s="333" customFormat="1" ht="37.5" x14ac:dyDescent="0.2">
      <c r="A35" s="364"/>
      <c r="B35" s="490" t="s">
        <v>1558</v>
      </c>
      <c r="C35" s="800" t="s">
        <v>1560</v>
      </c>
      <c r="D35" s="800" t="s">
        <v>1168</v>
      </c>
      <c r="E35" s="338">
        <f t="shared" si="0"/>
        <v>0</v>
      </c>
      <c r="F35" s="328"/>
      <c r="G35" s="326"/>
      <c r="H35" s="326"/>
      <c r="I35" s="326"/>
      <c r="J35" s="361" t="s">
        <v>1543</v>
      </c>
    </row>
    <row r="36" spans="1:10" s="331" customFormat="1" ht="18.75" x14ac:dyDescent="0.3">
      <c r="A36" s="325"/>
      <c r="B36" s="902" t="s">
        <v>1559</v>
      </c>
      <c r="C36" s="800" t="s">
        <v>1064</v>
      </c>
      <c r="D36" s="800" t="s">
        <v>1168</v>
      </c>
      <c r="E36" s="338">
        <f t="shared" si="0"/>
        <v>0</v>
      </c>
      <c r="F36" s="358"/>
      <c r="G36" s="353"/>
      <c r="H36" s="353"/>
      <c r="I36" s="353"/>
      <c r="J36" s="361" t="s">
        <v>1543</v>
      </c>
    </row>
    <row r="37" spans="1:10" s="329" customFormat="1" ht="37.5" x14ac:dyDescent="0.2">
      <c r="A37" s="294"/>
      <c r="B37" s="495" t="s">
        <v>1931</v>
      </c>
      <c r="C37" s="800" t="s">
        <v>1907</v>
      </c>
      <c r="D37" s="361" t="s">
        <v>1932</v>
      </c>
      <c r="E37" s="338">
        <f t="shared" si="0"/>
        <v>0</v>
      </c>
      <c r="F37" s="326"/>
      <c r="G37" s="326"/>
      <c r="H37" s="326"/>
      <c r="I37" s="326"/>
      <c r="J37" s="294" t="s">
        <v>1847</v>
      </c>
    </row>
    <row r="38" spans="1:10" ht="42" x14ac:dyDescent="0.35">
      <c r="A38" s="89">
        <v>83</v>
      </c>
      <c r="B38" s="88" t="s">
        <v>159</v>
      </c>
      <c r="C38" s="99"/>
      <c r="D38" s="4"/>
      <c r="E38" s="220">
        <f t="shared" si="0"/>
        <v>0</v>
      </c>
      <c r="F38" s="4"/>
      <c r="G38" s="4"/>
      <c r="H38" s="4"/>
      <c r="I38" s="4"/>
      <c r="J38" s="4"/>
    </row>
    <row r="39" spans="1:10" ht="84" x14ac:dyDescent="0.35">
      <c r="A39" s="89">
        <v>84</v>
      </c>
      <c r="B39" s="92" t="s">
        <v>309</v>
      </c>
      <c r="C39" s="99"/>
      <c r="D39" s="4"/>
      <c r="E39" s="220">
        <f t="shared" si="0"/>
        <v>0</v>
      </c>
      <c r="F39" s="4"/>
      <c r="G39" s="4"/>
      <c r="H39" s="4"/>
      <c r="I39" s="4"/>
      <c r="J39" s="4"/>
    </row>
    <row r="40" spans="1:10" s="339" customFormat="1" ht="45" customHeight="1" x14ac:dyDescent="0.3">
      <c r="A40" s="325"/>
      <c r="B40" s="495" t="s">
        <v>1026</v>
      </c>
      <c r="C40" s="800" t="s">
        <v>1024</v>
      </c>
      <c r="D40" s="294" t="s">
        <v>1018</v>
      </c>
      <c r="E40" s="338">
        <f t="shared" si="0"/>
        <v>0</v>
      </c>
      <c r="F40" s="353"/>
      <c r="G40" s="353"/>
      <c r="H40" s="353"/>
      <c r="I40" s="353"/>
      <c r="J40" s="294" t="s">
        <v>907</v>
      </c>
    </row>
    <row r="41" spans="1:10" s="339" customFormat="1" ht="37.5" x14ac:dyDescent="0.3">
      <c r="A41" s="365"/>
      <c r="B41" s="903" t="s">
        <v>1027</v>
      </c>
      <c r="C41" s="904" t="s">
        <v>1025</v>
      </c>
      <c r="D41" s="905" t="s">
        <v>1018</v>
      </c>
      <c r="E41" s="906">
        <f t="shared" si="0"/>
        <v>0</v>
      </c>
      <c r="F41" s="365"/>
      <c r="G41" s="365"/>
      <c r="H41" s="365"/>
      <c r="I41" s="365"/>
      <c r="J41" s="365"/>
    </row>
    <row r="42" spans="1:10" x14ac:dyDescent="0.35">
      <c r="A42" s="127"/>
      <c r="B42" s="907"/>
      <c r="C42" s="908"/>
      <c r="D42" s="13"/>
      <c r="E42" s="909">
        <f t="shared" ref="E42" si="1">F42+G42+H42+I42</f>
        <v>0</v>
      </c>
      <c r="F42" s="13"/>
      <c r="G42" s="13"/>
      <c r="H42" s="13"/>
      <c r="I42" s="13"/>
      <c r="J42" s="13"/>
    </row>
    <row r="43" spans="1:10" x14ac:dyDescent="0.35">
      <c r="A43" s="31"/>
      <c r="B43" s="136" t="s">
        <v>5</v>
      </c>
      <c r="C43" s="31"/>
      <c r="D43" s="31"/>
      <c r="E43" s="137">
        <f>SUM(E12:E42)</f>
        <v>2000</v>
      </c>
      <c r="F43" s="137">
        <f t="shared" ref="F43:I43" si="2">SUM(F12:F42)</f>
        <v>2000</v>
      </c>
      <c r="G43" s="137">
        <f t="shared" si="2"/>
        <v>0</v>
      </c>
      <c r="H43" s="137">
        <f t="shared" si="2"/>
        <v>0</v>
      </c>
      <c r="I43" s="137">
        <f t="shared" si="2"/>
        <v>0</v>
      </c>
      <c r="J43" s="138">
        <f>F43+G43+H43+I43</f>
        <v>2000</v>
      </c>
    </row>
    <row r="44" spans="1:10" x14ac:dyDescent="0.35">
      <c r="B44" s="5"/>
    </row>
  </sheetData>
  <mergeCells count="5">
    <mergeCell ref="A10:A11"/>
    <mergeCell ref="B10:B11"/>
    <mergeCell ref="E10:I10"/>
    <mergeCell ref="J10:J11"/>
    <mergeCell ref="A1:J1"/>
  </mergeCells>
  <pageMargins left="0.9055118110236221" right="0.31496062992125984" top="0.35433070866141736" bottom="0.35433070866141736" header="0.31496062992125984" footer="0.31496062992125984"/>
  <pageSetup paperSize="9" scale="80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8"/>
  <sheetViews>
    <sheetView topLeftCell="A2" workbookViewId="0">
      <selection activeCell="A2" sqref="A2:N23"/>
    </sheetView>
  </sheetViews>
  <sheetFormatPr defaultRowHeight="21" x14ac:dyDescent="0.35"/>
  <cols>
    <col min="1" max="16384" width="9.140625" style="1"/>
  </cols>
  <sheetData>
    <row r="2" spans="2:4" ht="26.25" x14ac:dyDescent="0.4">
      <c r="C2" s="38" t="s">
        <v>1764</v>
      </c>
    </row>
    <row r="4" spans="2:4" x14ac:dyDescent="0.35">
      <c r="B4" s="5" t="s">
        <v>31</v>
      </c>
      <c r="C4" s="376" t="s">
        <v>32</v>
      </c>
      <c r="D4" s="1" t="s">
        <v>1765</v>
      </c>
    </row>
    <row r="6" spans="2:4" x14ac:dyDescent="0.35">
      <c r="B6" s="5" t="s">
        <v>33</v>
      </c>
      <c r="C6" s="376" t="s">
        <v>32</v>
      </c>
      <c r="D6" s="1" t="s">
        <v>1766</v>
      </c>
    </row>
    <row r="7" spans="2:4" x14ac:dyDescent="0.35">
      <c r="D7" s="1" t="s">
        <v>1767</v>
      </c>
    </row>
    <row r="8" spans="2:4" x14ac:dyDescent="0.35">
      <c r="D8" s="1" t="s">
        <v>1768</v>
      </c>
    </row>
    <row r="10" spans="2:4" x14ac:dyDescent="0.35">
      <c r="B10" s="5" t="s">
        <v>34</v>
      </c>
      <c r="C10" s="376" t="s">
        <v>32</v>
      </c>
      <c r="D10" s="1" t="s">
        <v>1769</v>
      </c>
    </row>
    <row r="11" spans="2:4" x14ac:dyDescent="0.35">
      <c r="D11" s="1" t="s">
        <v>1770</v>
      </c>
    </row>
    <row r="12" spans="2:4" x14ac:dyDescent="0.35">
      <c r="D12" s="1" t="s">
        <v>1771</v>
      </c>
    </row>
    <row r="13" spans="2:4" x14ac:dyDescent="0.35">
      <c r="D13" s="1" t="s">
        <v>1772</v>
      </c>
    </row>
    <row r="14" spans="2:4" x14ac:dyDescent="0.35">
      <c r="D14" s="1" t="s">
        <v>1773</v>
      </c>
    </row>
    <row r="15" spans="2:4" x14ac:dyDescent="0.35">
      <c r="D15" s="1" t="s">
        <v>1774</v>
      </c>
    </row>
    <row r="16" spans="2:4" x14ac:dyDescent="0.35">
      <c r="D16" s="1" t="s">
        <v>1775</v>
      </c>
    </row>
    <row r="17" spans="3:4" x14ac:dyDescent="0.35">
      <c r="D17" s="1" t="s">
        <v>1776</v>
      </c>
    </row>
    <row r="18" spans="3:4" x14ac:dyDescent="0.35">
      <c r="C18" s="5"/>
    </row>
  </sheetData>
  <pageMargins left="0.9055118110236221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22"/>
  <sheetViews>
    <sheetView zoomScale="70" zoomScaleNormal="70" workbookViewId="0">
      <selection sqref="A1:J21"/>
    </sheetView>
  </sheetViews>
  <sheetFormatPr defaultColWidth="9.140625" defaultRowHeight="21" x14ac:dyDescent="0.35"/>
  <cols>
    <col min="1" max="1" width="5.7109375" style="1" customWidth="1"/>
    <col min="2" max="2" width="33.28515625" style="1" customWidth="1"/>
    <col min="3" max="3" width="20.5703125" style="1" customWidth="1"/>
    <col min="4" max="4" width="18.28515625" style="1" customWidth="1"/>
    <col min="5" max="5" width="12.140625" style="1" customWidth="1"/>
    <col min="6" max="7" width="11.28515625" style="1" customWidth="1"/>
    <col min="8" max="8" width="13.7109375" style="1" customWidth="1"/>
    <col min="9" max="9" width="13.5703125" style="1" customWidth="1"/>
    <col min="10" max="10" width="16" style="1" customWidth="1"/>
    <col min="11" max="16384" width="9.140625" style="1"/>
  </cols>
  <sheetData>
    <row r="1" spans="1:10" ht="28.5" x14ac:dyDescent="0.45">
      <c r="A1" s="1180" t="s">
        <v>390</v>
      </c>
      <c r="B1" s="1180"/>
      <c r="C1" s="1180"/>
      <c r="D1" s="1180"/>
      <c r="E1" s="1180"/>
      <c r="F1" s="1180"/>
      <c r="G1" s="1180"/>
      <c r="H1" s="1180"/>
      <c r="I1" s="1180"/>
      <c r="J1" s="1180"/>
    </row>
    <row r="2" spans="1:10" ht="21" customHeight="1" x14ac:dyDescent="0.35">
      <c r="A2" s="35"/>
      <c r="B2" s="48" t="s">
        <v>23</v>
      </c>
      <c r="C2" s="39" t="s">
        <v>30</v>
      </c>
      <c r="D2" s="141" t="s">
        <v>26</v>
      </c>
      <c r="E2" s="5"/>
      <c r="F2" s="49" t="s">
        <v>391</v>
      </c>
      <c r="G2" s="5"/>
      <c r="H2" s="49" t="s">
        <v>401</v>
      </c>
      <c r="I2" s="694"/>
    </row>
    <row r="3" spans="1:10" ht="21" customHeight="1" x14ac:dyDescent="0.35">
      <c r="A3" s="35"/>
      <c r="B3" s="48" t="s">
        <v>40</v>
      </c>
      <c r="C3" s="39" t="s">
        <v>149</v>
      </c>
      <c r="D3" s="30"/>
      <c r="F3" s="2"/>
      <c r="G3" s="2"/>
      <c r="H3" s="2"/>
    </row>
    <row r="4" spans="1:10" ht="21" customHeight="1" x14ac:dyDescent="0.35">
      <c r="A4" s="35"/>
      <c r="B4" s="48" t="s">
        <v>392</v>
      </c>
      <c r="C4" s="39" t="s">
        <v>310</v>
      </c>
      <c r="D4" s="30"/>
      <c r="E4" s="2"/>
      <c r="F4" s="2"/>
      <c r="G4" s="2"/>
    </row>
    <row r="5" spans="1:10" ht="21" customHeight="1" x14ac:dyDescent="0.35">
      <c r="A5" s="35"/>
      <c r="B5" s="48" t="s">
        <v>17</v>
      </c>
      <c r="C5" s="50" t="s">
        <v>25</v>
      </c>
      <c r="D5" s="51" t="s">
        <v>41</v>
      </c>
      <c r="E5" s="50"/>
      <c r="F5" s="50" t="s">
        <v>42</v>
      </c>
      <c r="G5" s="50" t="s">
        <v>43</v>
      </c>
      <c r="H5" s="50" t="s">
        <v>46</v>
      </c>
      <c r="I5" s="50" t="s">
        <v>44</v>
      </c>
      <c r="J5" s="898" t="s">
        <v>45</v>
      </c>
    </row>
    <row r="6" spans="1:10" ht="21" customHeight="1" x14ac:dyDescent="0.35">
      <c r="A6" s="35"/>
      <c r="B6" s="37" t="s">
        <v>28</v>
      </c>
      <c r="D6" s="339" t="s">
        <v>480</v>
      </c>
      <c r="F6" s="30"/>
      <c r="H6" s="30"/>
      <c r="J6" s="30"/>
    </row>
    <row r="7" spans="1:10" ht="21" customHeight="1" x14ac:dyDescent="0.35">
      <c r="A7" s="35"/>
      <c r="B7" s="37" t="s">
        <v>29</v>
      </c>
      <c r="D7" s="339" t="s">
        <v>481</v>
      </c>
      <c r="E7" s="30"/>
      <c r="F7" s="2"/>
      <c r="G7" s="2"/>
      <c r="H7" s="2"/>
    </row>
    <row r="8" spans="1:10" ht="21" customHeight="1" x14ac:dyDescent="0.35">
      <c r="A8" s="35"/>
      <c r="B8" s="37" t="s">
        <v>381</v>
      </c>
      <c r="D8" s="145" t="s">
        <v>482</v>
      </c>
      <c r="E8" s="30"/>
      <c r="F8" s="2"/>
      <c r="G8" s="2"/>
      <c r="H8" s="2"/>
    </row>
    <row r="9" spans="1:10" ht="21" customHeight="1" x14ac:dyDescent="0.35">
      <c r="A9" s="1175" t="s">
        <v>0</v>
      </c>
      <c r="B9" s="1175" t="s">
        <v>27</v>
      </c>
      <c r="C9" s="699" t="s">
        <v>19</v>
      </c>
      <c r="D9" s="6" t="s">
        <v>20</v>
      </c>
      <c r="E9" s="1177" t="s">
        <v>1</v>
      </c>
      <c r="F9" s="1178"/>
      <c r="G9" s="1178"/>
      <c r="H9" s="1178"/>
      <c r="I9" s="1179"/>
      <c r="J9" s="1173" t="s">
        <v>10</v>
      </c>
    </row>
    <row r="10" spans="1:10" x14ac:dyDescent="0.35">
      <c r="A10" s="1176"/>
      <c r="B10" s="1176"/>
      <c r="C10" s="700"/>
      <c r="D10" s="3" t="s">
        <v>21</v>
      </c>
      <c r="E10" s="36" t="s">
        <v>5</v>
      </c>
      <c r="F10" s="36" t="s">
        <v>6</v>
      </c>
      <c r="G10" s="36" t="s">
        <v>261</v>
      </c>
      <c r="H10" s="36" t="s">
        <v>22</v>
      </c>
      <c r="I10" s="36" t="s">
        <v>135</v>
      </c>
      <c r="J10" s="1174"/>
    </row>
    <row r="11" spans="1:10" s="11" customFormat="1" ht="42" x14ac:dyDescent="0.2">
      <c r="A11" s="873">
        <v>85</v>
      </c>
      <c r="B11" s="104" t="s">
        <v>154</v>
      </c>
      <c r="C11" s="79"/>
      <c r="D11" s="79"/>
      <c r="E11" s="220">
        <f t="shared" ref="E11:E19" si="0">F11+G11+H11+I11</f>
        <v>0</v>
      </c>
      <c r="F11" s="79"/>
      <c r="G11" s="79"/>
      <c r="H11" s="79"/>
      <c r="I11" s="79"/>
      <c r="J11" s="79"/>
    </row>
    <row r="12" spans="1:10" s="333" customFormat="1" ht="18.75" x14ac:dyDescent="0.2">
      <c r="A12" s="330"/>
      <c r="B12" s="330" t="s">
        <v>1566</v>
      </c>
      <c r="C12" s="330" t="s">
        <v>1698</v>
      </c>
      <c r="D12" s="294" t="s">
        <v>1168</v>
      </c>
      <c r="E12" s="338">
        <f t="shared" si="0"/>
        <v>0</v>
      </c>
      <c r="F12" s="330"/>
      <c r="G12" s="330"/>
      <c r="H12" s="330"/>
      <c r="I12" s="330"/>
      <c r="J12" s="294" t="s">
        <v>1567</v>
      </c>
    </row>
    <row r="13" spans="1:10" s="333" customFormat="1" ht="37.5" x14ac:dyDescent="0.2">
      <c r="A13" s="843"/>
      <c r="B13" s="893" t="s">
        <v>1562</v>
      </c>
      <c r="C13" s="294" t="s">
        <v>1563</v>
      </c>
      <c r="D13" s="294" t="s">
        <v>1168</v>
      </c>
      <c r="E13" s="338">
        <f t="shared" si="0"/>
        <v>0</v>
      </c>
      <c r="F13" s="330"/>
      <c r="G13" s="330"/>
      <c r="H13" s="330"/>
      <c r="I13" s="330"/>
      <c r="J13" s="294" t="s">
        <v>1410</v>
      </c>
    </row>
    <row r="14" spans="1:10" s="333" customFormat="1" ht="18.75" x14ac:dyDescent="0.2">
      <c r="A14" s="843"/>
      <c r="B14" s="893" t="s">
        <v>1411</v>
      </c>
      <c r="C14" s="335"/>
      <c r="D14" s="335"/>
      <c r="E14" s="338">
        <f t="shared" si="0"/>
        <v>0</v>
      </c>
      <c r="F14" s="335"/>
      <c r="G14" s="335"/>
      <c r="H14" s="335"/>
      <c r="I14" s="335"/>
      <c r="J14" s="294" t="s">
        <v>1410</v>
      </c>
    </row>
    <row r="15" spans="1:10" s="333" customFormat="1" ht="37.5" x14ac:dyDescent="0.2">
      <c r="A15" s="843"/>
      <c r="B15" s="893" t="s">
        <v>1564</v>
      </c>
      <c r="C15" s="294" t="s">
        <v>885</v>
      </c>
      <c r="D15" s="294" t="s">
        <v>636</v>
      </c>
      <c r="E15" s="338">
        <f t="shared" si="0"/>
        <v>0</v>
      </c>
      <c r="F15" s="330"/>
      <c r="G15" s="335"/>
      <c r="H15" s="335"/>
      <c r="I15" s="335"/>
      <c r="J15" s="325" t="s">
        <v>1410</v>
      </c>
    </row>
    <row r="16" spans="1:10" s="333" customFormat="1" ht="42" customHeight="1" x14ac:dyDescent="0.2">
      <c r="A16" s="330"/>
      <c r="B16" s="330" t="s">
        <v>1565</v>
      </c>
      <c r="C16" s="330"/>
      <c r="D16" s="294" t="s">
        <v>1168</v>
      </c>
      <c r="E16" s="338">
        <f t="shared" si="0"/>
        <v>0</v>
      </c>
      <c r="F16" s="330"/>
      <c r="G16" s="330"/>
      <c r="H16" s="330"/>
      <c r="I16" s="330"/>
      <c r="J16" s="294" t="s">
        <v>1402</v>
      </c>
    </row>
    <row r="17" spans="1:10" s="339" customFormat="1" ht="56.25" x14ac:dyDescent="0.3">
      <c r="A17" s="361">
        <v>86</v>
      </c>
      <c r="B17" s="366" t="s">
        <v>311</v>
      </c>
      <c r="C17" s="312"/>
      <c r="D17" s="353"/>
      <c r="E17" s="338">
        <f t="shared" si="0"/>
        <v>0</v>
      </c>
      <c r="F17" s="353"/>
      <c r="G17" s="353"/>
      <c r="H17" s="353"/>
      <c r="I17" s="353"/>
      <c r="J17" s="353"/>
    </row>
    <row r="18" spans="1:10" s="329" customFormat="1" ht="31.5" x14ac:dyDescent="0.2">
      <c r="A18" s="326"/>
      <c r="B18" s="820" t="s">
        <v>1030</v>
      </c>
      <c r="C18" s="800" t="s">
        <v>1028</v>
      </c>
      <c r="D18" s="354" t="s">
        <v>1029</v>
      </c>
      <c r="E18" s="338">
        <f t="shared" si="0"/>
        <v>0</v>
      </c>
      <c r="F18" s="326"/>
      <c r="G18" s="326"/>
      <c r="H18" s="363"/>
      <c r="I18" s="326"/>
      <c r="J18" s="361" t="s">
        <v>868</v>
      </c>
    </row>
    <row r="19" spans="1:10" s="331" customFormat="1" ht="37.5" x14ac:dyDescent="0.3">
      <c r="A19" s="354"/>
      <c r="B19" s="490" t="s">
        <v>1568</v>
      </c>
      <c r="C19" s="800"/>
      <c r="D19" s="800" t="s">
        <v>1168</v>
      </c>
      <c r="E19" s="338">
        <f t="shared" si="0"/>
        <v>0</v>
      </c>
      <c r="F19" s="353"/>
      <c r="G19" s="353"/>
      <c r="H19" s="353"/>
      <c r="I19" s="353"/>
      <c r="J19" s="800" t="s">
        <v>1402</v>
      </c>
    </row>
    <row r="20" spans="1:10" x14ac:dyDescent="0.35">
      <c r="A20" s="84"/>
      <c r="B20" s="797"/>
      <c r="C20" s="99"/>
      <c r="D20" s="4"/>
      <c r="E20" s="220">
        <f t="shared" ref="E20" si="1">F20+G20+H20+I20</f>
        <v>0</v>
      </c>
      <c r="F20" s="4"/>
      <c r="G20" s="4"/>
      <c r="H20" s="4"/>
      <c r="I20" s="4"/>
      <c r="J20" s="4"/>
    </row>
    <row r="21" spans="1:10" x14ac:dyDescent="0.35">
      <c r="A21" s="31"/>
      <c r="B21" s="136" t="s">
        <v>5</v>
      </c>
      <c r="C21" s="31"/>
      <c r="D21" s="31"/>
      <c r="E21" s="137">
        <f>SUM(E11:E20)</f>
        <v>0</v>
      </c>
      <c r="F21" s="137">
        <f>SUM(F11:F20)</f>
        <v>0</v>
      </c>
      <c r="G21" s="137">
        <f>SUM(G11:G20)</f>
        <v>0</v>
      </c>
      <c r="H21" s="137">
        <f>SUM(H11:H20)</f>
        <v>0</v>
      </c>
      <c r="I21" s="137">
        <f>SUM(I11:I20)</f>
        <v>0</v>
      </c>
      <c r="J21" s="138">
        <f>F21+G21+H21+I21</f>
        <v>0</v>
      </c>
    </row>
    <row r="22" spans="1:10" x14ac:dyDescent="0.35">
      <c r="B22" s="5"/>
    </row>
  </sheetData>
  <mergeCells count="5">
    <mergeCell ref="A9:A10"/>
    <mergeCell ref="B9:B10"/>
    <mergeCell ref="E9:I9"/>
    <mergeCell ref="J9:J10"/>
    <mergeCell ref="A1:J1"/>
  </mergeCells>
  <pageMargins left="0.9055118110236221" right="0.31496062992125984" top="0.35433070866141736" bottom="0.35433070866141736" header="0.31496062992125984" footer="0.31496062992125984"/>
  <pageSetup paperSize="9" scale="85" orientation="landscape" horizontalDpi="0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15"/>
  <sheetViews>
    <sheetView zoomScale="80" zoomScaleNormal="80" workbookViewId="0">
      <selection sqref="A1:J15"/>
    </sheetView>
  </sheetViews>
  <sheetFormatPr defaultColWidth="9.140625" defaultRowHeight="21" x14ac:dyDescent="0.35"/>
  <cols>
    <col min="1" max="1" width="5.7109375" style="1" customWidth="1"/>
    <col min="2" max="2" width="33.28515625" style="1" customWidth="1"/>
    <col min="3" max="3" width="21.42578125" style="1" customWidth="1"/>
    <col min="4" max="4" width="18.28515625" style="1" customWidth="1"/>
    <col min="5" max="5" width="11.140625" style="1" customWidth="1"/>
    <col min="6" max="7" width="11.7109375" style="1" customWidth="1"/>
    <col min="8" max="8" width="14" style="1" customWidth="1"/>
    <col min="9" max="9" width="13.5703125" style="1" customWidth="1"/>
    <col min="10" max="10" width="14.140625" style="1" customWidth="1"/>
    <col min="11" max="16384" width="9.140625" style="1"/>
  </cols>
  <sheetData>
    <row r="1" spans="1:10" ht="28.5" x14ac:dyDescent="0.45">
      <c r="A1" s="1180" t="s">
        <v>390</v>
      </c>
      <c r="B1" s="1180"/>
      <c r="C1" s="1180"/>
      <c r="D1" s="1180"/>
      <c r="E1" s="1180"/>
      <c r="F1" s="1180"/>
      <c r="G1" s="1180"/>
      <c r="H1" s="1180"/>
      <c r="I1" s="1180"/>
      <c r="J1" s="1180"/>
    </row>
    <row r="2" spans="1:10" ht="21" customHeight="1" x14ac:dyDescent="0.35">
      <c r="A2" s="35"/>
      <c r="B2" s="48" t="s">
        <v>23</v>
      </c>
      <c r="C2" s="39" t="s">
        <v>30</v>
      </c>
      <c r="D2" s="141" t="s">
        <v>26</v>
      </c>
      <c r="E2" s="5"/>
      <c r="F2" s="49" t="s">
        <v>391</v>
      </c>
      <c r="G2" s="5"/>
      <c r="H2" s="49" t="s">
        <v>401</v>
      </c>
      <c r="I2" s="694"/>
    </row>
    <row r="3" spans="1:10" ht="21" customHeight="1" x14ac:dyDescent="0.35">
      <c r="A3" s="35"/>
      <c r="B3" s="48" t="s">
        <v>40</v>
      </c>
      <c r="C3" s="39" t="s">
        <v>149</v>
      </c>
      <c r="D3" s="30"/>
      <c r="F3" s="2"/>
      <c r="G3" s="2"/>
      <c r="H3" s="2"/>
    </row>
    <row r="4" spans="1:10" ht="21" customHeight="1" x14ac:dyDescent="0.35">
      <c r="A4" s="35"/>
      <c r="B4" s="48" t="s">
        <v>392</v>
      </c>
      <c r="C4" s="39" t="s">
        <v>312</v>
      </c>
      <c r="D4" s="30"/>
      <c r="E4" s="2"/>
      <c r="F4" s="2"/>
      <c r="G4" s="2"/>
    </row>
    <row r="5" spans="1:10" ht="21" customHeight="1" x14ac:dyDescent="0.35">
      <c r="A5" s="35"/>
      <c r="B5" s="48" t="s">
        <v>17</v>
      </c>
      <c r="C5" s="50" t="s">
        <v>25</v>
      </c>
      <c r="D5" s="51" t="s">
        <v>41</v>
      </c>
      <c r="E5" s="50"/>
      <c r="F5" s="50" t="s">
        <v>42</v>
      </c>
      <c r="G5" s="50" t="s">
        <v>43</v>
      </c>
      <c r="H5" s="50" t="s">
        <v>46</v>
      </c>
      <c r="I5" s="50" t="s">
        <v>44</v>
      </c>
      <c r="J5" s="899" t="s">
        <v>45</v>
      </c>
    </row>
    <row r="6" spans="1:10" ht="21" customHeight="1" x14ac:dyDescent="0.35">
      <c r="A6" s="35"/>
      <c r="B6" s="37" t="s">
        <v>28</v>
      </c>
      <c r="D6" s="1" t="s">
        <v>483</v>
      </c>
      <c r="F6" s="30"/>
      <c r="H6" s="30"/>
      <c r="J6" s="30"/>
    </row>
    <row r="7" spans="1:10" ht="21" customHeight="1" x14ac:dyDescent="0.35">
      <c r="A7" s="35"/>
      <c r="B7" s="37" t="s">
        <v>29</v>
      </c>
      <c r="D7" s="1" t="s">
        <v>484</v>
      </c>
      <c r="F7" s="30"/>
      <c r="H7" s="30"/>
    </row>
    <row r="8" spans="1:10" ht="21" customHeight="1" x14ac:dyDescent="0.35">
      <c r="B8" s="37" t="s">
        <v>372</v>
      </c>
      <c r="E8" s="30"/>
      <c r="F8" s="2"/>
      <c r="G8" s="2"/>
      <c r="H8" s="2"/>
    </row>
    <row r="9" spans="1:10" ht="21" customHeight="1" x14ac:dyDescent="0.35">
      <c r="A9" s="1175" t="s">
        <v>0</v>
      </c>
      <c r="B9" s="1175" t="s">
        <v>27</v>
      </c>
      <c r="C9" s="699" t="s">
        <v>19</v>
      </c>
      <c r="D9" s="6" t="s">
        <v>20</v>
      </c>
      <c r="E9" s="1177" t="s">
        <v>1</v>
      </c>
      <c r="F9" s="1178"/>
      <c r="G9" s="1178"/>
      <c r="H9" s="1178"/>
      <c r="I9" s="1179"/>
      <c r="J9" s="1173" t="s">
        <v>10</v>
      </c>
    </row>
    <row r="10" spans="1:10" x14ac:dyDescent="0.35">
      <c r="A10" s="1176"/>
      <c r="B10" s="1176"/>
      <c r="C10" s="700"/>
      <c r="D10" s="3" t="s">
        <v>21</v>
      </c>
      <c r="E10" s="36" t="s">
        <v>5</v>
      </c>
      <c r="F10" s="36" t="s">
        <v>6</v>
      </c>
      <c r="G10" s="36" t="s">
        <v>261</v>
      </c>
      <c r="H10" s="36" t="s">
        <v>22</v>
      </c>
      <c r="I10" s="36" t="s">
        <v>135</v>
      </c>
      <c r="J10" s="1174"/>
    </row>
    <row r="11" spans="1:10" s="11" customFormat="1" ht="42" x14ac:dyDescent="0.2">
      <c r="A11" s="873">
        <v>87</v>
      </c>
      <c r="B11" s="104" t="s">
        <v>154</v>
      </c>
      <c r="C11" s="79"/>
      <c r="D11" s="79"/>
      <c r="E11" s="220">
        <f t="shared" ref="E11:E13" si="0">F11+G11+H11+I11</f>
        <v>0</v>
      </c>
      <c r="F11" s="79"/>
      <c r="G11" s="79"/>
      <c r="H11" s="79"/>
      <c r="I11" s="79"/>
      <c r="J11" s="79"/>
    </row>
    <row r="12" spans="1:10" s="11" customFormat="1" x14ac:dyDescent="0.2">
      <c r="A12" s="79"/>
      <c r="B12" s="79"/>
      <c r="C12" s="79"/>
      <c r="D12" s="79"/>
      <c r="E12" s="220">
        <f t="shared" si="0"/>
        <v>0</v>
      </c>
      <c r="F12" s="79"/>
      <c r="G12" s="79"/>
      <c r="H12" s="79"/>
      <c r="I12" s="79"/>
      <c r="J12" s="79"/>
    </row>
    <row r="13" spans="1:10" x14ac:dyDescent="0.35">
      <c r="A13" s="33"/>
      <c r="B13" s="863"/>
      <c r="C13" s="99"/>
      <c r="D13" s="4"/>
      <c r="E13" s="220">
        <f t="shared" si="0"/>
        <v>0</v>
      </c>
      <c r="F13" s="4"/>
      <c r="G13" s="4"/>
      <c r="H13" s="4"/>
      <c r="I13" s="4"/>
      <c r="J13" s="4"/>
    </row>
    <row r="14" spans="1:10" x14ac:dyDescent="0.35">
      <c r="A14" s="31"/>
      <c r="B14" s="139" t="s">
        <v>5</v>
      </c>
      <c r="C14" s="31"/>
      <c r="D14" s="31"/>
      <c r="E14" s="137">
        <f>SUM(E12:E13)</f>
        <v>0</v>
      </c>
      <c r="F14" s="137">
        <f>SUM(F12:F13)</f>
        <v>0</v>
      </c>
      <c r="G14" s="137">
        <f>SUM(G12:G13)</f>
        <v>0</v>
      </c>
      <c r="H14" s="137">
        <f>SUM(H12:H13)</f>
        <v>0</v>
      </c>
      <c r="I14" s="137">
        <f>SUM(I12:I13)</f>
        <v>0</v>
      </c>
      <c r="J14" s="138">
        <f>F14+G14+H14+I14</f>
        <v>0</v>
      </c>
    </row>
    <row r="15" spans="1:10" x14ac:dyDescent="0.35">
      <c r="B15" s="5"/>
    </row>
  </sheetData>
  <mergeCells count="5">
    <mergeCell ref="A9:A10"/>
    <mergeCell ref="B9:B10"/>
    <mergeCell ref="E9:I9"/>
    <mergeCell ref="J9:J10"/>
    <mergeCell ref="A1:J1"/>
  </mergeCells>
  <pageMargins left="0.9055118110236221" right="0.11811023622047245" top="0.55118110236220474" bottom="0.55118110236220474" header="0.31496062992125984" footer="0.31496062992125984"/>
  <pageSetup paperSize="9" scale="85" orientation="landscape" horizontalDpi="0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workbookViewId="0">
      <selection sqref="A1:J15"/>
    </sheetView>
  </sheetViews>
  <sheetFormatPr defaultColWidth="9.140625" defaultRowHeight="21" x14ac:dyDescent="0.35"/>
  <cols>
    <col min="1" max="1" width="5.7109375" style="1" customWidth="1"/>
    <col min="2" max="2" width="33.28515625" style="1" customWidth="1"/>
    <col min="3" max="3" width="18.85546875" style="1" customWidth="1"/>
    <col min="4" max="4" width="18.28515625" style="1" customWidth="1"/>
    <col min="5" max="5" width="12.85546875" style="1" customWidth="1"/>
    <col min="6" max="6" width="12" style="1" customWidth="1"/>
    <col min="7" max="7" width="13.5703125" style="1" customWidth="1"/>
    <col min="8" max="8" width="11.5703125" style="1" customWidth="1"/>
    <col min="9" max="9" width="12.42578125" style="1" customWidth="1"/>
    <col min="10" max="10" width="13.85546875" style="1" customWidth="1"/>
    <col min="11" max="16384" width="9.140625" style="1"/>
  </cols>
  <sheetData>
    <row r="1" spans="1:10" ht="28.5" x14ac:dyDescent="0.45">
      <c r="A1" s="1180" t="s">
        <v>390</v>
      </c>
      <c r="B1" s="1180"/>
      <c r="C1" s="1180"/>
      <c r="D1" s="1180"/>
      <c r="E1" s="1180"/>
      <c r="F1" s="1180"/>
      <c r="G1" s="1180"/>
      <c r="H1" s="1180"/>
      <c r="I1" s="1180"/>
      <c r="J1" s="1180"/>
    </row>
    <row r="2" spans="1:10" ht="23.25" x14ac:dyDescent="0.35">
      <c r="A2" s="35"/>
      <c r="B2" s="48" t="s">
        <v>23</v>
      </c>
      <c r="C2" s="39" t="s">
        <v>30</v>
      </c>
      <c r="D2" s="141" t="s">
        <v>26</v>
      </c>
      <c r="E2" s="5"/>
      <c r="F2" s="49" t="s">
        <v>391</v>
      </c>
      <c r="G2" s="5"/>
      <c r="H2" s="49" t="s">
        <v>401</v>
      </c>
      <c r="I2" s="142"/>
    </row>
    <row r="3" spans="1:10" ht="23.25" x14ac:dyDescent="0.35">
      <c r="A3" s="35"/>
      <c r="B3" s="48" t="s">
        <v>40</v>
      </c>
      <c r="C3" s="39" t="s">
        <v>318</v>
      </c>
      <c r="D3" s="30"/>
      <c r="F3" s="2"/>
      <c r="G3" s="2"/>
      <c r="H3" s="2"/>
    </row>
    <row r="4" spans="1:10" ht="23.25" x14ac:dyDescent="0.35">
      <c r="A4" s="35"/>
      <c r="B4" s="48" t="s">
        <v>392</v>
      </c>
      <c r="C4" s="39" t="s">
        <v>2292</v>
      </c>
      <c r="D4" s="30"/>
      <c r="E4" s="2"/>
      <c r="F4" s="2"/>
      <c r="G4" s="2"/>
    </row>
    <row r="5" spans="1:10" ht="23.25" x14ac:dyDescent="0.35">
      <c r="A5" s="35"/>
      <c r="B5" s="48" t="s">
        <v>17</v>
      </c>
      <c r="C5" s="50" t="s">
        <v>25</v>
      </c>
      <c r="D5" s="51" t="s">
        <v>41</v>
      </c>
      <c r="E5" s="50"/>
      <c r="F5" s="50" t="s">
        <v>42</v>
      </c>
      <c r="G5" s="50" t="s">
        <v>43</v>
      </c>
      <c r="H5" s="50" t="s">
        <v>46</v>
      </c>
      <c r="I5" s="50" t="s">
        <v>44</v>
      </c>
      <c r="J5" s="900" t="s">
        <v>45</v>
      </c>
    </row>
    <row r="6" spans="1:10" ht="23.25" x14ac:dyDescent="0.35">
      <c r="A6" s="35"/>
      <c r="B6" s="37" t="s">
        <v>28</v>
      </c>
      <c r="D6" s="1" t="s">
        <v>500</v>
      </c>
      <c r="F6" s="30"/>
      <c r="H6" s="30"/>
      <c r="J6" s="30"/>
    </row>
    <row r="7" spans="1:10" ht="23.25" x14ac:dyDescent="0.35">
      <c r="A7" s="35"/>
      <c r="B7" s="37" t="s">
        <v>29</v>
      </c>
      <c r="D7" s="1" t="s">
        <v>501</v>
      </c>
      <c r="E7" s="30"/>
      <c r="F7" s="2"/>
      <c r="G7" s="2"/>
      <c r="H7" s="2"/>
    </row>
    <row r="8" spans="1:10" ht="23.25" x14ac:dyDescent="0.35">
      <c r="A8" s="35"/>
      <c r="B8" s="37"/>
      <c r="C8" s="23"/>
      <c r="D8" s="123"/>
      <c r="E8" s="130"/>
      <c r="F8" s="129"/>
      <c r="G8" s="2"/>
      <c r="H8" s="2"/>
    </row>
    <row r="9" spans="1:10" ht="23.25" x14ac:dyDescent="0.35">
      <c r="A9" s="35"/>
      <c r="B9" s="37"/>
      <c r="C9" s="23"/>
      <c r="D9" s="123"/>
      <c r="E9" s="129"/>
      <c r="F9" s="129"/>
      <c r="G9" s="2"/>
      <c r="H9" s="2"/>
    </row>
    <row r="10" spans="1:10" ht="21" customHeight="1" x14ac:dyDescent="0.35">
      <c r="A10" s="1175" t="s">
        <v>0</v>
      </c>
      <c r="B10" s="1175" t="s">
        <v>27</v>
      </c>
      <c r="C10" s="143" t="s">
        <v>19</v>
      </c>
      <c r="D10" s="6" t="s">
        <v>20</v>
      </c>
      <c r="E10" s="1177" t="s">
        <v>1</v>
      </c>
      <c r="F10" s="1178"/>
      <c r="G10" s="1178"/>
      <c r="H10" s="1178"/>
      <c r="I10" s="1179"/>
      <c r="J10" s="1173" t="s">
        <v>10</v>
      </c>
    </row>
    <row r="11" spans="1:10" x14ac:dyDescent="0.35">
      <c r="A11" s="1176"/>
      <c r="B11" s="1176"/>
      <c r="C11" s="144"/>
      <c r="D11" s="3" t="s">
        <v>21</v>
      </c>
      <c r="E11" s="36" t="s">
        <v>5</v>
      </c>
      <c r="F11" s="36" t="s">
        <v>6</v>
      </c>
      <c r="G11" s="36" t="s">
        <v>261</v>
      </c>
      <c r="H11" s="36" t="s">
        <v>22</v>
      </c>
      <c r="I11" s="36" t="s">
        <v>135</v>
      </c>
      <c r="J11" s="1174"/>
    </row>
    <row r="12" spans="1:10" s="11" customFormat="1" ht="42" x14ac:dyDescent="0.2">
      <c r="A12" s="96">
        <v>88</v>
      </c>
      <c r="B12" s="173" t="s">
        <v>502</v>
      </c>
      <c r="C12" s="79"/>
      <c r="D12" s="79"/>
      <c r="E12" s="135">
        <f t="shared" ref="E12:E14" si="0">F12+G12+H12+I12</f>
        <v>0</v>
      </c>
      <c r="F12" s="79"/>
      <c r="G12" s="79"/>
      <c r="H12" s="79"/>
      <c r="I12" s="79"/>
      <c r="J12" s="79"/>
    </row>
    <row r="13" spans="1:10" ht="48" customHeight="1" x14ac:dyDescent="0.35">
      <c r="A13" s="96">
        <v>89</v>
      </c>
      <c r="B13" s="173" t="s">
        <v>503</v>
      </c>
      <c r="C13" s="10"/>
      <c r="D13" s="4"/>
      <c r="E13" s="135">
        <f t="shared" si="0"/>
        <v>0</v>
      </c>
      <c r="F13" s="4"/>
      <c r="G13" s="4"/>
      <c r="H13" s="4"/>
      <c r="I13" s="4"/>
      <c r="J13" s="4"/>
    </row>
    <row r="14" spans="1:10" x14ac:dyDescent="0.35">
      <c r="A14" s="33"/>
      <c r="B14" s="34"/>
      <c r="C14" s="10"/>
      <c r="D14" s="4"/>
      <c r="E14" s="135">
        <f t="shared" si="0"/>
        <v>0</v>
      </c>
      <c r="F14" s="4"/>
      <c r="G14" s="4"/>
      <c r="H14" s="4"/>
      <c r="I14" s="4"/>
      <c r="J14" s="4"/>
    </row>
    <row r="15" spans="1:10" x14ac:dyDescent="0.35">
      <c r="A15" s="31"/>
      <c r="B15" s="31"/>
      <c r="C15" s="31"/>
      <c r="D15" s="31"/>
      <c r="E15" s="137">
        <f>SUM(E12:E14)</f>
        <v>0</v>
      </c>
      <c r="F15" s="137">
        <f>SUM(F12:F14)</f>
        <v>0</v>
      </c>
      <c r="G15" s="137">
        <f>SUM(G12:G14)</f>
        <v>0</v>
      </c>
      <c r="H15" s="137">
        <f>SUM(H12:H14)</f>
        <v>0</v>
      </c>
      <c r="I15" s="137">
        <f>SUM(I12:I14)</f>
        <v>0</v>
      </c>
      <c r="J15" s="138">
        <f>F15+G15+H15+I15</f>
        <v>0</v>
      </c>
    </row>
    <row r="16" spans="1:10" x14ac:dyDescent="0.35">
      <c r="B16" s="5"/>
    </row>
  </sheetData>
  <mergeCells count="5">
    <mergeCell ref="A10:A11"/>
    <mergeCell ref="B10:B11"/>
    <mergeCell ref="E10:I10"/>
    <mergeCell ref="J10:J11"/>
    <mergeCell ref="A1:J1"/>
  </mergeCells>
  <pageMargins left="0.9055118110236221" right="0.31496062992125984" top="0.74803149606299213" bottom="0.74803149606299213" header="0.31496062992125984" footer="0.31496062992125984"/>
  <pageSetup paperSize="9" scale="85" orientation="landscape" horizontalDpi="0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27"/>
  <sheetViews>
    <sheetView zoomScale="80" zoomScaleNormal="80" workbookViewId="0">
      <selection sqref="A1:J26"/>
    </sheetView>
  </sheetViews>
  <sheetFormatPr defaultColWidth="9.140625" defaultRowHeight="21" x14ac:dyDescent="0.35"/>
  <cols>
    <col min="1" max="1" width="5.7109375" style="1" customWidth="1"/>
    <col min="2" max="2" width="33.28515625" style="1" customWidth="1"/>
    <col min="3" max="3" width="23" style="1" customWidth="1"/>
    <col min="4" max="4" width="18.28515625" style="1" customWidth="1"/>
    <col min="5" max="5" width="12" style="1" customWidth="1"/>
    <col min="6" max="7" width="12.28515625" style="1" customWidth="1"/>
    <col min="8" max="8" width="14.85546875" style="1" customWidth="1"/>
    <col min="9" max="9" width="13.5703125" style="1" customWidth="1"/>
    <col min="10" max="10" width="18.28515625" style="1" customWidth="1"/>
    <col min="11" max="16384" width="9.140625" style="1"/>
  </cols>
  <sheetData>
    <row r="1" spans="1:10" ht="28.5" x14ac:dyDescent="0.45">
      <c r="A1" s="1180" t="s">
        <v>390</v>
      </c>
      <c r="B1" s="1180"/>
      <c r="C1" s="1180"/>
      <c r="D1" s="1180"/>
      <c r="E1" s="1180"/>
      <c r="F1" s="1180"/>
      <c r="G1" s="1180"/>
      <c r="H1" s="1180"/>
      <c r="I1" s="1180"/>
      <c r="J1" s="1180"/>
    </row>
    <row r="2" spans="1:10" ht="21" customHeight="1" x14ac:dyDescent="0.35">
      <c r="A2" s="35"/>
      <c r="B2" s="48" t="s">
        <v>23</v>
      </c>
      <c r="C2" s="39" t="s">
        <v>30</v>
      </c>
      <c r="D2" s="141" t="s">
        <v>26</v>
      </c>
      <c r="E2" s="5"/>
      <c r="F2" s="49" t="s">
        <v>391</v>
      </c>
      <c r="G2" s="5"/>
      <c r="H2" s="49" t="s">
        <v>401</v>
      </c>
      <c r="I2" s="694"/>
    </row>
    <row r="3" spans="1:10" ht="21" customHeight="1" x14ac:dyDescent="0.35">
      <c r="A3" s="35"/>
      <c r="B3" s="48" t="s">
        <v>40</v>
      </c>
      <c r="C3" s="39" t="s">
        <v>160</v>
      </c>
      <c r="D3" s="30"/>
      <c r="F3" s="2"/>
      <c r="G3" s="2"/>
      <c r="H3" s="2"/>
    </row>
    <row r="4" spans="1:10" ht="21" customHeight="1" x14ac:dyDescent="0.35">
      <c r="A4" s="35"/>
      <c r="B4" s="48" t="s">
        <v>392</v>
      </c>
      <c r="C4" s="39" t="s">
        <v>1685</v>
      </c>
      <c r="D4" s="30"/>
      <c r="E4" s="2"/>
      <c r="F4" s="2"/>
      <c r="G4" s="2"/>
    </row>
    <row r="5" spans="1:10" ht="21" customHeight="1" x14ac:dyDescent="0.35">
      <c r="A5" s="35"/>
      <c r="B5" s="48" t="s">
        <v>17</v>
      </c>
      <c r="C5" s="50" t="s">
        <v>25</v>
      </c>
      <c r="D5" s="51" t="s">
        <v>41</v>
      </c>
      <c r="E5" s="50"/>
      <c r="F5" s="50" t="s">
        <v>42</v>
      </c>
      <c r="G5" s="50" t="s">
        <v>43</v>
      </c>
      <c r="H5" s="50" t="s">
        <v>46</v>
      </c>
      <c r="I5" s="50" t="s">
        <v>44</v>
      </c>
      <c r="J5" s="50" t="s">
        <v>45</v>
      </c>
    </row>
    <row r="6" spans="1:10" ht="21" customHeight="1" x14ac:dyDescent="0.35">
      <c r="A6" s="35"/>
      <c r="B6" s="37" t="s">
        <v>28</v>
      </c>
      <c r="D6" s="1" t="s">
        <v>485</v>
      </c>
      <c r="F6" s="30"/>
      <c r="H6" s="30"/>
      <c r="J6" s="30"/>
    </row>
    <row r="7" spans="1:10" ht="21" customHeight="1" x14ac:dyDescent="0.35">
      <c r="A7" s="35"/>
      <c r="B7" s="37" t="s">
        <v>29</v>
      </c>
      <c r="D7" s="339" t="s">
        <v>486</v>
      </c>
      <c r="E7" s="30"/>
      <c r="F7" s="2"/>
      <c r="G7" s="2"/>
      <c r="H7" s="2"/>
    </row>
    <row r="8" spans="1:10" ht="21" customHeight="1" x14ac:dyDescent="0.35">
      <c r="A8" s="35"/>
      <c r="B8" s="37"/>
      <c r="D8" s="1" t="s">
        <v>487</v>
      </c>
      <c r="E8" s="30"/>
      <c r="F8" s="2"/>
      <c r="G8" s="2"/>
      <c r="H8" s="2"/>
    </row>
    <row r="9" spans="1:10" ht="21" customHeight="1" x14ac:dyDescent="0.35">
      <c r="A9" s="35"/>
      <c r="B9" s="37"/>
      <c r="D9" s="1" t="s">
        <v>488</v>
      </c>
      <c r="E9" s="30"/>
      <c r="F9" s="2"/>
      <c r="G9" s="2"/>
      <c r="H9" s="2"/>
    </row>
    <row r="10" spans="1:10" ht="21" customHeight="1" x14ac:dyDescent="0.35">
      <c r="A10" s="35"/>
      <c r="B10" s="37"/>
      <c r="D10" s="1" t="s">
        <v>489</v>
      </c>
      <c r="E10" s="30"/>
      <c r="F10" s="2"/>
      <c r="G10" s="2"/>
      <c r="H10" s="2"/>
    </row>
    <row r="11" spans="1:10" ht="21" customHeight="1" x14ac:dyDescent="0.35">
      <c r="A11" s="35"/>
      <c r="B11" s="37" t="s">
        <v>358</v>
      </c>
      <c r="D11" s="1" t="s">
        <v>490</v>
      </c>
      <c r="E11" s="30"/>
      <c r="F11" s="2"/>
      <c r="G11" s="2"/>
      <c r="H11" s="2"/>
    </row>
    <row r="12" spans="1:10" ht="21" customHeight="1" x14ac:dyDescent="0.35">
      <c r="A12" s="35"/>
      <c r="B12" s="37"/>
      <c r="E12" s="30"/>
      <c r="F12" s="2"/>
      <c r="G12" s="2"/>
      <c r="H12" s="2"/>
    </row>
    <row r="13" spans="1:10" ht="21" customHeight="1" x14ac:dyDescent="0.35">
      <c r="A13" s="1175" t="s">
        <v>0</v>
      </c>
      <c r="B13" s="1175" t="s">
        <v>27</v>
      </c>
      <c r="C13" s="699" t="s">
        <v>19</v>
      </c>
      <c r="D13" s="6" t="s">
        <v>20</v>
      </c>
      <c r="E13" s="1177" t="s">
        <v>1</v>
      </c>
      <c r="F13" s="1178"/>
      <c r="G13" s="1178"/>
      <c r="H13" s="1178"/>
      <c r="I13" s="1179"/>
      <c r="J13" s="1173" t="s">
        <v>10</v>
      </c>
    </row>
    <row r="14" spans="1:10" x14ac:dyDescent="0.35">
      <c r="A14" s="1176"/>
      <c r="B14" s="1176"/>
      <c r="C14" s="700"/>
      <c r="D14" s="3" t="s">
        <v>21</v>
      </c>
      <c r="E14" s="36" t="s">
        <v>5</v>
      </c>
      <c r="F14" s="36" t="s">
        <v>6</v>
      </c>
      <c r="G14" s="36" t="s">
        <v>261</v>
      </c>
      <c r="H14" s="36" t="s">
        <v>22</v>
      </c>
      <c r="I14" s="36" t="s">
        <v>135</v>
      </c>
      <c r="J14" s="1174"/>
    </row>
    <row r="15" spans="1:10" s="11" customFormat="1" ht="42" x14ac:dyDescent="0.2">
      <c r="A15" s="910">
        <v>90</v>
      </c>
      <c r="B15" s="83" t="s">
        <v>184</v>
      </c>
      <c r="C15" s="79"/>
      <c r="D15" s="79"/>
      <c r="E15" s="220">
        <f t="shared" ref="E15:E24" si="0">F15+G15+H15+I15</f>
        <v>0</v>
      </c>
      <c r="F15" s="79"/>
      <c r="G15" s="79"/>
      <c r="H15" s="79"/>
      <c r="I15" s="79"/>
      <c r="J15" s="79"/>
    </row>
    <row r="16" spans="1:10" s="333" customFormat="1" ht="37.5" x14ac:dyDescent="0.2">
      <c r="A16" s="847"/>
      <c r="B16" s="495" t="s">
        <v>1569</v>
      </c>
      <c r="C16" s="294" t="s">
        <v>1570</v>
      </c>
      <c r="D16" s="294" t="s">
        <v>1168</v>
      </c>
      <c r="E16" s="338">
        <f t="shared" si="0"/>
        <v>0</v>
      </c>
      <c r="F16" s="330"/>
      <c r="G16" s="330"/>
      <c r="H16" s="330"/>
      <c r="I16" s="330"/>
      <c r="J16" s="294" t="s">
        <v>358</v>
      </c>
    </row>
    <row r="17" spans="1:10" s="333" customFormat="1" ht="37.5" x14ac:dyDescent="0.2">
      <c r="A17" s="847"/>
      <c r="B17" s="495" t="s">
        <v>1571</v>
      </c>
      <c r="C17" s="294" t="s">
        <v>740</v>
      </c>
      <c r="D17" s="294" t="s">
        <v>1168</v>
      </c>
      <c r="E17" s="338">
        <f t="shared" si="0"/>
        <v>0</v>
      </c>
      <c r="F17" s="330"/>
      <c r="G17" s="330"/>
      <c r="H17" s="330"/>
      <c r="I17" s="330"/>
      <c r="J17" s="294" t="s">
        <v>358</v>
      </c>
    </row>
    <row r="18" spans="1:10" s="333" customFormat="1" ht="56.25" x14ac:dyDescent="0.2">
      <c r="A18" s="847"/>
      <c r="B18" s="495" t="s">
        <v>1572</v>
      </c>
      <c r="C18" s="294" t="s">
        <v>1570</v>
      </c>
      <c r="D18" s="294" t="s">
        <v>1168</v>
      </c>
      <c r="E18" s="338">
        <f t="shared" si="0"/>
        <v>0</v>
      </c>
      <c r="F18" s="330"/>
      <c r="G18" s="330"/>
      <c r="H18" s="330"/>
      <c r="I18" s="330"/>
      <c r="J18" s="294" t="s">
        <v>358</v>
      </c>
    </row>
    <row r="19" spans="1:10" s="11" customFormat="1" ht="63" x14ac:dyDescent="0.2">
      <c r="A19" s="32">
        <v>91</v>
      </c>
      <c r="B19" s="88" t="s">
        <v>313</v>
      </c>
      <c r="C19" s="79"/>
      <c r="D19" s="79"/>
      <c r="E19" s="220">
        <f t="shared" si="0"/>
        <v>0</v>
      </c>
      <c r="F19" s="79"/>
      <c r="G19" s="79"/>
      <c r="H19" s="79"/>
      <c r="I19" s="79"/>
      <c r="J19" s="79"/>
    </row>
    <row r="20" spans="1:10" s="333" customFormat="1" ht="56.25" x14ac:dyDescent="0.2">
      <c r="A20" s="294"/>
      <c r="B20" s="911" t="s">
        <v>1573</v>
      </c>
      <c r="C20" s="294" t="s">
        <v>1574</v>
      </c>
      <c r="D20" s="294" t="s">
        <v>1168</v>
      </c>
      <c r="E20" s="338">
        <f t="shared" si="0"/>
        <v>0</v>
      </c>
      <c r="F20" s="330"/>
      <c r="G20" s="330"/>
      <c r="H20" s="330"/>
      <c r="I20" s="330"/>
      <c r="J20" s="294" t="s">
        <v>358</v>
      </c>
    </row>
    <row r="21" spans="1:10" s="333" customFormat="1" ht="37.5" x14ac:dyDescent="0.2">
      <c r="A21" s="294"/>
      <c r="B21" s="911" t="s">
        <v>1575</v>
      </c>
      <c r="C21" s="294" t="s">
        <v>1576</v>
      </c>
      <c r="D21" s="294" t="s">
        <v>1168</v>
      </c>
      <c r="E21" s="338">
        <f t="shared" si="0"/>
        <v>0</v>
      </c>
      <c r="F21" s="855"/>
      <c r="G21" s="330"/>
      <c r="H21" s="330"/>
      <c r="I21" s="330"/>
      <c r="J21" s="294" t="s">
        <v>358</v>
      </c>
    </row>
    <row r="22" spans="1:10" s="333" customFormat="1" ht="37.5" x14ac:dyDescent="0.2">
      <c r="A22" s="294"/>
      <c r="B22" s="911" t="s">
        <v>1577</v>
      </c>
      <c r="C22" s="294" t="s">
        <v>1578</v>
      </c>
      <c r="D22" s="294" t="s">
        <v>1168</v>
      </c>
      <c r="E22" s="338">
        <f t="shared" si="0"/>
        <v>12000</v>
      </c>
      <c r="F22" s="338">
        <v>12000</v>
      </c>
      <c r="G22" s="330"/>
      <c r="H22" s="330"/>
      <c r="I22" s="330"/>
      <c r="J22" s="294" t="s">
        <v>358</v>
      </c>
    </row>
    <row r="23" spans="1:10" s="333" customFormat="1" ht="37.5" x14ac:dyDescent="0.2">
      <c r="A23" s="294"/>
      <c r="B23" s="911" t="s">
        <v>2276</v>
      </c>
      <c r="C23" s="294" t="s">
        <v>1579</v>
      </c>
      <c r="D23" s="294" t="s">
        <v>1467</v>
      </c>
      <c r="E23" s="338">
        <f t="shared" si="0"/>
        <v>23000</v>
      </c>
      <c r="F23" s="338">
        <v>23000</v>
      </c>
      <c r="G23" s="330"/>
      <c r="H23" s="330"/>
      <c r="I23" s="330"/>
      <c r="J23" s="294" t="s">
        <v>358</v>
      </c>
    </row>
    <row r="24" spans="1:10" s="11" customFormat="1" ht="105" x14ac:dyDescent="0.2">
      <c r="A24" s="32">
        <v>92</v>
      </c>
      <c r="B24" s="88" t="s">
        <v>314</v>
      </c>
      <c r="C24" s="79"/>
      <c r="D24" s="79"/>
      <c r="E24" s="220">
        <f t="shared" si="0"/>
        <v>0</v>
      </c>
      <c r="F24" s="79"/>
      <c r="G24" s="79"/>
      <c r="H24" s="79"/>
      <c r="I24" s="79"/>
      <c r="J24" s="79"/>
    </row>
    <row r="25" spans="1:10" x14ac:dyDescent="0.35">
      <c r="A25" s="798"/>
      <c r="B25" s="798"/>
      <c r="C25" s="798"/>
      <c r="D25" s="56"/>
      <c r="E25" s="221">
        <f t="shared" ref="E25" si="1">F25+G25+H25+I25</f>
        <v>0</v>
      </c>
      <c r="F25" s="56"/>
      <c r="G25" s="56"/>
      <c r="H25" s="56"/>
      <c r="I25" s="56"/>
      <c r="J25" s="56"/>
    </row>
    <row r="26" spans="1:10" x14ac:dyDescent="0.35">
      <c r="A26" s="31"/>
      <c r="B26" s="140" t="s">
        <v>5</v>
      </c>
      <c r="C26" s="31"/>
      <c r="D26" s="31"/>
      <c r="E26" s="137">
        <f>SUM(E15:E25)</f>
        <v>35000</v>
      </c>
      <c r="F26" s="137">
        <f t="shared" ref="F26:I26" si="2">SUM(F15:F25)</f>
        <v>35000</v>
      </c>
      <c r="G26" s="137">
        <f t="shared" si="2"/>
        <v>0</v>
      </c>
      <c r="H26" s="137">
        <f t="shared" si="2"/>
        <v>0</v>
      </c>
      <c r="I26" s="137">
        <f t="shared" si="2"/>
        <v>0</v>
      </c>
      <c r="J26" s="138">
        <f>F26+G26+H26+I26</f>
        <v>35000</v>
      </c>
    </row>
    <row r="27" spans="1:10" x14ac:dyDescent="0.35">
      <c r="B27" s="5"/>
    </row>
  </sheetData>
  <mergeCells count="5">
    <mergeCell ref="A13:A14"/>
    <mergeCell ref="B13:B14"/>
    <mergeCell ref="E13:I13"/>
    <mergeCell ref="J13:J14"/>
    <mergeCell ref="A1:J1"/>
  </mergeCells>
  <pageMargins left="0.9055118110236221" right="0.31496062992125984" top="0.74803149606299213" bottom="0.74803149606299213" header="0.31496062992125984" footer="0.31496062992125984"/>
  <pageSetup paperSize="9" scale="80" orientation="landscape" horizontalDpi="0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30"/>
  <sheetViews>
    <sheetView topLeftCell="A21" zoomScale="80" zoomScaleNormal="80" workbookViewId="0">
      <selection activeCell="A31" sqref="A31:XFD34"/>
    </sheetView>
  </sheetViews>
  <sheetFormatPr defaultColWidth="9.140625" defaultRowHeight="21" x14ac:dyDescent="0.35"/>
  <cols>
    <col min="1" max="1" width="5.7109375" style="1" customWidth="1"/>
    <col min="2" max="2" width="33.28515625" style="1" customWidth="1"/>
    <col min="3" max="3" width="23" style="1" customWidth="1"/>
    <col min="4" max="4" width="18.28515625" style="1" customWidth="1"/>
    <col min="5" max="5" width="12.85546875" style="1" customWidth="1"/>
    <col min="6" max="7" width="12.7109375" style="1" customWidth="1"/>
    <col min="8" max="8" width="15" style="1" customWidth="1"/>
    <col min="9" max="9" width="14.140625" style="1" customWidth="1"/>
    <col min="10" max="10" width="18.28515625" style="1" customWidth="1"/>
    <col min="11" max="16384" width="9.140625" style="1"/>
  </cols>
  <sheetData>
    <row r="1" spans="1:10" ht="28.5" x14ac:dyDescent="0.45">
      <c r="A1" s="1180" t="s">
        <v>390</v>
      </c>
      <c r="B1" s="1180"/>
      <c r="C1" s="1180"/>
      <c r="D1" s="1180"/>
      <c r="E1" s="1180"/>
      <c r="F1" s="1180"/>
      <c r="G1" s="1180"/>
      <c r="H1" s="1180"/>
      <c r="I1" s="1180"/>
      <c r="J1" s="1180"/>
    </row>
    <row r="2" spans="1:10" ht="21" customHeight="1" x14ac:dyDescent="0.35">
      <c r="A2" s="35"/>
      <c r="B2" s="48" t="s">
        <v>23</v>
      </c>
      <c r="C2" s="39" t="s">
        <v>30</v>
      </c>
      <c r="D2" s="141" t="s">
        <v>26</v>
      </c>
      <c r="E2" s="5"/>
      <c r="F2" s="49" t="s">
        <v>391</v>
      </c>
      <c r="G2" s="5"/>
      <c r="H2" s="49" t="s">
        <v>401</v>
      </c>
      <c r="I2" s="694"/>
    </row>
    <row r="3" spans="1:10" ht="21" customHeight="1" x14ac:dyDescent="0.35">
      <c r="A3" s="35"/>
      <c r="B3" s="48" t="s">
        <v>40</v>
      </c>
      <c r="C3" s="39" t="s">
        <v>315</v>
      </c>
      <c r="D3" s="30"/>
      <c r="F3" s="2"/>
      <c r="G3" s="2"/>
      <c r="H3" s="2"/>
    </row>
    <row r="4" spans="1:10" ht="21" customHeight="1" x14ac:dyDescent="0.35">
      <c r="A4" s="35"/>
      <c r="B4" s="48" t="s">
        <v>392</v>
      </c>
      <c r="C4" s="39" t="s">
        <v>1684</v>
      </c>
      <c r="D4" s="30"/>
      <c r="E4" s="2"/>
      <c r="F4" s="2"/>
      <c r="G4" s="2"/>
    </row>
    <row r="5" spans="1:10" ht="21" customHeight="1" x14ac:dyDescent="0.35">
      <c r="A5" s="35"/>
      <c r="B5" s="48" t="s">
        <v>17</v>
      </c>
      <c r="C5" s="50" t="s">
        <v>25</v>
      </c>
      <c r="D5" s="51" t="s">
        <v>41</v>
      </c>
      <c r="E5" s="50"/>
      <c r="F5" s="50" t="s">
        <v>42</v>
      </c>
      <c r="G5" s="50" t="s">
        <v>43</v>
      </c>
      <c r="H5" s="50" t="s">
        <v>46</v>
      </c>
      <c r="I5" s="50" t="s">
        <v>44</v>
      </c>
      <c r="J5" s="898" t="s">
        <v>45</v>
      </c>
    </row>
    <row r="6" spans="1:10" ht="21" customHeight="1" x14ac:dyDescent="0.35">
      <c r="A6" s="35"/>
      <c r="B6" s="37" t="s">
        <v>28</v>
      </c>
      <c r="D6" s="1" t="s">
        <v>491</v>
      </c>
      <c r="F6" s="30"/>
      <c r="H6" s="30"/>
      <c r="J6" s="30"/>
    </row>
    <row r="7" spans="1:10" ht="21" customHeight="1" x14ac:dyDescent="0.35">
      <c r="A7" s="35"/>
      <c r="B7" s="37"/>
      <c r="D7" s="1" t="s">
        <v>492</v>
      </c>
      <c r="F7" s="30"/>
      <c r="H7" s="30"/>
    </row>
    <row r="8" spans="1:10" ht="21" customHeight="1" x14ac:dyDescent="0.35">
      <c r="A8" s="35"/>
      <c r="B8" s="37" t="s">
        <v>29</v>
      </c>
      <c r="D8" s="912" t="s">
        <v>493</v>
      </c>
      <c r="E8" s="30"/>
      <c r="F8" s="2"/>
      <c r="G8" s="2"/>
      <c r="H8" s="2"/>
    </row>
    <row r="9" spans="1:10" ht="21" customHeight="1" x14ac:dyDescent="0.35">
      <c r="A9" s="35"/>
      <c r="B9" s="37"/>
      <c r="D9" s="145" t="s">
        <v>494</v>
      </c>
      <c r="E9" s="30"/>
      <c r="F9" s="2"/>
      <c r="G9" s="2"/>
      <c r="H9" s="2"/>
    </row>
    <row r="10" spans="1:10" ht="21" customHeight="1" x14ac:dyDescent="0.35">
      <c r="A10" s="35"/>
      <c r="B10" s="37" t="s">
        <v>351</v>
      </c>
      <c r="D10" s="1" t="s">
        <v>495</v>
      </c>
      <c r="E10" s="30"/>
      <c r="F10" s="2"/>
      <c r="G10" s="2"/>
      <c r="H10" s="2"/>
    </row>
    <row r="11" spans="1:10" ht="21" customHeight="1" x14ac:dyDescent="0.35">
      <c r="A11" s="1175" t="s">
        <v>0</v>
      </c>
      <c r="B11" s="1175" t="s">
        <v>27</v>
      </c>
      <c r="C11" s="699" t="s">
        <v>19</v>
      </c>
      <c r="D11" s="6" t="s">
        <v>20</v>
      </c>
      <c r="E11" s="1177" t="s">
        <v>1</v>
      </c>
      <c r="F11" s="1178"/>
      <c r="G11" s="1178"/>
      <c r="H11" s="1178"/>
      <c r="I11" s="1179"/>
      <c r="J11" s="1173" t="s">
        <v>10</v>
      </c>
    </row>
    <row r="12" spans="1:10" x14ac:dyDescent="0.35">
      <c r="A12" s="1176"/>
      <c r="B12" s="1176"/>
      <c r="C12" s="700"/>
      <c r="D12" s="3" t="s">
        <v>21</v>
      </c>
      <c r="E12" s="36" t="s">
        <v>5</v>
      </c>
      <c r="F12" s="36" t="s">
        <v>6</v>
      </c>
      <c r="G12" s="36" t="s">
        <v>261</v>
      </c>
      <c r="H12" s="36" t="s">
        <v>22</v>
      </c>
      <c r="I12" s="36" t="s">
        <v>135</v>
      </c>
      <c r="J12" s="1174"/>
    </row>
    <row r="13" spans="1:10" s="11" customFormat="1" ht="84" x14ac:dyDescent="0.2">
      <c r="A13" s="913">
        <v>93</v>
      </c>
      <c r="B13" s="83" t="s">
        <v>316</v>
      </c>
      <c r="C13" s="79"/>
      <c r="D13" s="79"/>
      <c r="E13" s="220">
        <f t="shared" ref="E13:E27" si="0">F13+G13+H13+I13</f>
        <v>0</v>
      </c>
      <c r="F13" s="219"/>
      <c r="G13" s="219"/>
      <c r="H13" s="219"/>
      <c r="I13" s="219"/>
      <c r="J13" s="79"/>
    </row>
    <row r="14" spans="1:10" s="329" customFormat="1" ht="20.25" customHeight="1" x14ac:dyDescent="0.2">
      <c r="A14" s="367"/>
      <c r="B14" s="493" t="s">
        <v>1034</v>
      </c>
      <c r="C14" s="294" t="s">
        <v>1035</v>
      </c>
      <c r="D14" s="294" t="s">
        <v>1031</v>
      </c>
      <c r="E14" s="338">
        <f t="shared" si="0"/>
        <v>0</v>
      </c>
      <c r="F14" s="348"/>
      <c r="G14" s="348"/>
      <c r="H14" s="348"/>
      <c r="I14" s="348"/>
      <c r="J14" s="294" t="s">
        <v>851</v>
      </c>
    </row>
    <row r="15" spans="1:10" s="329" customFormat="1" ht="37.5" x14ac:dyDescent="0.2">
      <c r="A15" s="367"/>
      <c r="B15" s="493" t="s">
        <v>1037</v>
      </c>
      <c r="C15" s="294" t="s">
        <v>1032</v>
      </c>
      <c r="D15" s="294" t="s">
        <v>938</v>
      </c>
      <c r="E15" s="338">
        <f t="shared" si="0"/>
        <v>0</v>
      </c>
      <c r="F15" s="348"/>
      <c r="G15" s="348"/>
      <c r="H15" s="348"/>
      <c r="I15" s="368"/>
      <c r="J15" s="325"/>
    </row>
    <row r="16" spans="1:10" s="329" customFormat="1" ht="18.75" x14ac:dyDescent="0.2">
      <c r="A16" s="367"/>
      <c r="B16" s="493" t="s">
        <v>1036</v>
      </c>
      <c r="C16" s="294" t="s">
        <v>1033</v>
      </c>
      <c r="D16" s="294" t="s">
        <v>938</v>
      </c>
      <c r="E16" s="338">
        <f t="shared" si="0"/>
        <v>0</v>
      </c>
      <c r="F16" s="348"/>
      <c r="G16" s="348"/>
      <c r="H16" s="348"/>
      <c r="I16" s="348"/>
      <c r="J16" s="325"/>
    </row>
    <row r="17" spans="1:10" s="11" customFormat="1" ht="63" x14ac:dyDescent="0.2">
      <c r="A17" s="32">
        <v>94</v>
      </c>
      <c r="B17" s="87" t="s">
        <v>144</v>
      </c>
      <c r="C17" s="79"/>
      <c r="D17" s="79"/>
      <c r="E17" s="220">
        <f t="shared" si="0"/>
        <v>0</v>
      </c>
      <c r="F17" s="219"/>
      <c r="G17" s="219"/>
      <c r="H17" s="219"/>
      <c r="I17" s="219"/>
      <c r="J17" s="32"/>
    </row>
    <row r="18" spans="1:10" s="329" customFormat="1" ht="42.75" customHeight="1" x14ac:dyDescent="0.2">
      <c r="A18" s="325"/>
      <c r="B18" s="507" t="s">
        <v>1038</v>
      </c>
      <c r="C18" s="294" t="s">
        <v>1039</v>
      </c>
      <c r="D18" s="294" t="s">
        <v>938</v>
      </c>
      <c r="E18" s="338">
        <f t="shared" si="0"/>
        <v>0</v>
      </c>
      <c r="F18" s="348"/>
      <c r="G18" s="348"/>
      <c r="H18" s="348"/>
      <c r="I18" s="348"/>
      <c r="J18" s="294" t="s">
        <v>851</v>
      </c>
    </row>
    <row r="19" spans="1:10" s="329" customFormat="1" ht="37.5" x14ac:dyDescent="0.2">
      <c r="A19" s="294"/>
      <c r="B19" s="507" t="s">
        <v>1933</v>
      </c>
      <c r="C19" s="294" t="s">
        <v>1934</v>
      </c>
      <c r="D19" s="294" t="s">
        <v>1031</v>
      </c>
      <c r="E19" s="338">
        <f t="shared" si="0"/>
        <v>0</v>
      </c>
      <c r="F19" s="330"/>
      <c r="G19" s="330"/>
      <c r="H19" s="330"/>
      <c r="I19" s="330"/>
      <c r="J19" s="294" t="s">
        <v>1847</v>
      </c>
    </row>
    <row r="20" spans="1:10" s="11" customFormat="1" ht="63" x14ac:dyDescent="0.2">
      <c r="A20" s="32">
        <v>95</v>
      </c>
      <c r="B20" s="81" t="s">
        <v>317</v>
      </c>
      <c r="C20" s="79"/>
      <c r="D20" s="79"/>
      <c r="E20" s="220">
        <f t="shared" si="0"/>
        <v>0</v>
      </c>
      <c r="F20" s="219"/>
      <c r="G20" s="219"/>
      <c r="H20" s="219"/>
      <c r="I20" s="219"/>
      <c r="J20" s="32"/>
    </row>
    <row r="21" spans="1:10" s="333" customFormat="1" ht="37.5" x14ac:dyDescent="0.2">
      <c r="A21" s="914"/>
      <c r="B21" s="490" t="s">
        <v>1069</v>
      </c>
      <c r="C21" s="361" t="s">
        <v>1083</v>
      </c>
      <c r="D21" s="361" t="s">
        <v>1070</v>
      </c>
      <c r="E21" s="338">
        <f t="shared" si="0"/>
        <v>20000</v>
      </c>
      <c r="F21" s="338">
        <v>20000</v>
      </c>
      <c r="G21" s="338"/>
      <c r="H21" s="338"/>
      <c r="I21" s="338"/>
      <c r="J21" s="294" t="s">
        <v>1071</v>
      </c>
    </row>
    <row r="22" spans="1:10" s="333" customFormat="1" ht="75" x14ac:dyDescent="0.2">
      <c r="A22" s="914"/>
      <c r="B22" s="490" t="s">
        <v>1072</v>
      </c>
      <c r="C22" s="354" t="s">
        <v>1073</v>
      </c>
      <c r="D22" s="361" t="s">
        <v>1074</v>
      </c>
      <c r="E22" s="338">
        <f t="shared" si="0"/>
        <v>870000</v>
      </c>
      <c r="F22" s="338">
        <v>870000</v>
      </c>
      <c r="G22" s="338"/>
      <c r="H22" s="338"/>
      <c r="I22" s="338"/>
      <c r="J22" s="294" t="s">
        <v>1071</v>
      </c>
    </row>
    <row r="23" spans="1:10" s="333" customFormat="1" ht="56.25" x14ac:dyDescent="0.2">
      <c r="A23" s="914"/>
      <c r="B23" s="490" t="s">
        <v>1075</v>
      </c>
      <c r="C23" s="354" t="s">
        <v>1076</v>
      </c>
      <c r="D23" s="361" t="s">
        <v>1074</v>
      </c>
      <c r="E23" s="338">
        <f t="shared" si="0"/>
        <v>0</v>
      </c>
      <c r="F23" s="338"/>
      <c r="G23" s="338"/>
      <c r="H23" s="338"/>
      <c r="I23" s="338"/>
      <c r="J23" s="294" t="s">
        <v>1071</v>
      </c>
    </row>
    <row r="24" spans="1:10" s="333" customFormat="1" ht="56.25" x14ac:dyDescent="0.2">
      <c r="A24" s="914"/>
      <c r="B24" s="495" t="s">
        <v>1077</v>
      </c>
      <c r="C24" s="800" t="s">
        <v>1078</v>
      </c>
      <c r="D24" s="361" t="s">
        <v>615</v>
      </c>
      <c r="E24" s="338">
        <f t="shared" si="0"/>
        <v>0</v>
      </c>
      <c r="F24" s="338">
        <v>0</v>
      </c>
      <c r="G24" s="338"/>
      <c r="H24" s="338"/>
      <c r="I24" s="338"/>
      <c r="J24" s="294" t="s">
        <v>1071</v>
      </c>
    </row>
    <row r="25" spans="1:10" s="333" customFormat="1" ht="56.25" x14ac:dyDescent="0.2">
      <c r="A25" s="914"/>
      <c r="B25" s="490" t="s">
        <v>1079</v>
      </c>
      <c r="C25" s="361" t="s">
        <v>1064</v>
      </c>
      <c r="D25" s="361" t="s">
        <v>1080</v>
      </c>
      <c r="E25" s="338">
        <f t="shared" si="0"/>
        <v>20000</v>
      </c>
      <c r="F25" s="338">
        <v>20000</v>
      </c>
      <c r="G25" s="338"/>
      <c r="H25" s="338"/>
      <c r="I25" s="338"/>
      <c r="J25" s="294" t="s">
        <v>1071</v>
      </c>
    </row>
    <row r="26" spans="1:10" s="333" customFormat="1" ht="56.25" x14ac:dyDescent="0.2">
      <c r="A26" s="914"/>
      <c r="B26" s="859" t="s">
        <v>1081</v>
      </c>
      <c r="C26" s="800" t="s">
        <v>1064</v>
      </c>
      <c r="D26" s="354" t="s">
        <v>1082</v>
      </c>
      <c r="E26" s="338">
        <f t="shared" si="0"/>
        <v>5000</v>
      </c>
      <c r="F26" s="338">
        <v>5000</v>
      </c>
      <c r="G26" s="338"/>
      <c r="H26" s="338"/>
      <c r="I26" s="338"/>
      <c r="J26" s="294" t="s">
        <v>1071</v>
      </c>
    </row>
    <row r="27" spans="1:10" s="329" customFormat="1" ht="18.75" x14ac:dyDescent="0.2">
      <c r="A27" s="369"/>
      <c r="B27" s="915" t="s">
        <v>1040</v>
      </c>
      <c r="C27" s="294" t="s">
        <v>1041</v>
      </c>
      <c r="D27" s="294" t="s">
        <v>938</v>
      </c>
      <c r="E27" s="338">
        <f t="shared" si="0"/>
        <v>0</v>
      </c>
      <c r="F27" s="348"/>
      <c r="G27" s="348"/>
      <c r="H27" s="348"/>
      <c r="I27" s="348"/>
      <c r="J27" s="294" t="s">
        <v>851</v>
      </c>
    </row>
    <row r="28" spans="1:10" x14ac:dyDescent="0.35">
      <c r="A28" s="84"/>
      <c r="B28" s="797"/>
      <c r="C28" s="99"/>
      <c r="D28" s="4"/>
      <c r="E28" s="220">
        <f t="shared" ref="E28" si="1">F28+G28+H28+I28</f>
        <v>0</v>
      </c>
      <c r="F28" s="241"/>
      <c r="G28" s="241"/>
      <c r="H28" s="241"/>
      <c r="I28" s="241"/>
      <c r="J28" s="4"/>
    </row>
    <row r="29" spans="1:10" x14ac:dyDescent="0.35">
      <c r="A29" s="31"/>
      <c r="B29" s="140" t="s">
        <v>5</v>
      </c>
      <c r="C29" s="31"/>
      <c r="D29" s="31"/>
      <c r="E29" s="137">
        <f>SUM(E13:E28)</f>
        <v>915000</v>
      </c>
      <c r="F29" s="137">
        <f>SUM(F13:F28)</f>
        <v>915000</v>
      </c>
      <c r="G29" s="137">
        <f>SUM(G13:G28)</f>
        <v>0</v>
      </c>
      <c r="H29" s="137">
        <f>SUM(H13:H28)</f>
        <v>0</v>
      </c>
      <c r="I29" s="137">
        <f>SUM(I13:I28)</f>
        <v>0</v>
      </c>
      <c r="J29" s="138">
        <f>F29+G29+H29+I29</f>
        <v>915000</v>
      </c>
    </row>
    <row r="30" spans="1:10" x14ac:dyDescent="0.35">
      <c r="B30" s="5"/>
    </row>
  </sheetData>
  <mergeCells count="5">
    <mergeCell ref="A11:A12"/>
    <mergeCell ref="B11:B12"/>
    <mergeCell ref="E11:I11"/>
    <mergeCell ref="J11:J12"/>
    <mergeCell ref="A1:J1"/>
  </mergeCells>
  <pageMargins left="0.9055118110236221" right="0.31496062992125984" top="0.74803149606299213" bottom="0.74803149606299213" header="0.31496062992125984" footer="0.31496062992125984"/>
  <pageSetup paperSize="9" scale="80" orientation="landscape" horizontalDpi="0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19"/>
  <sheetViews>
    <sheetView zoomScale="70" zoomScaleNormal="70" workbookViewId="0">
      <selection sqref="A1:J18"/>
    </sheetView>
  </sheetViews>
  <sheetFormatPr defaultColWidth="9.140625" defaultRowHeight="21" x14ac:dyDescent="0.35"/>
  <cols>
    <col min="1" max="1" width="5.7109375" style="1" customWidth="1"/>
    <col min="2" max="2" width="33.28515625" style="1" customWidth="1"/>
    <col min="3" max="3" width="21.5703125" style="1" customWidth="1"/>
    <col min="4" max="4" width="18.28515625" style="1" customWidth="1"/>
    <col min="5" max="5" width="13.140625" style="1" customWidth="1"/>
    <col min="6" max="7" width="11" style="1" customWidth="1"/>
    <col min="8" max="8" width="12.85546875" style="1" customWidth="1"/>
    <col min="9" max="9" width="14.42578125" style="1" customWidth="1"/>
    <col min="10" max="10" width="17.5703125" style="1" customWidth="1"/>
    <col min="11" max="16384" width="9.140625" style="1"/>
  </cols>
  <sheetData>
    <row r="1" spans="1:10" ht="28.5" x14ac:dyDescent="0.45">
      <c r="A1" s="1180" t="s">
        <v>390</v>
      </c>
      <c r="B1" s="1180"/>
      <c r="C1" s="1180"/>
      <c r="D1" s="1180"/>
      <c r="E1" s="1180"/>
      <c r="F1" s="1180"/>
      <c r="G1" s="1180"/>
      <c r="H1" s="1180"/>
      <c r="I1" s="1180"/>
      <c r="J1" s="1180"/>
    </row>
    <row r="2" spans="1:10" ht="21" customHeight="1" x14ac:dyDescent="0.35">
      <c r="A2" s="35"/>
      <c r="B2" s="48" t="s">
        <v>23</v>
      </c>
      <c r="C2" s="39" t="s">
        <v>30</v>
      </c>
      <c r="D2" s="141" t="s">
        <v>26</v>
      </c>
      <c r="E2" s="5"/>
      <c r="F2" s="49" t="s">
        <v>391</v>
      </c>
      <c r="G2" s="5"/>
      <c r="H2" s="49" t="s">
        <v>401</v>
      </c>
      <c r="I2" s="694"/>
    </row>
    <row r="3" spans="1:10" ht="21" customHeight="1" x14ac:dyDescent="0.35">
      <c r="A3" s="35"/>
      <c r="B3" s="48" t="s">
        <v>40</v>
      </c>
      <c r="C3" s="39" t="s">
        <v>318</v>
      </c>
      <c r="D3" s="30"/>
      <c r="F3" s="2"/>
      <c r="G3" s="2"/>
      <c r="H3" s="2"/>
    </row>
    <row r="4" spans="1:10" ht="21" customHeight="1" x14ac:dyDescent="0.35">
      <c r="A4" s="35"/>
      <c r="B4" s="48" t="s">
        <v>392</v>
      </c>
      <c r="C4" s="39" t="s">
        <v>1683</v>
      </c>
      <c r="D4" s="30"/>
      <c r="E4" s="2"/>
      <c r="F4" s="2"/>
      <c r="G4" s="2"/>
    </row>
    <row r="5" spans="1:10" ht="21" customHeight="1" x14ac:dyDescent="0.35">
      <c r="A5" s="35"/>
      <c r="B5" s="48" t="s">
        <v>17</v>
      </c>
      <c r="C5" s="50" t="s">
        <v>25</v>
      </c>
      <c r="D5" s="51" t="s">
        <v>41</v>
      </c>
      <c r="E5" s="50"/>
      <c r="F5" s="50" t="s">
        <v>42</v>
      </c>
      <c r="G5" s="50" t="s">
        <v>43</v>
      </c>
      <c r="H5" s="50" t="s">
        <v>46</v>
      </c>
      <c r="I5" s="50" t="s">
        <v>44</v>
      </c>
      <c r="J5" s="898" t="s">
        <v>45</v>
      </c>
    </row>
    <row r="6" spans="1:10" ht="21" customHeight="1" x14ac:dyDescent="0.35">
      <c r="A6" s="35"/>
      <c r="B6" s="37" t="s">
        <v>28</v>
      </c>
      <c r="D6" s="884" t="s">
        <v>496</v>
      </c>
      <c r="F6" s="30"/>
      <c r="H6" s="30"/>
      <c r="J6" s="30"/>
    </row>
    <row r="7" spans="1:10" ht="21" customHeight="1" x14ac:dyDescent="0.35">
      <c r="A7" s="35"/>
      <c r="B7" s="37" t="s">
        <v>29</v>
      </c>
      <c r="D7" s="1" t="s">
        <v>497</v>
      </c>
      <c r="E7" s="30"/>
      <c r="F7" s="2"/>
      <c r="G7" s="2"/>
      <c r="H7" s="2"/>
    </row>
    <row r="8" spans="1:10" ht="21" customHeight="1" x14ac:dyDescent="0.35">
      <c r="A8" s="35"/>
      <c r="B8" s="37"/>
      <c r="D8" s="145" t="s">
        <v>498</v>
      </c>
      <c r="E8" s="30"/>
      <c r="F8" s="2"/>
      <c r="G8" s="2"/>
      <c r="H8" s="2"/>
    </row>
    <row r="9" spans="1:10" ht="21" customHeight="1" x14ac:dyDescent="0.35">
      <c r="A9" s="35"/>
      <c r="B9" s="37" t="s">
        <v>366</v>
      </c>
      <c r="D9" s="145" t="s">
        <v>499</v>
      </c>
      <c r="E9" s="30"/>
      <c r="F9" s="2"/>
      <c r="G9" s="2"/>
      <c r="H9" s="2"/>
    </row>
    <row r="10" spans="1:10" ht="21" customHeight="1" x14ac:dyDescent="0.35">
      <c r="A10" s="1175" t="s">
        <v>0</v>
      </c>
      <c r="B10" s="1175" t="s">
        <v>27</v>
      </c>
      <c r="C10" s="699" t="s">
        <v>19</v>
      </c>
      <c r="D10" s="6" t="s">
        <v>20</v>
      </c>
      <c r="E10" s="1177" t="s">
        <v>1</v>
      </c>
      <c r="F10" s="1178"/>
      <c r="G10" s="1178"/>
      <c r="H10" s="1178"/>
      <c r="I10" s="1179"/>
      <c r="J10" s="1173" t="s">
        <v>10</v>
      </c>
    </row>
    <row r="11" spans="1:10" x14ac:dyDescent="0.35">
      <c r="A11" s="1176"/>
      <c r="B11" s="1176"/>
      <c r="C11" s="700"/>
      <c r="D11" s="3" t="s">
        <v>21</v>
      </c>
      <c r="E11" s="36" t="s">
        <v>5</v>
      </c>
      <c r="F11" s="36" t="s">
        <v>6</v>
      </c>
      <c r="G11" s="36" t="s">
        <v>261</v>
      </c>
      <c r="H11" s="36" t="s">
        <v>22</v>
      </c>
      <c r="I11" s="36" t="s">
        <v>135</v>
      </c>
      <c r="J11" s="1174"/>
    </row>
    <row r="12" spans="1:10" s="11" customFormat="1" ht="63" x14ac:dyDescent="0.2">
      <c r="A12" s="916">
        <v>96</v>
      </c>
      <c r="B12" s="95" t="s">
        <v>162</v>
      </c>
      <c r="C12" s="79"/>
      <c r="D12" s="79"/>
      <c r="E12" s="220">
        <f t="shared" ref="E12:E16" si="0">F12+G12+H12+I12</f>
        <v>0</v>
      </c>
      <c r="F12" s="79"/>
      <c r="G12" s="79"/>
      <c r="H12" s="79"/>
      <c r="I12" s="79"/>
      <c r="J12" s="79"/>
    </row>
    <row r="13" spans="1:10" s="11" customFormat="1" ht="42" x14ac:dyDescent="0.2">
      <c r="A13" s="32">
        <v>97</v>
      </c>
      <c r="B13" s="95" t="s">
        <v>163</v>
      </c>
      <c r="C13" s="79"/>
      <c r="D13" s="79"/>
      <c r="E13" s="220">
        <f t="shared" si="0"/>
        <v>0</v>
      </c>
      <c r="F13" s="79"/>
      <c r="G13" s="79"/>
      <c r="H13" s="79"/>
      <c r="I13" s="79"/>
      <c r="J13" s="79"/>
    </row>
    <row r="14" spans="1:10" s="11" customFormat="1" ht="42" x14ac:dyDescent="0.2">
      <c r="A14" s="32">
        <v>98</v>
      </c>
      <c r="B14" s="95" t="s">
        <v>164</v>
      </c>
      <c r="C14" s="79"/>
      <c r="D14" s="79"/>
      <c r="E14" s="220">
        <f t="shared" si="0"/>
        <v>0</v>
      </c>
      <c r="F14" s="79"/>
      <c r="G14" s="79"/>
      <c r="H14" s="79"/>
      <c r="I14" s="79"/>
      <c r="J14" s="79"/>
    </row>
    <row r="15" spans="1:10" x14ac:dyDescent="0.35">
      <c r="A15" s="916">
        <v>99</v>
      </c>
      <c r="B15" s="95" t="s">
        <v>165</v>
      </c>
      <c r="C15" s="99"/>
      <c r="D15" s="4"/>
      <c r="E15" s="220">
        <f t="shared" si="0"/>
        <v>0</v>
      </c>
      <c r="F15" s="4"/>
      <c r="G15" s="4"/>
      <c r="H15" s="4"/>
      <c r="I15" s="4"/>
      <c r="J15" s="4"/>
    </row>
    <row r="16" spans="1:10" ht="63" x14ac:dyDescent="0.35">
      <c r="A16" s="857">
        <v>100</v>
      </c>
      <c r="B16" s="83" t="s">
        <v>319</v>
      </c>
      <c r="C16" s="99"/>
      <c r="D16" s="15"/>
      <c r="E16" s="220">
        <f t="shared" si="0"/>
        <v>0</v>
      </c>
      <c r="F16" s="4"/>
      <c r="G16" s="4"/>
      <c r="H16" s="14"/>
      <c r="I16" s="4"/>
      <c r="J16" s="4"/>
    </row>
    <row r="17" spans="1:10" x14ac:dyDescent="0.35">
      <c r="A17" s="84"/>
      <c r="B17" s="797"/>
      <c r="C17" s="99"/>
      <c r="D17" s="4"/>
      <c r="E17" s="220">
        <f t="shared" ref="E17" si="1">F17+G17+H17+I17</f>
        <v>0</v>
      </c>
      <c r="F17" s="4"/>
      <c r="G17" s="4"/>
      <c r="H17" s="4"/>
      <c r="I17" s="4"/>
      <c r="J17" s="4"/>
    </row>
    <row r="18" spans="1:10" x14ac:dyDescent="0.35">
      <c r="A18" s="31"/>
      <c r="B18" s="136" t="s">
        <v>5</v>
      </c>
      <c r="C18" s="31"/>
      <c r="D18" s="31"/>
      <c r="E18" s="137">
        <f>SUM(E12:E17)</f>
        <v>0</v>
      </c>
      <c r="F18" s="137">
        <f>SUM(F12:F17)</f>
        <v>0</v>
      </c>
      <c r="G18" s="137">
        <f>SUM(G12:G17)</f>
        <v>0</v>
      </c>
      <c r="H18" s="137">
        <f>SUM(H12:H17)</f>
        <v>0</v>
      </c>
      <c r="I18" s="137">
        <f>SUM(I12:I17)</f>
        <v>0</v>
      </c>
      <c r="J18" s="138">
        <f>F18+G18+H18+I18</f>
        <v>0</v>
      </c>
    </row>
    <row r="19" spans="1:10" x14ac:dyDescent="0.35">
      <c r="B19" s="5"/>
    </row>
  </sheetData>
  <mergeCells count="5">
    <mergeCell ref="A10:A11"/>
    <mergeCell ref="B10:B11"/>
    <mergeCell ref="E10:I10"/>
    <mergeCell ref="J10:J11"/>
    <mergeCell ref="A1:J1"/>
  </mergeCells>
  <pageMargins left="0.9055118110236221" right="0.11811023622047245" top="0.74803149606299213" bottom="0.74803149606299213" header="0.31496062992125984" footer="0.31496062992125984"/>
  <pageSetup paperSize="9" scale="85" orientation="landscape" horizontalDpi="0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L116"/>
  <sheetViews>
    <sheetView topLeftCell="A101" zoomScaleNormal="100" workbookViewId="0">
      <selection activeCell="F107" sqref="F107"/>
    </sheetView>
  </sheetViews>
  <sheetFormatPr defaultColWidth="9.140625" defaultRowHeight="21" x14ac:dyDescent="0.2"/>
  <cols>
    <col min="1" max="1" width="5.7109375" style="11" customWidth="1"/>
    <col min="2" max="2" width="33.28515625" style="11" customWidth="1"/>
    <col min="3" max="3" width="23" style="11" customWidth="1"/>
    <col min="4" max="4" width="18.28515625" style="11" customWidth="1"/>
    <col min="5" max="5" width="11.85546875" style="11" customWidth="1"/>
    <col min="6" max="7" width="13.7109375" style="11" customWidth="1"/>
    <col min="8" max="8" width="15.7109375" style="11" customWidth="1"/>
    <col min="9" max="9" width="14.140625" style="11" customWidth="1"/>
    <col min="10" max="10" width="18.28515625" style="11" customWidth="1"/>
    <col min="11" max="16384" width="9.140625" style="11"/>
  </cols>
  <sheetData>
    <row r="1" spans="1:10" ht="28.5" x14ac:dyDescent="0.2">
      <c r="A1" s="1146" t="s">
        <v>390</v>
      </c>
      <c r="B1" s="1146"/>
      <c r="C1" s="1146"/>
      <c r="D1" s="1146"/>
      <c r="E1" s="1146"/>
      <c r="F1" s="1146"/>
      <c r="G1" s="1146"/>
      <c r="H1" s="1146"/>
      <c r="I1" s="1146"/>
      <c r="J1" s="1146"/>
    </row>
    <row r="2" spans="1:10" ht="12.75" customHeight="1" x14ac:dyDescent="0.2">
      <c r="A2" s="201"/>
      <c r="B2" s="201"/>
      <c r="C2" s="201"/>
      <c r="D2" s="201"/>
      <c r="E2" s="201"/>
      <c r="F2" s="201"/>
      <c r="G2" s="201"/>
      <c r="H2" s="201"/>
      <c r="I2" s="201"/>
    </row>
    <row r="3" spans="1:10" ht="21" customHeight="1" x14ac:dyDescent="0.2">
      <c r="A3" s="35"/>
      <c r="B3" s="48" t="s">
        <v>23</v>
      </c>
      <c r="C3" s="202" t="s">
        <v>30</v>
      </c>
      <c r="D3" s="189" t="s">
        <v>26</v>
      </c>
      <c r="E3" s="109"/>
      <c r="F3" s="203" t="s">
        <v>391</v>
      </c>
      <c r="G3" s="109"/>
      <c r="H3" s="203" t="s">
        <v>401</v>
      </c>
      <c r="I3" s="204"/>
    </row>
    <row r="4" spans="1:10" ht="21" customHeight="1" x14ac:dyDescent="0.2">
      <c r="A4" s="35"/>
      <c r="B4" s="48" t="s">
        <v>40</v>
      </c>
      <c r="C4" s="202" t="s">
        <v>166</v>
      </c>
      <c r="D4" s="205"/>
      <c r="F4" s="206"/>
      <c r="G4" s="206"/>
      <c r="H4" s="206"/>
    </row>
    <row r="5" spans="1:10" ht="21" customHeight="1" x14ac:dyDescent="0.2">
      <c r="A5" s="35"/>
      <c r="B5" s="48" t="s">
        <v>392</v>
      </c>
      <c r="C5" s="202" t="s">
        <v>509</v>
      </c>
      <c r="D5" s="205"/>
      <c r="E5" s="206"/>
      <c r="F5" s="206"/>
      <c r="G5" s="206"/>
    </row>
    <row r="6" spans="1:10" ht="21" customHeight="1" x14ac:dyDescent="0.2">
      <c r="A6" s="35"/>
      <c r="B6" s="48" t="s">
        <v>17</v>
      </c>
      <c r="C6" s="207" t="s">
        <v>25</v>
      </c>
      <c r="D6" s="208" t="s">
        <v>41</v>
      </c>
      <c r="E6" s="207"/>
      <c r="F6" s="207" t="s">
        <v>42</v>
      </c>
      <c r="G6" s="207" t="s">
        <v>43</v>
      </c>
      <c r="H6" s="207" t="s">
        <v>46</v>
      </c>
      <c r="I6" s="207" t="s">
        <v>44</v>
      </c>
      <c r="J6" s="207" t="s">
        <v>45</v>
      </c>
    </row>
    <row r="7" spans="1:10" ht="21" customHeight="1" x14ac:dyDescent="0.2">
      <c r="A7" s="35"/>
      <c r="B7" s="199" t="s">
        <v>28</v>
      </c>
      <c r="D7" s="11" t="s">
        <v>510</v>
      </c>
      <c r="F7" s="205"/>
      <c r="H7" s="205"/>
      <c r="J7" s="205"/>
    </row>
    <row r="8" spans="1:10" ht="21" customHeight="1" x14ac:dyDescent="0.2">
      <c r="A8" s="35"/>
      <c r="B8" s="199"/>
      <c r="D8" s="11" t="s">
        <v>511</v>
      </c>
      <c r="F8" s="205"/>
      <c r="H8" s="205"/>
    </row>
    <row r="9" spans="1:10" ht="21" customHeight="1" x14ac:dyDescent="0.2">
      <c r="A9" s="35"/>
      <c r="B9" s="199" t="s">
        <v>29</v>
      </c>
      <c r="D9" s="11" t="s">
        <v>512</v>
      </c>
      <c r="E9" s="205"/>
      <c r="F9" s="206"/>
      <c r="G9" s="206"/>
      <c r="H9" s="206"/>
    </row>
    <row r="10" spans="1:10" ht="21" customHeight="1" x14ac:dyDescent="0.2">
      <c r="A10" s="35"/>
      <c r="B10" s="199"/>
      <c r="D10" s="209" t="s">
        <v>513</v>
      </c>
      <c r="E10" s="205"/>
      <c r="F10" s="206"/>
      <c r="G10" s="206"/>
      <c r="H10" s="206"/>
    </row>
    <row r="11" spans="1:10" ht="21" customHeight="1" x14ac:dyDescent="0.2">
      <c r="A11" s="35"/>
      <c r="B11" s="199" t="s">
        <v>373</v>
      </c>
      <c r="D11" s="209" t="s">
        <v>514</v>
      </c>
      <c r="E11" s="206"/>
      <c r="F11" s="206"/>
      <c r="G11" s="206"/>
      <c r="H11" s="206"/>
    </row>
    <row r="12" spans="1:10" ht="21" customHeight="1" x14ac:dyDescent="0.2">
      <c r="A12" s="1168" t="s">
        <v>0</v>
      </c>
      <c r="B12" s="1168" t="s">
        <v>27</v>
      </c>
      <c r="C12" s="697" t="s">
        <v>19</v>
      </c>
      <c r="D12" s="697" t="s">
        <v>20</v>
      </c>
      <c r="E12" s="1170" t="s">
        <v>1</v>
      </c>
      <c r="F12" s="1171"/>
      <c r="G12" s="1171"/>
      <c r="H12" s="1171"/>
      <c r="I12" s="1172"/>
      <c r="J12" s="1166" t="s">
        <v>10</v>
      </c>
    </row>
    <row r="13" spans="1:10" x14ac:dyDescent="0.2">
      <c r="A13" s="1169"/>
      <c r="B13" s="1169"/>
      <c r="C13" s="698"/>
      <c r="D13" s="698" t="s">
        <v>21</v>
      </c>
      <c r="E13" s="36" t="s">
        <v>5</v>
      </c>
      <c r="F13" s="36" t="s">
        <v>6</v>
      </c>
      <c r="G13" s="36" t="s">
        <v>261</v>
      </c>
      <c r="H13" s="36" t="s">
        <v>22</v>
      </c>
      <c r="I13" s="36" t="s">
        <v>135</v>
      </c>
      <c r="J13" s="1167"/>
    </row>
    <row r="14" spans="1:10" ht="27.75" customHeight="1" x14ac:dyDescent="0.2">
      <c r="A14" s="96">
        <v>101</v>
      </c>
      <c r="B14" s="83" t="s">
        <v>167</v>
      </c>
      <c r="C14" s="79"/>
      <c r="D14" s="79"/>
      <c r="E14" s="220">
        <f t="shared" ref="E14:E51" si="0">F14+G14+H14+I14</f>
        <v>0</v>
      </c>
      <c r="F14" s="219"/>
      <c r="G14" s="219"/>
      <c r="H14" s="219"/>
      <c r="I14" s="219"/>
      <c r="J14" s="79"/>
    </row>
    <row r="15" spans="1:10" ht="42" x14ac:dyDescent="0.2">
      <c r="A15" s="96">
        <v>102</v>
      </c>
      <c r="B15" s="92" t="s">
        <v>168</v>
      </c>
      <c r="C15" s="79"/>
      <c r="D15" s="79"/>
      <c r="E15" s="220">
        <f t="shared" si="0"/>
        <v>0</v>
      </c>
      <c r="F15" s="219"/>
      <c r="G15" s="219"/>
      <c r="H15" s="219"/>
      <c r="I15" s="219"/>
      <c r="J15" s="79"/>
    </row>
    <row r="16" spans="1:10" s="333" customFormat="1" ht="56.25" x14ac:dyDescent="0.2">
      <c r="A16" s="370"/>
      <c r="B16" s="495" t="s">
        <v>1099</v>
      </c>
      <c r="C16" s="294" t="s">
        <v>1100</v>
      </c>
      <c r="D16" s="294" t="s">
        <v>615</v>
      </c>
      <c r="E16" s="338">
        <f t="shared" si="0"/>
        <v>140000</v>
      </c>
      <c r="F16" s="917">
        <v>140000</v>
      </c>
      <c r="G16" s="330"/>
      <c r="H16" s="330"/>
      <c r="I16" s="330"/>
      <c r="J16" s="294" t="s">
        <v>374</v>
      </c>
    </row>
    <row r="17" spans="1:11" s="333" customFormat="1" ht="18.75" x14ac:dyDescent="0.2">
      <c r="A17" s="370"/>
      <c r="B17" s="495" t="s">
        <v>1101</v>
      </c>
      <c r="C17" s="294" t="s">
        <v>885</v>
      </c>
      <c r="D17" s="294" t="s">
        <v>615</v>
      </c>
      <c r="E17" s="338">
        <f t="shared" si="0"/>
        <v>100000</v>
      </c>
      <c r="F17" s="917">
        <v>100000</v>
      </c>
      <c r="G17" s="330"/>
      <c r="H17" s="330"/>
      <c r="I17" s="330"/>
      <c r="J17" s="294" t="s">
        <v>374</v>
      </c>
    </row>
    <row r="18" spans="1:11" ht="42" x14ac:dyDescent="0.2">
      <c r="A18" s="96">
        <v>103</v>
      </c>
      <c r="B18" s="92" t="s">
        <v>169</v>
      </c>
      <c r="C18" s="79"/>
      <c r="D18" s="79"/>
      <c r="E18" s="220">
        <f t="shared" si="0"/>
        <v>0</v>
      </c>
      <c r="F18" s="219"/>
      <c r="G18" s="219"/>
      <c r="H18" s="219"/>
      <c r="I18" s="219"/>
      <c r="J18" s="79"/>
    </row>
    <row r="19" spans="1:11" ht="42" x14ac:dyDescent="0.2">
      <c r="A19" s="96">
        <v>104</v>
      </c>
      <c r="B19" s="92" t="s">
        <v>170</v>
      </c>
      <c r="C19" s="99"/>
      <c r="D19" s="211"/>
      <c r="E19" s="220">
        <f t="shared" si="0"/>
        <v>0</v>
      </c>
      <c r="F19" s="80"/>
      <c r="G19" s="80"/>
      <c r="H19" s="80"/>
      <c r="I19" s="80"/>
      <c r="J19" s="211"/>
    </row>
    <row r="20" spans="1:11" ht="42" x14ac:dyDescent="0.2">
      <c r="A20" s="96">
        <v>105</v>
      </c>
      <c r="B20" s="92" t="s">
        <v>171</v>
      </c>
      <c r="C20" s="99"/>
      <c r="D20" s="88"/>
      <c r="E20" s="220">
        <f t="shared" si="0"/>
        <v>0</v>
      </c>
      <c r="F20" s="80"/>
      <c r="G20" s="80"/>
      <c r="H20" s="80"/>
      <c r="I20" s="80"/>
      <c r="J20" s="211"/>
    </row>
    <row r="21" spans="1:11" ht="42" x14ac:dyDescent="0.2">
      <c r="A21" s="96">
        <v>106</v>
      </c>
      <c r="B21" s="92" t="s">
        <v>172</v>
      </c>
      <c r="C21" s="99"/>
      <c r="D21" s="211"/>
      <c r="E21" s="220">
        <f t="shared" si="0"/>
        <v>0</v>
      </c>
      <c r="F21" s="80"/>
      <c r="G21" s="80"/>
      <c r="H21" s="80"/>
      <c r="I21" s="80"/>
      <c r="J21" s="211"/>
    </row>
    <row r="22" spans="1:11" ht="42" x14ac:dyDescent="0.2">
      <c r="A22" s="96"/>
      <c r="B22" s="918" t="s">
        <v>1699</v>
      </c>
      <c r="C22" s="99"/>
      <c r="D22" s="211"/>
      <c r="E22" s="220"/>
      <c r="F22" s="80"/>
      <c r="G22" s="80"/>
      <c r="H22" s="80"/>
      <c r="I22" s="80"/>
      <c r="J22" s="211"/>
    </row>
    <row r="23" spans="1:11" s="333" customFormat="1" ht="45" customHeight="1" x14ac:dyDescent="0.2">
      <c r="A23" s="328"/>
      <c r="B23" s="821" t="s">
        <v>889</v>
      </c>
      <c r="C23" s="294" t="s">
        <v>885</v>
      </c>
      <c r="D23" s="294" t="s">
        <v>615</v>
      </c>
      <c r="E23" s="338">
        <f t="shared" si="0"/>
        <v>10000</v>
      </c>
      <c r="F23" s="338">
        <v>10000</v>
      </c>
      <c r="G23" s="338"/>
      <c r="H23" s="348"/>
      <c r="I23" s="348"/>
      <c r="J23" s="294" t="s">
        <v>888</v>
      </c>
    </row>
    <row r="24" spans="1:11" s="333" customFormat="1" ht="64.5" customHeight="1" x14ac:dyDescent="0.2">
      <c r="A24" s="328"/>
      <c r="B24" s="821" t="s">
        <v>890</v>
      </c>
      <c r="C24" s="836" t="s">
        <v>886</v>
      </c>
      <c r="D24" s="294" t="s">
        <v>887</v>
      </c>
      <c r="E24" s="338">
        <f t="shared" si="0"/>
        <v>13000</v>
      </c>
      <c r="F24" s="338">
        <v>13000</v>
      </c>
      <c r="G24" s="338"/>
      <c r="H24" s="348"/>
      <c r="I24" s="348"/>
      <c r="J24" s="294" t="s">
        <v>888</v>
      </c>
    </row>
    <row r="25" spans="1:11" s="333" customFormat="1" ht="37.5" x14ac:dyDescent="0.2">
      <c r="A25" s="328"/>
      <c r="B25" s="821" t="s">
        <v>1700</v>
      </c>
      <c r="C25" s="836" t="s">
        <v>886</v>
      </c>
      <c r="D25" s="294" t="s">
        <v>615</v>
      </c>
      <c r="E25" s="338">
        <f t="shared" si="0"/>
        <v>13000</v>
      </c>
      <c r="F25" s="338">
        <v>13000</v>
      </c>
      <c r="G25" s="338"/>
      <c r="H25" s="338"/>
      <c r="I25" s="338"/>
      <c r="J25" s="294" t="s">
        <v>888</v>
      </c>
    </row>
    <row r="26" spans="1:11" s="329" customFormat="1" ht="37.5" x14ac:dyDescent="0.2">
      <c r="A26" s="346"/>
      <c r="B26" s="312" t="s">
        <v>915</v>
      </c>
      <c r="C26" s="800" t="s">
        <v>885</v>
      </c>
      <c r="D26" s="826" t="s">
        <v>909</v>
      </c>
      <c r="E26" s="338">
        <f t="shared" si="0"/>
        <v>7000</v>
      </c>
      <c r="F26" s="328">
        <v>7000</v>
      </c>
      <c r="G26" s="328"/>
      <c r="H26" s="328"/>
      <c r="I26" s="328"/>
      <c r="J26" s="294" t="s">
        <v>907</v>
      </c>
    </row>
    <row r="27" spans="1:11" s="329" customFormat="1" ht="37.5" x14ac:dyDescent="0.2">
      <c r="A27" s="328"/>
      <c r="B27" s="821" t="s">
        <v>920</v>
      </c>
      <c r="C27" s="294" t="s">
        <v>885</v>
      </c>
      <c r="D27" s="294" t="s">
        <v>615</v>
      </c>
      <c r="E27" s="338">
        <f t="shared" si="0"/>
        <v>7000</v>
      </c>
      <c r="F27" s="338">
        <v>7000</v>
      </c>
      <c r="G27" s="338"/>
      <c r="H27" s="338"/>
      <c r="I27" s="338"/>
      <c r="J27" s="294" t="s">
        <v>877</v>
      </c>
      <c r="K27" s="333"/>
    </row>
    <row r="28" spans="1:11" s="329" customFormat="1" ht="18.75" x14ac:dyDescent="0.2">
      <c r="A28" s="354"/>
      <c r="B28" s="490" t="s">
        <v>1736</v>
      </c>
      <c r="C28" s="294" t="s">
        <v>885</v>
      </c>
      <c r="D28" s="294" t="s">
        <v>938</v>
      </c>
      <c r="E28" s="338">
        <f t="shared" si="0"/>
        <v>15000</v>
      </c>
      <c r="F28" s="348">
        <v>15000</v>
      </c>
      <c r="G28" s="348"/>
      <c r="H28" s="348"/>
      <c r="I28" s="348"/>
      <c r="J28" s="294" t="s">
        <v>851</v>
      </c>
    </row>
    <row r="29" spans="1:11" s="329" customFormat="1" ht="56.25" x14ac:dyDescent="0.2">
      <c r="A29" s="328"/>
      <c r="B29" s="821" t="s">
        <v>1735</v>
      </c>
      <c r="C29" s="836" t="s">
        <v>886</v>
      </c>
      <c r="D29" s="294" t="s">
        <v>887</v>
      </c>
      <c r="E29" s="338">
        <f t="shared" si="0"/>
        <v>13000</v>
      </c>
      <c r="F29" s="338">
        <v>13000</v>
      </c>
      <c r="G29" s="338"/>
      <c r="H29" s="338"/>
      <c r="I29" s="338"/>
      <c r="J29" s="294" t="s">
        <v>919</v>
      </c>
      <c r="K29" s="333"/>
    </row>
    <row r="30" spans="1:11" s="329" customFormat="1" ht="58.5" customHeight="1" x14ac:dyDescent="0.2">
      <c r="A30" s="370"/>
      <c r="B30" s="330" t="s">
        <v>734</v>
      </c>
      <c r="C30" s="294" t="s">
        <v>598</v>
      </c>
      <c r="D30" s="294" t="s">
        <v>599</v>
      </c>
      <c r="E30" s="338">
        <f t="shared" si="0"/>
        <v>47180</v>
      </c>
      <c r="F30" s="338">
        <v>47180</v>
      </c>
      <c r="G30" s="338"/>
      <c r="H30" s="338"/>
      <c r="I30" s="338"/>
      <c r="J30" s="294" t="s">
        <v>576</v>
      </c>
    </row>
    <row r="31" spans="1:11" s="329" customFormat="1" ht="37.5" x14ac:dyDescent="0.2">
      <c r="A31" s="370" t="s">
        <v>583</v>
      </c>
      <c r="B31" s="312" t="s">
        <v>735</v>
      </c>
      <c r="C31" s="800" t="s">
        <v>600</v>
      </c>
      <c r="D31" s="294" t="s">
        <v>599</v>
      </c>
      <c r="E31" s="338">
        <f t="shared" si="0"/>
        <v>54680</v>
      </c>
      <c r="F31" s="328">
        <v>54680</v>
      </c>
      <c r="G31" s="328"/>
      <c r="H31" s="328"/>
      <c r="I31" s="328"/>
      <c r="J31" s="361" t="s">
        <v>576</v>
      </c>
    </row>
    <row r="32" spans="1:11" s="329" customFormat="1" ht="56.25" x14ac:dyDescent="0.2">
      <c r="A32" s="325"/>
      <c r="B32" s="490" t="s">
        <v>736</v>
      </c>
      <c r="C32" s="800" t="s">
        <v>732</v>
      </c>
      <c r="D32" s="294" t="s">
        <v>599</v>
      </c>
      <c r="E32" s="338">
        <f t="shared" si="0"/>
        <v>28000</v>
      </c>
      <c r="F32" s="328">
        <v>28000</v>
      </c>
      <c r="G32" s="328"/>
      <c r="H32" s="328"/>
      <c r="I32" s="328"/>
      <c r="J32" s="361" t="s">
        <v>729</v>
      </c>
    </row>
    <row r="33" spans="1:10" s="329" customFormat="1" ht="56.25" x14ac:dyDescent="0.2">
      <c r="A33" s="326"/>
      <c r="B33" s="490" t="s">
        <v>737</v>
      </c>
      <c r="C33" s="361" t="s">
        <v>733</v>
      </c>
      <c r="D33" s="294" t="s">
        <v>599</v>
      </c>
      <c r="E33" s="338">
        <f t="shared" si="0"/>
        <v>16500</v>
      </c>
      <c r="F33" s="328">
        <v>16500</v>
      </c>
      <c r="G33" s="328"/>
      <c r="H33" s="328"/>
      <c r="I33" s="328"/>
      <c r="J33" s="361" t="s">
        <v>729</v>
      </c>
    </row>
    <row r="34" spans="1:10" s="333" customFormat="1" ht="37.5" x14ac:dyDescent="0.2">
      <c r="A34" s="370"/>
      <c r="B34" s="919" t="s">
        <v>1048</v>
      </c>
      <c r="C34" s="361" t="s">
        <v>886</v>
      </c>
      <c r="D34" s="361" t="s">
        <v>1047</v>
      </c>
      <c r="E34" s="338">
        <f t="shared" si="0"/>
        <v>16000</v>
      </c>
      <c r="F34" s="920">
        <v>16000</v>
      </c>
      <c r="G34" s="328"/>
      <c r="H34" s="328"/>
      <c r="I34" s="328"/>
      <c r="J34" s="361" t="s">
        <v>668</v>
      </c>
    </row>
    <row r="35" spans="1:10" s="333" customFormat="1" ht="37.5" x14ac:dyDescent="0.2">
      <c r="A35" s="294"/>
      <c r="B35" s="490" t="s">
        <v>1084</v>
      </c>
      <c r="C35" s="361" t="s">
        <v>885</v>
      </c>
      <c r="D35" s="826">
        <v>23043</v>
      </c>
      <c r="E35" s="338">
        <f t="shared" si="0"/>
        <v>12000</v>
      </c>
      <c r="F35" s="338">
        <v>12000</v>
      </c>
      <c r="G35" s="338"/>
      <c r="H35" s="338"/>
      <c r="I35" s="338"/>
      <c r="J35" s="294" t="s">
        <v>1071</v>
      </c>
    </row>
    <row r="36" spans="1:10" s="333" customFormat="1" ht="37.5" x14ac:dyDescent="0.2">
      <c r="A36" s="371"/>
      <c r="B36" s="495" t="s">
        <v>1093</v>
      </c>
      <c r="C36" s="800" t="s">
        <v>885</v>
      </c>
      <c r="D36" s="826">
        <v>23071</v>
      </c>
      <c r="E36" s="338">
        <f t="shared" si="0"/>
        <v>8500</v>
      </c>
      <c r="F36" s="328">
        <v>8500</v>
      </c>
      <c r="G36" s="328"/>
      <c r="H36" s="328"/>
      <c r="I36" s="328"/>
      <c r="J36" s="361" t="s">
        <v>1071</v>
      </c>
    </row>
    <row r="37" spans="1:10" s="333" customFormat="1" ht="56.25" x14ac:dyDescent="0.2">
      <c r="A37" s="371"/>
      <c r="B37" s="490" t="s">
        <v>1096</v>
      </c>
      <c r="C37" s="361" t="s">
        <v>733</v>
      </c>
      <c r="D37" s="826">
        <v>23163</v>
      </c>
      <c r="E37" s="338">
        <f t="shared" si="0"/>
        <v>33460</v>
      </c>
      <c r="F37" s="328">
        <v>33460</v>
      </c>
      <c r="G37" s="328"/>
      <c r="H37" s="328"/>
      <c r="I37" s="328"/>
      <c r="J37" s="361" t="s">
        <v>1071</v>
      </c>
    </row>
    <row r="38" spans="1:10" s="333" customFormat="1" ht="62.25" customHeight="1" x14ac:dyDescent="0.2">
      <c r="A38" s="371"/>
      <c r="B38" s="490" t="s">
        <v>1097</v>
      </c>
      <c r="C38" s="361" t="s">
        <v>886</v>
      </c>
      <c r="D38" s="826">
        <v>23224</v>
      </c>
      <c r="E38" s="338">
        <f t="shared" si="0"/>
        <v>3300</v>
      </c>
      <c r="F38" s="328">
        <v>3300</v>
      </c>
      <c r="G38" s="328"/>
      <c r="H38" s="328"/>
      <c r="I38" s="328"/>
      <c r="J38" s="361" t="s">
        <v>1071</v>
      </c>
    </row>
    <row r="39" spans="1:10" s="200" customFormat="1" ht="63" x14ac:dyDescent="0.2">
      <c r="A39" s="921"/>
      <c r="B39" s="88" t="s">
        <v>1792</v>
      </c>
      <c r="C39" s="82" t="s">
        <v>1790</v>
      </c>
      <c r="D39" s="922" t="s">
        <v>1791</v>
      </c>
      <c r="E39" s="220">
        <f t="shared" si="0"/>
        <v>300000</v>
      </c>
      <c r="F39" s="220">
        <v>300000</v>
      </c>
      <c r="G39" s="125"/>
      <c r="H39" s="125"/>
      <c r="I39" s="125"/>
      <c r="J39" s="98" t="s">
        <v>1071</v>
      </c>
    </row>
    <row r="40" spans="1:10" s="329" customFormat="1" ht="37.5" x14ac:dyDescent="0.2">
      <c r="A40" s="371"/>
      <c r="B40" s="864" t="s">
        <v>1098</v>
      </c>
      <c r="C40" s="294" t="s">
        <v>738</v>
      </c>
      <c r="D40" s="294" t="s">
        <v>599</v>
      </c>
      <c r="E40" s="338">
        <f t="shared" si="0"/>
        <v>40000</v>
      </c>
      <c r="F40" s="338">
        <v>40000</v>
      </c>
      <c r="G40" s="338"/>
      <c r="H40" s="338"/>
      <c r="I40" s="338"/>
      <c r="J40" s="294" t="s">
        <v>739</v>
      </c>
    </row>
    <row r="41" spans="1:10" ht="27.75" customHeight="1" x14ac:dyDescent="0.2">
      <c r="A41" s="393"/>
      <c r="B41" s="93" t="s">
        <v>1793</v>
      </c>
      <c r="C41" s="98" t="s">
        <v>1413</v>
      </c>
      <c r="D41" s="98"/>
      <c r="E41" s="220">
        <f t="shared" si="0"/>
        <v>200000</v>
      </c>
      <c r="F41" s="220">
        <v>200000</v>
      </c>
      <c r="G41" s="220"/>
      <c r="H41" s="220"/>
      <c r="I41" s="220"/>
      <c r="J41" s="98" t="s">
        <v>374</v>
      </c>
    </row>
    <row r="42" spans="1:10" s="333" customFormat="1" ht="18.75" x14ac:dyDescent="0.2">
      <c r="A42" s="326"/>
      <c r="B42" s="326" t="s">
        <v>1102</v>
      </c>
      <c r="C42" s="361" t="s">
        <v>1103</v>
      </c>
      <c r="D42" s="294" t="s">
        <v>615</v>
      </c>
      <c r="E42" s="338">
        <f t="shared" si="0"/>
        <v>10000</v>
      </c>
      <c r="F42" s="923">
        <v>10000</v>
      </c>
      <c r="G42" s="326"/>
      <c r="H42" s="326"/>
      <c r="I42" s="326"/>
      <c r="J42" s="294" t="s">
        <v>374</v>
      </c>
    </row>
    <row r="43" spans="1:10" s="333" customFormat="1" ht="18.75" x14ac:dyDescent="0.2">
      <c r="A43" s="326"/>
      <c r="B43" s="326" t="s">
        <v>1104</v>
      </c>
      <c r="C43" s="361" t="s">
        <v>1105</v>
      </c>
      <c r="D43" s="294" t="s">
        <v>615</v>
      </c>
      <c r="E43" s="338">
        <f t="shared" si="0"/>
        <v>5000</v>
      </c>
      <c r="F43" s="923">
        <v>5000</v>
      </c>
      <c r="G43" s="326"/>
      <c r="H43" s="326"/>
      <c r="I43" s="326"/>
      <c r="J43" s="294" t="s">
        <v>374</v>
      </c>
    </row>
    <row r="44" spans="1:10" s="333" customFormat="1" ht="18.75" x14ac:dyDescent="0.2">
      <c r="A44" s="326"/>
      <c r="B44" s="326" t="s">
        <v>1106</v>
      </c>
      <c r="C44" s="361" t="s">
        <v>1107</v>
      </c>
      <c r="D44" s="826">
        <v>22920</v>
      </c>
      <c r="E44" s="338">
        <f t="shared" si="0"/>
        <v>25500</v>
      </c>
      <c r="F44" s="923">
        <v>25500</v>
      </c>
      <c r="G44" s="326"/>
      <c r="H44" s="326"/>
      <c r="I44" s="326"/>
      <c r="J44" s="294" t="s">
        <v>374</v>
      </c>
    </row>
    <row r="45" spans="1:10" s="333" customFormat="1" ht="37.5" x14ac:dyDescent="0.2">
      <c r="A45" s="326"/>
      <c r="B45" s="490" t="s">
        <v>1108</v>
      </c>
      <c r="C45" s="361" t="s">
        <v>1105</v>
      </c>
      <c r="D45" s="294" t="s">
        <v>615</v>
      </c>
      <c r="E45" s="338">
        <f t="shared" si="0"/>
        <v>2000</v>
      </c>
      <c r="F45" s="924">
        <v>2000</v>
      </c>
      <c r="G45" s="326"/>
      <c r="H45" s="326"/>
      <c r="I45" s="326"/>
      <c r="J45" s="294" t="s">
        <v>374</v>
      </c>
    </row>
    <row r="46" spans="1:10" s="333" customFormat="1" ht="37.5" x14ac:dyDescent="0.2">
      <c r="A46" s="495"/>
      <c r="B46" s="821" t="s">
        <v>1214</v>
      </c>
      <c r="C46" s="800" t="s">
        <v>1204</v>
      </c>
      <c r="D46" s="354" t="s">
        <v>1203</v>
      </c>
      <c r="E46" s="338">
        <f t="shared" si="0"/>
        <v>17000</v>
      </c>
      <c r="F46" s="870">
        <v>17000</v>
      </c>
      <c r="G46" s="870"/>
      <c r="H46" s="490"/>
      <c r="I46" s="490"/>
      <c r="J46" s="294" t="s">
        <v>366</v>
      </c>
    </row>
    <row r="47" spans="1:10" s="333" customFormat="1" ht="37.5" x14ac:dyDescent="0.2">
      <c r="A47" s="495"/>
      <c r="B47" s="821" t="s">
        <v>1205</v>
      </c>
      <c r="C47" s="800" t="s">
        <v>1206</v>
      </c>
      <c r="D47" s="354" t="s">
        <v>1207</v>
      </c>
      <c r="E47" s="338">
        <f t="shared" si="0"/>
        <v>16500</v>
      </c>
      <c r="F47" s="870">
        <v>16500</v>
      </c>
      <c r="G47" s="870"/>
      <c r="H47" s="490"/>
      <c r="I47" s="490"/>
      <c r="J47" s="294" t="s">
        <v>366</v>
      </c>
    </row>
    <row r="48" spans="1:10" s="333" customFormat="1" ht="37.5" x14ac:dyDescent="0.2">
      <c r="A48" s="330"/>
      <c r="B48" s="854" t="s">
        <v>1215</v>
      </c>
      <c r="C48" s="800" t="s">
        <v>1208</v>
      </c>
      <c r="D48" s="354" t="s">
        <v>1209</v>
      </c>
      <c r="E48" s="338">
        <f t="shared" si="0"/>
        <v>15000</v>
      </c>
      <c r="F48" s="870">
        <v>15000</v>
      </c>
      <c r="G48" s="870"/>
      <c r="H48" s="490"/>
      <c r="I48" s="490"/>
      <c r="J48" s="294" t="s">
        <v>366</v>
      </c>
    </row>
    <row r="49" spans="1:10" s="333" customFormat="1" ht="18.75" x14ac:dyDescent="0.2">
      <c r="A49" s="330"/>
      <c r="B49" s="854" t="s">
        <v>1210</v>
      </c>
      <c r="C49" s="800" t="s">
        <v>1103</v>
      </c>
      <c r="D49" s="354" t="s">
        <v>1203</v>
      </c>
      <c r="E49" s="338">
        <f t="shared" si="0"/>
        <v>10000</v>
      </c>
      <c r="F49" s="870">
        <v>10000</v>
      </c>
      <c r="G49" s="870"/>
      <c r="H49" s="490"/>
      <c r="I49" s="490"/>
      <c r="J49" s="294" t="s">
        <v>366</v>
      </c>
    </row>
    <row r="50" spans="1:10" s="333" customFormat="1" ht="44.25" customHeight="1" x14ac:dyDescent="0.2">
      <c r="A50" s="847"/>
      <c r="B50" s="490" t="s">
        <v>1712</v>
      </c>
      <c r="C50" s="800" t="s">
        <v>1337</v>
      </c>
      <c r="D50" s="354" t="s">
        <v>644</v>
      </c>
      <c r="E50" s="338">
        <f t="shared" si="0"/>
        <v>9320</v>
      </c>
      <c r="F50" s="354">
        <v>9320</v>
      </c>
      <c r="G50" s="490"/>
      <c r="H50" s="490"/>
      <c r="I50" s="490"/>
      <c r="J50" s="354" t="s">
        <v>1333</v>
      </c>
    </row>
    <row r="51" spans="1:10" s="333" customFormat="1" ht="37.5" x14ac:dyDescent="0.2">
      <c r="A51" s="847"/>
      <c r="B51" s="490" t="s">
        <v>1338</v>
      </c>
      <c r="C51" s="800" t="s">
        <v>1339</v>
      </c>
      <c r="D51" s="354" t="s">
        <v>1340</v>
      </c>
      <c r="E51" s="338">
        <f t="shared" si="0"/>
        <v>16940</v>
      </c>
      <c r="F51" s="870">
        <v>16940</v>
      </c>
      <c r="G51" s="490"/>
      <c r="H51" s="490"/>
      <c r="I51" s="490"/>
      <c r="J51" s="354" t="s">
        <v>1341</v>
      </c>
    </row>
    <row r="52" spans="1:10" s="333" customFormat="1" ht="37.5" x14ac:dyDescent="0.2">
      <c r="A52" s="852"/>
      <c r="B52" s="490" t="s">
        <v>1713</v>
      </c>
      <c r="C52" s="354" t="s">
        <v>1348</v>
      </c>
      <c r="D52" s="354" t="s">
        <v>1168</v>
      </c>
      <c r="E52" s="338">
        <f>F52+G52+H52+I52</f>
        <v>11600</v>
      </c>
      <c r="F52" s="338">
        <v>11600</v>
      </c>
      <c r="G52" s="335"/>
      <c r="H52" s="335"/>
      <c r="I52" s="335"/>
      <c r="J52" s="294" t="s">
        <v>1349</v>
      </c>
    </row>
    <row r="53" spans="1:10" s="333" customFormat="1" ht="56.25" x14ac:dyDescent="0.2">
      <c r="A53" s="335"/>
      <c r="B53" s="490" t="s">
        <v>1714</v>
      </c>
      <c r="C53" s="800" t="s">
        <v>1369</v>
      </c>
      <c r="D53" s="354" t="s">
        <v>1213</v>
      </c>
      <c r="E53" s="338">
        <f t="shared" ref="E53:E92" si="1">F53+G53+H53+I53</f>
        <v>14100</v>
      </c>
      <c r="F53" s="338">
        <v>14100</v>
      </c>
      <c r="G53" s="335"/>
      <c r="H53" s="335"/>
      <c r="I53" s="335"/>
      <c r="J53" s="294" t="s">
        <v>1349</v>
      </c>
    </row>
    <row r="54" spans="1:10" s="333" customFormat="1" ht="56.25" x14ac:dyDescent="0.2">
      <c r="A54" s="370"/>
      <c r="B54" s="495" t="s">
        <v>1715</v>
      </c>
      <c r="C54" s="294" t="s">
        <v>886</v>
      </c>
      <c r="D54" s="294" t="s">
        <v>1283</v>
      </c>
      <c r="E54" s="338">
        <f t="shared" si="1"/>
        <v>14680</v>
      </c>
      <c r="F54" s="338">
        <v>14680</v>
      </c>
      <c r="G54" s="330"/>
      <c r="H54" s="330"/>
      <c r="I54" s="330"/>
      <c r="J54" s="294" t="s">
        <v>1264</v>
      </c>
    </row>
    <row r="55" spans="1:10" s="333" customFormat="1" ht="43.5" customHeight="1" x14ac:dyDescent="0.2">
      <c r="A55" s="350"/>
      <c r="B55" s="864" t="s">
        <v>1716</v>
      </c>
      <c r="C55" s="800" t="s">
        <v>1401</v>
      </c>
      <c r="D55" s="800" t="s">
        <v>1213</v>
      </c>
      <c r="E55" s="338">
        <f t="shared" si="1"/>
        <v>10880</v>
      </c>
      <c r="F55" s="867">
        <v>10880</v>
      </c>
      <c r="G55" s="800"/>
      <c r="H55" s="800"/>
      <c r="I55" s="800"/>
      <c r="J55" s="361" t="s">
        <v>1402</v>
      </c>
    </row>
    <row r="56" spans="1:10" s="333" customFormat="1" ht="80.25" customHeight="1" x14ac:dyDescent="0.2">
      <c r="A56" s="350"/>
      <c r="B56" s="864" t="s">
        <v>1717</v>
      </c>
      <c r="C56" s="800" t="s">
        <v>1404</v>
      </c>
      <c r="D56" s="354"/>
      <c r="E56" s="338">
        <f t="shared" si="1"/>
        <v>32400</v>
      </c>
      <c r="F56" s="328">
        <v>32400</v>
      </c>
      <c r="G56" s="326"/>
      <c r="H56" s="363"/>
      <c r="I56" s="326"/>
      <c r="J56" s="361" t="s">
        <v>1402</v>
      </c>
    </row>
    <row r="57" spans="1:10" s="333" customFormat="1" ht="37.5" x14ac:dyDescent="0.2">
      <c r="A57" s="490"/>
      <c r="B57" s="330" t="s">
        <v>1718</v>
      </c>
      <c r="C57" s="294" t="s">
        <v>1421</v>
      </c>
      <c r="D57" s="354" t="s">
        <v>1168</v>
      </c>
      <c r="E57" s="338">
        <f t="shared" si="1"/>
        <v>11600</v>
      </c>
      <c r="F57" s="338">
        <v>11600</v>
      </c>
      <c r="G57" s="335"/>
      <c r="H57" s="335"/>
      <c r="I57" s="335"/>
      <c r="J57" s="294" t="s">
        <v>1349</v>
      </c>
    </row>
    <row r="58" spans="1:10" s="333" customFormat="1" ht="63" customHeight="1" x14ac:dyDescent="0.2">
      <c r="A58" s="490"/>
      <c r="B58" s="330" t="s">
        <v>1719</v>
      </c>
      <c r="C58" s="294" t="s">
        <v>1353</v>
      </c>
      <c r="D58" s="354" t="s">
        <v>1168</v>
      </c>
      <c r="E58" s="338">
        <f t="shared" si="1"/>
        <v>11600</v>
      </c>
      <c r="F58" s="338">
        <v>11600</v>
      </c>
      <c r="G58" s="326"/>
      <c r="H58" s="326"/>
      <c r="I58" s="326"/>
      <c r="J58" s="294" t="s">
        <v>1349</v>
      </c>
    </row>
    <row r="59" spans="1:10" s="333" customFormat="1" ht="37.5" x14ac:dyDescent="0.2">
      <c r="A59" s="370"/>
      <c r="B59" s="495" t="s">
        <v>1720</v>
      </c>
      <c r="C59" s="294" t="s">
        <v>733</v>
      </c>
      <c r="D59" s="294" t="s">
        <v>1263</v>
      </c>
      <c r="E59" s="338">
        <f t="shared" si="1"/>
        <v>14520</v>
      </c>
      <c r="F59" s="338">
        <v>14520</v>
      </c>
      <c r="G59" s="330"/>
      <c r="H59" s="330"/>
      <c r="I59" s="330"/>
      <c r="J59" s="294" t="s">
        <v>1264</v>
      </c>
    </row>
    <row r="60" spans="1:10" s="333" customFormat="1" ht="37.5" x14ac:dyDescent="0.2">
      <c r="A60" s="330"/>
      <c r="B60" s="330" t="s">
        <v>1482</v>
      </c>
      <c r="C60" s="294">
        <v>2</v>
      </c>
      <c r="D60" s="354" t="s">
        <v>636</v>
      </c>
      <c r="E60" s="338">
        <f t="shared" si="1"/>
        <v>11000</v>
      </c>
      <c r="F60" s="338">
        <v>11000</v>
      </c>
      <c r="G60" s="330"/>
      <c r="H60" s="330"/>
      <c r="I60" s="330"/>
      <c r="J60" s="294" t="s">
        <v>1402</v>
      </c>
    </row>
    <row r="61" spans="1:10" s="333" customFormat="1" ht="18.75" x14ac:dyDescent="0.2">
      <c r="A61" s="326"/>
      <c r="B61" s="312" t="s">
        <v>1487</v>
      </c>
      <c r="C61" s="800" t="s">
        <v>885</v>
      </c>
      <c r="D61" s="354" t="s">
        <v>636</v>
      </c>
      <c r="E61" s="338">
        <f t="shared" si="1"/>
        <v>5500</v>
      </c>
      <c r="F61" s="870">
        <v>5500</v>
      </c>
      <c r="G61" s="490"/>
      <c r="H61" s="490"/>
      <c r="I61" s="490"/>
      <c r="J61" s="361" t="s">
        <v>1410</v>
      </c>
    </row>
    <row r="62" spans="1:10" s="333" customFormat="1" ht="37.5" x14ac:dyDescent="0.2">
      <c r="A62" s="371"/>
      <c r="B62" s="495" t="s">
        <v>1721</v>
      </c>
      <c r="C62" s="294" t="s">
        <v>886</v>
      </c>
      <c r="D62" s="294" t="s">
        <v>1263</v>
      </c>
      <c r="E62" s="338">
        <f t="shared" si="1"/>
        <v>4620</v>
      </c>
      <c r="F62" s="338">
        <v>4620</v>
      </c>
      <c r="G62" s="294"/>
      <c r="H62" s="294"/>
      <c r="I62" s="294"/>
      <c r="J62" s="294" t="s">
        <v>369</v>
      </c>
    </row>
    <row r="63" spans="1:10" s="333" customFormat="1" ht="18.75" x14ac:dyDescent="0.2">
      <c r="A63" s="370"/>
      <c r="B63" s="495" t="s">
        <v>1701</v>
      </c>
      <c r="C63" s="800" t="s">
        <v>1515</v>
      </c>
      <c r="D63" s="800" t="s">
        <v>1374</v>
      </c>
      <c r="E63" s="338">
        <f t="shared" si="1"/>
        <v>6560</v>
      </c>
      <c r="F63" s="328">
        <v>6560</v>
      </c>
      <c r="G63" s="326"/>
      <c r="H63" s="326"/>
      <c r="I63" s="326"/>
      <c r="J63" s="800" t="s">
        <v>357</v>
      </c>
    </row>
    <row r="64" spans="1:10" s="333" customFormat="1" ht="37.5" x14ac:dyDescent="0.2">
      <c r="A64" s="371"/>
      <c r="B64" s="495" t="s">
        <v>1722</v>
      </c>
      <c r="C64" s="294" t="s">
        <v>886</v>
      </c>
      <c r="D64" s="294" t="s">
        <v>1374</v>
      </c>
      <c r="E64" s="338">
        <f t="shared" si="1"/>
        <v>4620</v>
      </c>
      <c r="F64" s="338">
        <v>4620</v>
      </c>
      <c r="G64" s="294"/>
      <c r="H64" s="294"/>
      <c r="I64" s="294"/>
      <c r="J64" s="294" t="s">
        <v>369</v>
      </c>
    </row>
    <row r="65" spans="1:10" s="333" customFormat="1" ht="18.75" x14ac:dyDescent="0.2">
      <c r="A65" s="364"/>
      <c r="B65" s="490" t="s">
        <v>1697</v>
      </c>
      <c r="C65" s="800" t="s">
        <v>1557</v>
      </c>
      <c r="D65" s="800" t="s">
        <v>1168</v>
      </c>
      <c r="E65" s="338">
        <f t="shared" si="1"/>
        <v>10140</v>
      </c>
      <c r="F65" s="328">
        <v>10140</v>
      </c>
      <c r="G65" s="326"/>
      <c r="H65" s="326"/>
      <c r="I65" s="326"/>
      <c r="J65" s="361" t="s">
        <v>1543</v>
      </c>
    </row>
    <row r="66" spans="1:10" s="333" customFormat="1" ht="27" customHeight="1" x14ac:dyDescent="0.2">
      <c r="A66" s="364"/>
      <c r="B66" s="490" t="s">
        <v>1702</v>
      </c>
      <c r="C66" s="800" t="s">
        <v>1561</v>
      </c>
      <c r="D66" s="800" t="s">
        <v>1168</v>
      </c>
      <c r="E66" s="338">
        <f t="shared" si="1"/>
        <v>12920</v>
      </c>
      <c r="F66" s="328">
        <v>12920</v>
      </c>
      <c r="G66" s="326"/>
      <c r="H66" s="326"/>
      <c r="I66" s="326"/>
      <c r="J66" s="361" t="s">
        <v>1543</v>
      </c>
    </row>
    <row r="67" spans="1:10" s="333" customFormat="1" ht="37.5" x14ac:dyDescent="0.2">
      <c r="A67" s="364"/>
      <c r="B67" s="490" t="s">
        <v>1703</v>
      </c>
      <c r="C67" s="800" t="s">
        <v>1560</v>
      </c>
      <c r="D67" s="800" t="s">
        <v>1168</v>
      </c>
      <c r="E67" s="338">
        <f t="shared" si="1"/>
        <v>14100</v>
      </c>
      <c r="F67" s="328">
        <v>14100</v>
      </c>
      <c r="G67" s="326"/>
      <c r="H67" s="326"/>
      <c r="I67" s="326"/>
      <c r="J67" s="361" t="s">
        <v>1543</v>
      </c>
    </row>
    <row r="68" spans="1:10" s="333" customFormat="1" ht="37.5" x14ac:dyDescent="0.2">
      <c r="A68" s="370"/>
      <c r="B68" s="495" t="s">
        <v>1704</v>
      </c>
      <c r="C68" s="800" t="s">
        <v>1610</v>
      </c>
      <c r="D68" s="800" t="s">
        <v>636</v>
      </c>
      <c r="E68" s="338">
        <f t="shared" si="1"/>
        <v>6560</v>
      </c>
      <c r="F68" s="867">
        <v>6560</v>
      </c>
      <c r="G68" s="800"/>
      <c r="H68" s="800"/>
      <c r="I68" s="800"/>
      <c r="J68" s="800" t="s">
        <v>357</v>
      </c>
    </row>
    <row r="69" spans="1:10" s="333" customFormat="1" ht="18.75" x14ac:dyDescent="0.2">
      <c r="A69" s="370"/>
      <c r="B69" s="495" t="s">
        <v>1705</v>
      </c>
      <c r="C69" s="800" t="s">
        <v>1515</v>
      </c>
      <c r="D69" s="800" t="s">
        <v>1374</v>
      </c>
      <c r="E69" s="338">
        <f t="shared" si="1"/>
        <v>16560</v>
      </c>
      <c r="F69" s="867">
        <v>16560</v>
      </c>
      <c r="G69" s="326"/>
      <c r="H69" s="363"/>
      <c r="I69" s="326"/>
      <c r="J69" s="800" t="s">
        <v>357</v>
      </c>
    </row>
    <row r="70" spans="1:10" s="333" customFormat="1" ht="37.5" x14ac:dyDescent="0.2">
      <c r="A70" s="370"/>
      <c r="B70" s="495" t="s">
        <v>1706</v>
      </c>
      <c r="C70" s="800" t="s">
        <v>1611</v>
      </c>
      <c r="D70" s="800" t="s">
        <v>1374</v>
      </c>
      <c r="E70" s="338">
        <f t="shared" si="1"/>
        <v>8780</v>
      </c>
      <c r="F70" s="328">
        <v>8780</v>
      </c>
      <c r="G70" s="326"/>
      <c r="H70" s="326"/>
      <c r="I70" s="326"/>
      <c r="J70" s="800" t="s">
        <v>357</v>
      </c>
    </row>
    <row r="71" spans="1:10" s="333" customFormat="1" ht="37.5" x14ac:dyDescent="0.2">
      <c r="A71" s="370"/>
      <c r="B71" s="495" t="s">
        <v>1707</v>
      </c>
      <c r="C71" s="800" t="s">
        <v>1612</v>
      </c>
      <c r="D71" s="800" t="s">
        <v>1374</v>
      </c>
      <c r="E71" s="338">
        <f t="shared" si="1"/>
        <v>8780</v>
      </c>
      <c r="F71" s="328">
        <v>8780</v>
      </c>
      <c r="G71" s="326"/>
      <c r="H71" s="326"/>
      <c r="I71" s="326"/>
      <c r="J71" s="800" t="s">
        <v>357</v>
      </c>
    </row>
    <row r="72" spans="1:10" s="333" customFormat="1" ht="42.75" customHeight="1" x14ac:dyDescent="0.2">
      <c r="A72" s="370"/>
      <c r="B72" s="495" t="s">
        <v>1708</v>
      </c>
      <c r="C72" s="800" t="s">
        <v>1611</v>
      </c>
      <c r="D72" s="800" t="s">
        <v>852</v>
      </c>
      <c r="E72" s="338">
        <f t="shared" si="1"/>
        <v>6560</v>
      </c>
      <c r="F72" s="328">
        <v>6560</v>
      </c>
      <c r="G72" s="326"/>
      <c r="H72" s="326"/>
      <c r="I72" s="326"/>
      <c r="J72" s="800" t="s">
        <v>357</v>
      </c>
    </row>
    <row r="73" spans="1:10" s="333" customFormat="1" ht="18.75" x14ac:dyDescent="0.2">
      <c r="A73" s="371"/>
      <c r="B73" s="495" t="s">
        <v>1709</v>
      </c>
      <c r="C73" s="294" t="s">
        <v>885</v>
      </c>
      <c r="D73" s="294" t="s">
        <v>1213</v>
      </c>
      <c r="E73" s="338">
        <f t="shared" si="1"/>
        <v>8500</v>
      </c>
      <c r="F73" s="338">
        <v>8500</v>
      </c>
      <c r="G73" s="294"/>
      <c r="H73" s="294"/>
      <c r="I73" s="294"/>
      <c r="J73" s="294" t="s">
        <v>369</v>
      </c>
    </row>
    <row r="74" spans="1:10" s="333" customFormat="1" ht="37.5" x14ac:dyDescent="0.2">
      <c r="A74" s="371"/>
      <c r="B74" s="495" t="s">
        <v>1710</v>
      </c>
      <c r="C74" s="294" t="s">
        <v>886</v>
      </c>
      <c r="D74" s="294" t="s">
        <v>1374</v>
      </c>
      <c r="E74" s="338">
        <f t="shared" si="1"/>
        <v>12000</v>
      </c>
      <c r="F74" s="338">
        <v>12000</v>
      </c>
      <c r="G74" s="294"/>
      <c r="H74" s="294"/>
      <c r="I74" s="294"/>
      <c r="J74" s="294" t="s">
        <v>369</v>
      </c>
    </row>
    <row r="75" spans="1:10" s="333" customFormat="1" ht="37.5" x14ac:dyDescent="0.2">
      <c r="A75" s="371"/>
      <c r="B75" s="495" t="s">
        <v>1711</v>
      </c>
      <c r="C75" s="294" t="s">
        <v>886</v>
      </c>
      <c r="D75" s="294" t="s">
        <v>1580</v>
      </c>
      <c r="E75" s="338">
        <f t="shared" si="1"/>
        <v>4620</v>
      </c>
      <c r="F75" s="338">
        <v>4620</v>
      </c>
      <c r="G75" s="294"/>
      <c r="H75" s="294"/>
      <c r="I75" s="294"/>
      <c r="J75" s="294" t="s">
        <v>369</v>
      </c>
    </row>
    <row r="76" spans="1:10" s="333" customFormat="1" ht="49.5" customHeight="1" x14ac:dyDescent="0.2">
      <c r="A76" s="325"/>
      <c r="B76" s="495" t="s">
        <v>1589</v>
      </c>
      <c r="C76" s="294" t="s">
        <v>1590</v>
      </c>
      <c r="D76" s="294" t="s">
        <v>1467</v>
      </c>
      <c r="E76" s="338">
        <f t="shared" si="1"/>
        <v>15000</v>
      </c>
      <c r="F76" s="338">
        <v>15000</v>
      </c>
      <c r="G76" s="330"/>
      <c r="H76" s="330"/>
      <c r="I76" s="330"/>
      <c r="J76" s="294" t="s">
        <v>358</v>
      </c>
    </row>
    <row r="77" spans="1:10" s="333" customFormat="1" ht="47.25" customHeight="1" x14ac:dyDescent="0.2">
      <c r="A77" s="325"/>
      <c r="B77" s="495" t="s">
        <v>1591</v>
      </c>
      <c r="C77" s="294" t="s">
        <v>1592</v>
      </c>
      <c r="D77" s="294" t="s">
        <v>1168</v>
      </c>
      <c r="E77" s="338">
        <f t="shared" si="1"/>
        <v>56300</v>
      </c>
      <c r="F77" s="338">
        <v>56300</v>
      </c>
      <c r="G77" s="330"/>
      <c r="H77" s="330"/>
      <c r="I77" s="330"/>
      <c r="J77" s="294" t="s">
        <v>358</v>
      </c>
    </row>
    <row r="78" spans="1:10" s="333" customFormat="1" ht="24" customHeight="1" x14ac:dyDescent="0.2">
      <c r="A78" s="325"/>
      <c r="B78" s="495" t="s">
        <v>1593</v>
      </c>
      <c r="C78" s="294" t="s">
        <v>1594</v>
      </c>
      <c r="D78" s="294" t="s">
        <v>1345</v>
      </c>
      <c r="E78" s="338">
        <f t="shared" si="1"/>
        <v>14620</v>
      </c>
      <c r="F78" s="338">
        <v>14620</v>
      </c>
      <c r="G78" s="330"/>
      <c r="H78" s="330"/>
      <c r="I78" s="330"/>
      <c r="J78" s="294" t="s">
        <v>358</v>
      </c>
    </row>
    <row r="79" spans="1:10" s="333" customFormat="1" ht="24" customHeight="1" x14ac:dyDescent="0.2">
      <c r="A79" s="325"/>
      <c r="B79" s="495" t="s">
        <v>1595</v>
      </c>
      <c r="C79" s="294" t="s">
        <v>1594</v>
      </c>
      <c r="D79" s="294" t="s">
        <v>1345</v>
      </c>
      <c r="E79" s="338">
        <f t="shared" si="1"/>
        <v>14620</v>
      </c>
      <c r="F79" s="338">
        <v>14620</v>
      </c>
      <c r="G79" s="330"/>
      <c r="H79" s="330"/>
      <c r="I79" s="330"/>
      <c r="J79" s="294" t="s">
        <v>358</v>
      </c>
    </row>
    <row r="80" spans="1:10" s="333" customFormat="1" ht="47.25" customHeight="1" x14ac:dyDescent="0.2">
      <c r="A80" s="325"/>
      <c r="B80" s="495" t="s">
        <v>1596</v>
      </c>
      <c r="C80" s="294" t="s">
        <v>1597</v>
      </c>
      <c r="D80" s="294" t="s">
        <v>1598</v>
      </c>
      <c r="E80" s="338">
        <f t="shared" si="1"/>
        <v>22000</v>
      </c>
      <c r="F80" s="338">
        <v>22000</v>
      </c>
      <c r="G80" s="330"/>
      <c r="H80" s="330"/>
      <c r="I80" s="330"/>
      <c r="J80" s="294" t="s">
        <v>358</v>
      </c>
    </row>
    <row r="81" spans="1:10" s="333" customFormat="1" ht="46.5" customHeight="1" x14ac:dyDescent="0.2">
      <c r="A81" s="325"/>
      <c r="B81" s="495" t="s">
        <v>1599</v>
      </c>
      <c r="C81" s="294" t="s">
        <v>1597</v>
      </c>
      <c r="D81" s="294" t="s">
        <v>1598</v>
      </c>
      <c r="E81" s="338">
        <f t="shared" si="1"/>
        <v>28000</v>
      </c>
      <c r="F81" s="338">
        <v>28000</v>
      </c>
      <c r="G81" s="330"/>
      <c r="H81" s="330"/>
      <c r="I81" s="330"/>
      <c r="J81" s="294" t="s">
        <v>358</v>
      </c>
    </row>
    <row r="82" spans="1:10" s="333" customFormat="1" ht="45" customHeight="1" x14ac:dyDescent="0.2">
      <c r="A82" s="370"/>
      <c r="B82" s="495" t="s">
        <v>1603</v>
      </c>
      <c r="C82" s="294" t="s">
        <v>885</v>
      </c>
      <c r="D82" s="294" t="s">
        <v>1283</v>
      </c>
      <c r="E82" s="338">
        <f t="shared" si="1"/>
        <v>10960</v>
      </c>
      <c r="F82" s="294">
        <v>10960</v>
      </c>
      <c r="G82" s="330"/>
      <c r="H82" s="330"/>
      <c r="I82" s="330"/>
      <c r="J82" s="294" t="s">
        <v>372</v>
      </c>
    </row>
    <row r="83" spans="1:10" s="333" customFormat="1" ht="37.5" x14ac:dyDescent="0.2">
      <c r="A83" s="370"/>
      <c r="B83" s="495" t="s">
        <v>1604</v>
      </c>
      <c r="C83" s="294" t="s">
        <v>885</v>
      </c>
      <c r="D83" s="294" t="s">
        <v>636</v>
      </c>
      <c r="E83" s="338">
        <f t="shared" si="1"/>
        <v>7840</v>
      </c>
      <c r="F83" s="338">
        <v>7840</v>
      </c>
      <c r="G83" s="330"/>
      <c r="H83" s="330"/>
      <c r="I83" s="330"/>
      <c r="J83" s="294" t="s">
        <v>372</v>
      </c>
    </row>
    <row r="84" spans="1:10" s="333" customFormat="1" ht="37.5" x14ac:dyDescent="0.2">
      <c r="A84" s="370"/>
      <c r="B84" s="495" t="s">
        <v>1605</v>
      </c>
      <c r="C84" s="294" t="s">
        <v>885</v>
      </c>
      <c r="D84" s="294" t="s">
        <v>1374</v>
      </c>
      <c r="E84" s="338">
        <f t="shared" si="1"/>
        <v>8140</v>
      </c>
      <c r="F84" s="338">
        <v>8140</v>
      </c>
      <c r="G84" s="330"/>
      <c r="H84" s="330"/>
      <c r="I84" s="330"/>
      <c r="J84" s="294" t="s">
        <v>372</v>
      </c>
    </row>
    <row r="85" spans="1:10" s="333" customFormat="1" ht="37.5" x14ac:dyDescent="0.2">
      <c r="A85" s="370"/>
      <c r="B85" s="495" t="s">
        <v>1607</v>
      </c>
      <c r="C85" s="294" t="s">
        <v>1342</v>
      </c>
      <c r="D85" s="294" t="s">
        <v>636</v>
      </c>
      <c r="E85" s="338">
        <f t="shared" si="1"/>
        <v>7840</v>
      </c>
      <c r="F85" s="338">
        <v>7840</v>
      </c>
      <c r="G85" s="330"/>
      <c r="H85" s="330"/>
      <c r="I85" s="330"/>
      <c r="J85" s="294" t="s">
        <v>1264</v>
      </c>
    </row>
    <row r="86" spans="1:10" s="352" customFormat="1" ht="44.25" customHeight="1" x14ac:dyDescent="0.2">
      <c r="A86" s="510"/>
      <c r="B86" s="495" t="s">
        <v>1608</v>
      </c>
      <c r="C86" s="294" t="s">
        <v>1413</v>
      </c>
      <c r="D86" s="294"/>
      <c r="E86" s="338">
        <f t="shared" si="1"/>
        <v>7500</v>
      </c>
      <c r="F86" s="338">
        <v>7500</v>
      </c>
      <c r="G86" s="330"/>
      <c r="H86" s="330"/>
      <c r="I86" s="330"/>
      <c r="J86" s="294" t="s">
        <v>1606</v>
      </c>
    </row>
    <row r="87" spans="1:10" s="352" customFormat="1" ht="37.5" x14ac:dyDescent="0.2">
      <c r="A87" s="510"/>
      <c r="B87" s="495" t="s">
        <v>1726</v>
      </c>
      <c r="C87" s="294" t="s">
        <v>885</v>
      </c>
      <c r="D87" s="294"/>
      <c r="E87" s="338">
        <f t="shared" si="1"/>
        <v>10950</v>
      </c>
      <c r="F87" s="294">
        <v>10950</v>
      </c>
      <c r="G87" s="330"/>
      <c r="H87" s="330"/>
      <c r="I87" s="330"/>
      <c r="J87" s="294" t="s">
        <v>1606</v>
      </c>
    </row>
    <row r="88" spans="1:10" s="333" customFormat="1" ht="81" customHeight="1" x14ac:dyDescent="0.2">
      <c r="A88" s="370"/>
      <c r="B88" s="495" t="s">
        <v>1727</v>
      </c>
      <c r="C88" s="800" t="s">
        <v>885</v>
      </c>
      <c r="D88" s="826">
        <v>22920</v>
      </c>
      <c r="E88" s="338">
        <f t="shared" si="1"/>
        <v>13000</v>
      </c>
      <c r="F88" s="361">
        <v>13000</v>
      </c>
      <c r="G88" s="326"/>
      <c r="H88" s="326"/>
      <c r="I88" s="326"/>
      <c r="J88" s="361" t="s">
        <v>1609</v>
      </c>
    </row>
    <row r="89" spans="1:10" s="333" customFormat="1" ht="100.5" customHeight="1" x14ac:dyDescent="0.2">
      <c r="A89" s="370"/>
      <c r="B89" s="495" t="s">
        <v>1728</v>
      </c>
      <c r="C89" s="800" t="s">
        <v>886</v>
      </c>
      <c r="D89" s="826">
        <v>23012</v>
      </c>
      <c r="E89" s="338">
        <f t="shared" si="1"/>
        <v>25120</v>
      </c>
      <c r="F89" s="328">
        <v>25120</v>
      </c>
      <c r="G89" s="326"/>
      <c r="H89" s="326"/>
      <c r="I89" s="326"/>
      <c r="J89" s="361" t="s">
        <v>1609</v>
      </c>
    </row>
    <row r="90" spans="1:10" s="372" customFormat="1" ht="37.5" x14ac:dyDescent="0.2">
      <c r="A90" s="925"/>
      <c r="B90" s="821" t="s">
        <v>1729</v>
      </c>
      <c r="C90" s="294" t="s">
        <v>886</v>
      </c>
      <c r="D90" s="294" t="s">
        <v>852</v>
      </c>
      <c r="E90" s="338">
        <f t="shared" si="1"/>
        <v>15840</v>
      </c>
      <c r="F90" s="294">
        <v>15840</v>
      </c>
      <c r="G90" s="330"/>
      <c r="H90" s="330"/>
      <c r="I90" s="330"/>
      <c r="J90" s="294" t="s">
        <v>1613</v>
      </c>
    </row>
    <row r="91" spans="1:10" s="372" customFormat="1" ht="37.5" x14ac:dyDescent="0.2">
      <c r="A91" s="925"/>
      <c r="B91" s="821" t="s">
        <v>1730</v>
      </c>
      <c r="C91" s="294" t="s">
        <v>732</v>
      </c>
      <c r="D91" s="294" t="s">
        <v>1213</v>
      </c>
      <c r="E91" s="338">
        <f t="shared" si="1"/>
        <v>22880</v>
      </c>
      <c r="F91" s="338">
        <v>22880</v>
      </c>
      <c r="G91" s="330"/>
      <c r="H91" s="330"/>
      <c r="I91" s="330"/>
      <c r="J91" s="294" t="s">
        <v>1613</v>
      </c>
    </row>
    <row r="92" spans="1:10" s="333" customFormat="1" ht="37.5" x14ac:dyDescent="0.2">
      <c r="A92" s="370"/>
      <c r="B92" s="495" t="s">
        <v>1615</v>
      </c>
      <c r="C92" s="294" t="s">
        <v>886</v>
      </c>
      <c r="D92" s="294" t="s">
        <v>1168</v>
      </c>
      <c r="E92" s="338">
        <f t="shared" si="1"/>
        <v>30000</v>
      </c>
      <c r="F92" s="338">
        <v>30000</v>
      </c>
      <c r="G92" s="330"/>
      <c r="H92" s="330"/>
      <c r="I92" s="330"/>
      <c r="J92" s="294" t="s">
        <v>1567</v>
      </c>
    </row>
    <row r="93" spans="1:10" s="333" customFormat="1" ht="37.5" x14ac:dyDescent="0.2">
      <c r="A93" s="312"/>
      <c r="B93" s="490" t="s">
        <v>1627</v>
      </c>
      <c r="C93" s="354" t="s">
        <v>635</v>
      </c>
      <c r="D93" s="926" t="s">
        <v>636</v>
      </c>
      <c r="E93" s="338">
        <f t="shared" ref="E93:E99" si="2">F93+G93+H93+I93</f>
        <v>0</v>
      </c>
      <c r="F93" s="927"/>
      <c r="G93" s="490"/>
      <c r="H93" s="490"/>
      <c r="I93" s="490"/>
      <c r="J93" s="361" t="s">
        <v>1609</v>
      </c>
    </row>
    <row r="94" spans="1:10" s="333" customFormat="1" ht="39.75" customHeight="1" x14ac:dyDescent="0.2">
      <c r="A94" s="325"/>
      <c r="B94" s="495" t="s">
        <v>1618</v>
      </c>
      <c r="C94" s="294" t="s">
        <v>1619</v>
      </c>
      <c r="D94" s="294" t="s">
        <v>1467</v>
      </c>
      <c r="E94" s="338">
        <f t="shared" si="2"/>
        <v>45860</v>
      </c>
      <c r="F94" s="338">
        <v>45860</v>
      </c>
      <c r="G94" s="330"/>
      <c r="H94" s="330"/>
      <c r="I94" s="330"/>
      <c r="J94" s="294" t="s">
        <v>375</v>
      </c>
    </row>
    <row r="95" spans="1:10" s="333" customFormat="1" ht="40.5" customHeight="1" x14ac:dyDescent="0.2">
      <c r="A95" s="325"/>
      <c r="B95" s="495" t="s">
        <v>1620</v>
      </c>
      <c r="C95" s="294" t="s">
        <v>1621</v>
      </c>
      <c r="D95" s="294" t="s">
        <v>1622</v>
      </c>
      <c r="E95" s="338">
        <f t="shared" si="2"/>
        <v>67790</v>
      </c>
      <c r="F95" s="338">
        <v>67790</v>
      </c>
      <c r="G95" s="330"/>
      <c r="H95" s="330"/>
      <c r="I95" s="330"/>
      <c r="J95" s="294" t="s">
        <v>375</v>
      </c>
    </row>
    <row r="96" spans="1:10" s="333" customFormat="1" ht="46.5" customHeight="1" x14ac:dyDescent="0.2">
      <c r="A96" s="325"/>
      <c r="B96" s="495" t="s">
        <v>1623</v>
      </c>
      <c r="C96" s="294" t="s">
        <v>1624</v>
      </c>
      <c r="D96" s="294" t="s">
        <v>1625</v>
      </c>
      <c r="E96" s="338">
        <f t="shared" si="2"/>
        <v>10400</v>
      </c>
      <c r="F96" s="338">
        <v>10400</v>
      </c>
      <c r="G96" s="330"/>
      <c r="H96" s="330"/>
      <c r="I96" s="330"/>
      <c r="J96" s="294" t="s">
        <v>375</v>
      </c>
    </row>
    <row r="97" spans="1:12" s="333" customFormat="1" ht="46.5" customHeight="1" x14ac:dyDescent="0.2">
      <c r="A97" s="325"/>
      <c r="B97" s="928" t="s">
        <v>1734</v>
      </c>
      <c r="C97" s="294" t="s">
        <v>1741</v>
      </c>
      <c r="D97" s="294" t="s">
        <v>1051</v>
      </c>
      <c r="E97" s="338"/>
      <c r="F97" s="338"/>
      <c r="G97" s="330"/>
      <c r="H97" s="330"/>
      <c r="I97" s="330"/>
      <c r="J97" s="294"/>
    </row>
    <row r="98" spans="1:12" s="333" customFormat="1" ht="42" customHeight="1" x14ac:dyDescent="0.2">
      <c r="A98" s="325"/>
      <c r="B98" s="495" t="s">
        <v>1732</v>
      </c>
      <c r="C98" s="294" t="s">
        <v>1626</v>
      </c>
      <c r="D98" s="294" t="s">
        <v>1622</v>
      </c>
      <c r="E98" s="338">
        <f t="shared" si="2"/>
        <v>28400</v>
      </c>
      <c r="F98" s="338">
        <v>28400</v>
      </c>
      <c r="G98" s="330"/>
      <c r="H98" s="330"/>
      <c r="I98" s="330"/>
      <c r="J98" s="294" t="s">
        <v>375</v>
      </c>
    </row>
    <row r="99" spans="1:12" s="333" customFormat="1" ht="41.25" customHeight="1" x14ac:dyDescent="0.2">
      <c r="A99" s="325"/>
      <c r="B99" s="495" t="s">
        <v>1733</v>
      </c>
      <c r="C99" s="294" t="s">
        <v>1626</v>
      </c>
      <c r="D99" s="294" t="s">
        <v>1622</v>
      </c>
      <c r="E99" s="338">
        <f t="shared" si="2"/>
        <v>28400</v>
      </c>
      <c r="F99" s="338">
        <v>28400</v>
      </c>
      <c r="G99" s="330"/>
      <c r="H99" s="330"/>
      <c r="I99" s="330"/>
      <c r="J99" s="294" t="s">
        <v>375</v>
      </c>
    </row>
    <row r="100" spans="1:12" s="333" customFormat="1" ht="45.75" customHeight="1" x14ac:dyDescent="0.2">
      <c r="A100" s="325"/>
      <c r="B100" s="495" t="s">
        <v>1581</v>
      </c>
      <c r="C100" s="330" t="s">
        <v>1582</v>
      </c>
      <c r="D100" s="294" t="s">
        <v>1583</v>
      </c>
      <c r="E100" s="338">
        <f t="shared" ref="E100:E111" si="3">F100+G100+H100+I100</f>
        <v>13790</v>
      </c>
      <c r="F100" s="338">
        <v>13790</v>
      </c>
      <c r="G100" s="330"/>
      <c r="H100" s="330"/>
      <c r="I100" s="330"/>
      <c r="J100" s="294" t="s">
        <v>358</v>
      </c>
    </row>
    <row r="101" spans="1:12" s="333" customFormat="1" ht="59.25" customHeight="1" x14ac:dyDescent="0.2">
      <c r="A101" s="325"/>
      <c r="B101" s="495" t="s">
        <v>1584</v>
      </c>
      <c r="C101" s="330" t="s">
        <v>1585</v>
      </c>
      <c r="D101" s="294" t="s">
        <v>1583</v>
      </c>
      <c r="E101" s="338">
        <f t="shared" si="3"/>
        <v>49500</v>
      </c>
      <c r="F101" s="338">
        <v>49500</v>
      </c>
      <c r="G101" s="330"/>
      <c r="H101" s="330"/>
      <c r="I101" s="330"/>
      <c r="J101" s="294" t="s">
        <v>358</v>
      </c>
    </row>
    <row r="102" spans="1:12" s="333" customFormat="1" ht="60.75" customHeight="1" x14ac:dyDescent="0.2">
      <c r="A102" s="325"/>
      <c r="B102" s="495" t="s">
        <v>1586</v>
      </c>
      <c r="C102" s="911" t="s">
        <v>1587</v>
      </c>
      <c r="D102" s="294" t="s">
        <v>1588</v>
      </c>
      <c r="E102" s="338">
        <f t="shared" si="3"/>
        <v>13790</v>
      </c>
      <c r="F102" s="338">
        <v>13790</v>
      </c>
      <c r="G102" s="330"/>
      <c r="H102" s="330"/>
      <c r="I102" s="330"/>
      <c r="J102" s="294" t="s">
        <v>358</v>
      </c>
    </row>
    <row r="103" spans="1:12" s="333" customFormat="1" ht="42" customHeight="1" x14ac:dyDescent="0.2">
      <c r="A103" s="325"/>
      <c r="B103" s="495" t="s">
        <v>1723</v>
      </c>
      <c r="C103" s="294" t="s">
        <v>1600</v>
      </c>
      <c r="D103" s="294" t="s">
        <v>1601</v>
      </c>
      <c r="E103" s="338">
        <f t="shared" si="3"/>
        <v>7400</v>
      </c>
      <c r="F103" s="338">
        <v>7400</v>
      </c>
      <c r="G103" s="330"/>
      <c r="H103" s="330"/>
      <c r="I103" s="330"/>
      <c r="J103" s="294" t="s">
        <v>358</v>
      </c>
    </row>
    <row r="104" spans="1:12" s="333" customFormat="1" ht="39.75" customHeight="1" x14ac:dyDescent="0.2">
      <c r="A104" s="325"/>
      <c r="B104" s="495" t="s">
        <v>1724</v>
      </c>
      <c r="C104" s="294" t="s">
        <v>1600</v>
      </c>
      <c r="D104" s="294" t="s">
        <v>1601</v>
      </c>
      <c r="E104" s="338">
        <f t="shared" si="3"/>
        <v>7400</v>
      </c>
      <c r="F104" s="338">
        <v>7400</v>
      </c>
      <c r="G104" s="330"/>
      <c r="H104" s="330"/>
      <c r="I104" s="330"/>
      <c r="J104" s="294" t="s">
        <v>358</v>
      </c>
    </row>
    <row r="105" spans="1:12" s="333" customFormat="1" ht="81" customHeight="1" x14ac:dyDescent="0.2">
      <c r="A105" s="325"/>
      <c r="B105" s="495" t="s">
        <v>1725</v>
      </c>
      <c r="C105" s="294" t="s">
        <v>1602</v>
      </c>
      <c r="D105" s="294" t="s">
        <v>1601</v>
      </c>
      <c r="E105" s="338">
        <f t="shared" si="3"/>
        <v>3450</v>
      </c>
      <c r="F105" s="338">
        <v>3450</v>
      </c>
      <c r="G105" s="330"/>
      <c r="H105" s="330"/>
      <c r="I105" s="330"/>
      <c r="J105" s="294" t="s">
        <v>358</v>
      </c>
    </row>
    <row r="106" spans="1:12" s="333" customFormat="1" ht="62.25" customHeight="1" x14ac:dyDescent="0.2">
      <c r="A106" s="312"/>
      <c r="B106" s="490" t="s">
        <v>1630</v>
      </c>
      <c r="C106" s="926" t="s">
        <v>1631</v>
      </c>
      <c r="D106" s="926" t="s">
        <v>1213</v>
      </c>
      <c r="E106" s="338">
        <f t="shared" si="3"/>
        <v>10000</v>
      </c>
      <c r="F106" s="927">
        <v>10000</v>
      </c>
      <c r="G106" s="490"/>
      <c r="H106" s="490"/>
      <c r="I106" s="490"/>
      <c r="J106" s="361" t="s">
        <v>1609</v>
      </c>
    </row>
    <row r="107" spans="1:12" s="333" customFormat="1" ht="37.5" customHeight="1" x14ac:dyDescent="0.2">
      <c r="A107" s="312"/>
      <c r="B107" s="490" t="s">
        <v>1632</v>
      </c>
      <c r="C107" s="354" t="s">
        <v>1633</v>
      </c>
      <c r="D107" s="926" t="s">
        <v>1213</v>
      </c>
      <c r="E107" s="338">
        <f t="shared" si="3"/>
        <v>15000</v>
      </c>
      <c r="F107" s="807">
        <v>15000</v>
      </c>
      <c r="G107" s="490"/>
      <c r="H107" s="490"/>
      <c r="I107" s="490"/>
      <c r="J107" s="361" t="s">
        <v>1609</v>
      </c>
    </row>
    <row r="108" spans="1:12" s="333" customFormat="1" ht="63.75" customHeight="1" x14ac:dyDescent="0.2">
      <c r="A108" s="325"/>
      <c r="B108" s="495" t="s">
        <v>1731</v>
      </c>
      <c r="C108" s="294" t="s">
        <v>1616</v>
      </c>
      <c r="D108" s="294" t="s">
        <v>1617</v>
      </c>
      <c r="E108" s="338">
        <f t="shared" si="3"/>
        <v>205600</v>
      </c>
      <c r="F108" s="338">
        <v>205600</v>
      </c>
      <c r="G108" s="330"/>
      <c r="H108" s="330"/>
      <c r="I108" s="330"/>
      <c r="J108" s="294" t="s">
        <v>375</v>
      </c>
    </row>
    <row r="109" spans="1:12" s="372" customFormat="1" ht="42" customHeight="1" x14ac:dyDescent="0.2">
      <c r="A109" s="925"/>
      <c r="B109" s="821" t="s">
        <v>1614</v>
      </c>
      <c r="C109" s="294" t="s">
        <v>825</v>
      </c>
      <c r="D109" s="294" t="s">
        <v>1374</v>
      </c>
      <c r="E109" s="338">
        <f t="shared" si="3"/>
        <v>16000</v>
      </c>
      <c r="F109" s="338">
        <v>16000</v>
      </c>
      <c r="G109" s="330"/>
      <c r="H109" s="330"/>
      <c r="I109" s="330"/>
      <c r="J109" s="294" t="s">
        <v>1613</v>
      </c>
      <c r="L109" s="372" t="s">
        <v>583</v>
      </c>
    </row>
    <row r="110" spans="1:12" s="333" customFormat="1" ht="23.25" customHeight="1" x14ac:dyDescent="0.2">
      <c r="A110" s="294"/>
      <c r="B110" s="495" t="s">
        <v>1737</v>
      </c>
      <c r="C110" s="800" t="s">
        <v>825</v>
      </c>
      <c r="D110" s="294" t="s">
        <v>615</v>
      </c>
      <c r="E110" s="338">
        <f t="shared" si="3"/>
        <v>70000</v>
      </c>
      <c r="F110" s="923">
        <v>70000</v>
      </c>
      <c r="G110" s="326"/>
      <c r="H110" s="326"/>
      <c r="I110" s="326"/>
      <c r="J110" s="294" t="s">
        <v>374</v>
      </c>
    </row>
    <row r="111" spans="1:12" s="333" customFormat="1" ht="37.5" x14ac:dyDescent="0.2">
      <c r="A111" s="326"/>
      <c r="B111" s="490" t="s">
        <v>1738</v>
      </c>
      <c r="C111" s="361" t="s">
        <v>1109</v>
      </c>
      <c r="D111" s="294" t="s">
        <v>615</v>
      </c>
      <c r="E111" s="338">
        <f t="shared" si="3"/>
        <v>20000</v>
      </c>
      <c r="F111" s="924">
        <v>20000</v>
      </c>
      <c r="G111" s="326"/>
      <c r="H111" s="326"/>
      <c r="I111" s="326"/>
      <c r="J111" s="294" t="s">
        <v>374</v>
      </c>
    </row>
    <row r="112" spans="1:12" s="339" customFormat="1" ht="27" customHeight="1" x14ac:dyDescent="0.3">
      <c r="A112" s="312"/>
      <c r="B112" s="489" t="s">
        <v>1740</v>
      </c>
      <c r="C112" s="800" t="s">
        <v>604</v>
      </c>
      <c r="D112" s="856">
        <v>242278</v>
      </c>
      <c r="E112" s="338">
        <f t="shared" ref="E112" si="4">F112+G112+H112+I112</f>
        <v>6000</v>
      </c>
      <c r="F112" s="354">
        <v>6000</v>
      </c>
      <c r="G112" s="354"/>
      <c r="H112" s="354"/>
      <c r="I112" s="354"/>
      <c r="J112" s="354" t="s">
        <v>576</v>
      </c>
    </row>
    <row r="113" spans="1:10" s="333" customFormat="1" ht="37.5" x14ac:dyDescent="0.2">
      <c r="A113" s="330"/>
      <c r="B113" s="854" t="s">
        <v>1739</v>
      </c>
      <c r="C113" s="800" t="s">
        <v>1212</v>
      </c>
      <c r="D113" s="869" t="s">
        <v>1213</v>
      </c>
      <c r="E113" s="338">
        <f>F113+G113+H113+I113</f>
        <v>10000</v>
      </c>
      <c r="F113" s="870">
        <v>10000</v>
      </c>
      <c r="G113" s="870"/>
      <c r="H113" s="490"/>
      <c r="I113" s="490"/>
      <c r="J113" s="354" t="s">
        <v>1196</v>
      </c>
    </row>
    <row r="114" spans="1:10" x14ac:dyDescent="0.2">
      <c r="A114" s="84"/>
      <c r="B114" s="797"/>
      <c r="C114" s="798"/>
      <c r="D114" s="317"/>
      <c r="E114" s="221">
        <f t="shared" ref="E114" si="5">F114+G114+H114+I114</f>
        <v>0</v>
      </c>
      <c r="F114" s="303"/>
      <c r="G114" s="303"/>
      <c r="H114" s="303"/>
      <c r="I114" s="303"/>
      <c r="J114" s="317"/>
    </row>
    <row r="115" spans="1:10" x14ac:dyDescent="0.2">
      <c r="A115" s="704"/>
      <c r="B115" s="194" t="s">
        <v>5</v>
      </c>
      <c r="C115" s="704"/>
      <c r="D115" s="704"/>
      <c r="E115" s="187">
        <f>SUM(E15:E114)</f>
        <v>2407470</v>
      </c>
      <c r="F115" s="187">
        <f>SUM(F15:F114)</f>
        <v>2407470</v>
      </c>
      <c r="G115" s="187">
        <f>SUM(G15:G114)</f>
        <v>0</v>
      </c>
      <c r="H115" s="187">
        <f>SUM(H15:H114)</f>
        <v>0</v>
      </c>
      <c r="I115" s="187">
        <f>SUM(I15:I114)</f>
        <v>0</v>
      </c>
      <c r="J115" s="213">
        <f>F115+G115+H115+I115</f>
        <v>2407470</v>
      </c>
    </row>
    <row r="116" spans="1:10" x14ac:dyDescent="0.2">
      <c r="B116" s="109"/>
    </row>
  </sheetData>
  <mergeCells count="5">
    <mergeCell ref="A12:A13"/>
    <mergeCell ref="B12:B13"/>
    <mergeCell ref="E12:I12"/>
    <mergeCell ref="J12:J13"/>
    <mergeCell ref="A1:J1"/>
  </mergeCells>
  <pageMargins left="0.9055118110236221" right="0.11811023622047245" top="0.74803149606299213" bottom="0.74803149606299213" header="0.31496062992125984" footer="0.31496062992125984"/>
  <pageSetup paperSize="9" scale="80" orientation="landscape" horizontalDpi="0" verticalDpi="0" r:id="rId1"/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20"/>
  <sheetViews>
    <sheetView topLeftCell="A2" zoomScale="80" zoomScaleNormal="80" workbookViewId="0">
      <selection activeCell="A21" sqref="A21:XFD22"/>
    </sheetView>
  </sheetViews>
  <sheetFormatPr defaultColWidth="9.140625" defaultRowHeight="21" x14ac:dyDescent="0.35"/>
  <cols>
    <col min="1" max="1" width="5.7109375" style="1" customWidth="1"/>
    <col min="2" max="2" width="33.28515625" style="1" customWidth="1"/>
    <col min="3" max="3" width="23" style="1" customWidth="1"/>
    <col min="4" max="4" width="18.28515625" style="1" customWidth="1"/>
    <col min="5" max="5" width="15" style="1" customWidth="1"/>
    <col min="6" max="7" width="12.28515625" style="1" customWidth="1"/>
    <col min="8" max="8" width="13.140625" style="1" customWidth="1"/>
    <col min="9" max="9" width="14.5703125" style="1" customWidth="1"/>
    <col min="10" max="10" width="15.28515625" style="1" customWidth="1"/>
    <col min="11" max="16384" width="9.140625" style="1"/>
  </cols>
  <sheetData>
    <row r="1" spans="1:10" ht="28.5" x14ac:dyDescent="0.45">
      <c r="A1" s="1180" t="s">
        <v>390</v>
      </c>
      <c r="B1" s="1180"/>
      <c r="C1" s="1180"/>
      <c r="D1" s="1180"/>
      <c r="E1" s="1180"/>
      <c r="F1" s="1180"/>
      <c r="G1" s="1180"/>
      <c r="H1" s="1180"/>
      <c r="I1" s="1180"/>
      <c r="J1" s="1180"/>
    </row>
    <row r="2" spans="1:10" ht="21" customHeight="1" x14ac:dyDescent="0.35">
      <c r="A2" s="35"/>
      <c r="B2" s="48" t="s">
        <v>23</v>
      </c>
      <c r="C2" s="39" t="s">
        <v>30</v>
      </c>
      <c r="D2" s="141" t="s">
        <v>26</v>
      </c>
      <c r="E2" s="5"/>
      <c r="F2" s="49" t="s">
        <v>391</v>
      </c>
      <c r="G2" s="5"/>
      <c r="H2" s="49" t="s">
        <v>401</v>
      </c>
      <c r="I2" s="694"/>
    </row>
    <row r="3" spans="1:10" ht="21" customHeight="1" x14ac:dyDescent="0.35">
      <c r="A3" s="35"/>
      <c r="B3" s="48" t="s">
        <v>40</v>
      </c>
      <c r="C3" s="39" t="s">
        <v>166</v>
      </c>
      <c r="D3" s="30"/>
      <c r="F3" s="2"/>
      <c r="G3" s="2"/>
      <c r="H3" s="2"/>
    </row>
    <row r="4" spans="1:10" ht="21" customHeight="1" x14ac:dyDescent="0.35">
      <c r="A4" s="35"/>
      <c r="B4" s="48" t="s">
        <v>392</v>
      </c>
      <c r="C4" s="39" t="s">
        <v>515</v>
      </c>
      <c r="D4" s="30"/>
      <c r="E4" s="2"/>
      <c r="F4" s="2"/>
      <c r="G4" s="2"/>
    </row>
    <row r="5" spans="1:10" ht="21" customHeight="1" x14ac:dyDescent="0.35">
      <c r="A5" s="35"/>
      <c r="B5" s="48" t="s">
        <v>17</v>
      </c>
      <c r="C5" s="50" t="s">
        <v>25</v>
      </c>
      <c r="D5" s="51" t="s">
        <v>41</v>
      </c>
      <c r="E5" s="50"/>
      <c r="F5" s="50" t="s">
        <v>42</v>
      </c>
      <c r="G5" s="50" t="s">
        <v>43</v>
      </c>
      <c r="H5" s="50" t="s">
        <v>46</v>
      </c>
      <c r="I5" s="50" t="s">
        <v>44</v>
      </c>
      <c r="J5" s="899" t="s">
        <v>45</v>
      </c>
    </row>
    <row r="6" spans="1:10" ht="21" customHeight="1" x14ac:dyDescent="0.35">
      <c r="A6" s="35"/>
      <c r="B6" s="37" t="s">
        <v>28</v>
      </c>
      <c r="D6" s="1" t="s">
        <v>323</v>
      </c>
      <c r="F6" s="30"/>
      <c r="H6" s="30"/>
      <c r="J6" s="30"/>
    </row>
    <row r="7" spans="1:10" ht="21" customHeight="1" x14ac:dyDescent="0.35">
      <c r="A7" s="35"/>
      <c r="B7" s="37"/>
      <c r="F7" s="30"/>
      <c r="H7" s="30"/>
    </row>
    <row r="8" spans="1:10" ht="21" customHeight="1" x14ac:dyDescent="0.35">
      <c r="A8" s="35"/>
      <c r="B8" s="37" t="s">
        <v>29</v>
      </c>
      <c r="D8" s="1" t="s">
        <v>516</v>
      </c>
      <c r="E8" s="30"/>
      <c r="F8" s="2"/>
      <c r="G8" s="2"/>
      <c r="H8" s="2"/>
    </row>
    <row r="9" spans="1:10" ht="21" customHeight="1" x14ac:dyDescent="0.35">
      <c r="A9" s="35"/>
      <c r="B9" s="37" t="s">
        <v>374</v>
      </c>
      <c r="D9" s="145" t="s">
        <v>517</v>
      </c>
      <c r="E9" s="30"/>
      <c r="F9" s="2"/>
      <c r="G9" s="2"/>
      <c r="H9" s="2"/>
    </row>
    <row r="10" spans="1:10" ht="21" customHeight="1" x14ac:dyDescent="0.35">
      <c r="A10" s="1175" t="s">
        <v>0</v>
      </c>
      <c r="B10" s="1175" t="s">
        <v>27</v>
      </c>
      <c r="C10" s="699" t="s">
        <v>19</v>
      </c>
      <c r="D10" s="6" t="s">
        <v>20</v>
      </c>
      <c r="E10" s="1177" t="s">
        <v>1</v>
      </c>
      <c r="F10" s="1178"/>
      <c r="G10" s="1178"/>
      <c r="H10" s="1178"/>
      <c r="I10" s="1179"/>
      <c r="J10" s="1173" t="s">
        <v>10</v>
      </c>
    </row>
    <row r="11" spans="1:10" x14ac:dyDescent="0.35">
      <c r="A11" s="1176"/>
      <c r="B11" s="1176"/>
      <c r="C11" s="700"/>
      <c r="D11" s="3" t="s">
        <v>21</v>
      </c>
      <c r="E11" s="36" t="s">
        <v>5</v>
      </c>
      <c r="F11" s="36" t="s">
        <v>6</v>
      </c>
      <c r="G11" s="36" t="s">
        <v>261</v>
      </c>
      <c r="H11" s="36" t="s">
        <v>22</v>
      </c>
      <c r="I11" s="36" t="s">
        <v>135</v>
      </c>
      <c r="J11" s="1174"/>
    </row>
    <row r="12" spans="1:10" s="11" customFormat="1" ht="63" x14ac:dyDescent="0.2">
      <c r="A12" s="929">
        <v>107</v>
      </c>
      <c r="B12" s="83" t="s">
        <v>320</v>
      </c>
      <c r="C12" s="79"/>
      <c r="D12" s="79"/>
      <c r="E12" s="220">
        <f t="shared" ref="E12:E16" si="0">F12+G12+H12+I12</f>
        <v>0</v>
      </c>
      <c r="F12" s="219"/>
      <c r="G12" s="219"/>
      <c r="H12" s="219"/>
      <c r="I12" s="219"/>
      <c r="J12" s="79"/>
    </row>
    <row r="13" spans="1:10" s="333" customFormat="1" ht="37.5" x14ac:dyDescent="0.2">
      <c r="A13" s="930"/>
      <c r="B13" s="496" t="s">
        <v>1110</v>
      </c>
      <c r="C13" s="294" t="s">
        <v>1111</v>
      </c>
      <c r="D13" s="361" t="s">
        <v>615</v>
      </c>
      <c r="E13" s="338">
        <f t="shared" si="0"/>
        <v>0</v>
      </c>
      <c r="F13" s="338"/>
      <c r="G13" s="338"/>
      <c r="H13" s="338"/>
      <c r="I13" s="338"/>
      <c r="J13" s="294" t="s">
        <v>374</v>
      </c>
    </row>
    <row r="14" spans="1:10" s="11" customFormat="1" ht="45" customHeight="1" x14ac:dyDescent="0.2">
      <c r="A14" s="32">
        <v>108</v>
      </c>
      <c r="B14" s="83" t="s">
        <v>321</v>
      </c>
      <c r="C14" s="79"/>
      <c r="D14" s="79"/>
      <c r="E14" s="220">
        <f t="shared" si="0"/>
        <v>0</v>
      </c>
      <c r="F14" s="219"/>
      <c r="G14" s="219"/>
      <c r="H14" s="219"/>
      <c r="I14" s="219"/>
      <c r="J14" s="79"/>
    </row>
    <row r="15" spans="1:10" s="11" customFormat="1" ht="42" x14ac:dyDescent="0.2">
      <c r="A15" s="32">
        <v>109</v>
      </c>
      <c r="B15" s="83" t="s">
        <v>322</v>
      </c>
      <c r="C15" s="79"/>
      <c r="D15" s="79"/>
      <c r="E15" s="220">
        <f t="shared" si="0"/>
        <v>0</v>
      </c>
      <c r="F15" s="219"/>
      <c r="G15" s="219"/>
      <c r="H15" s="219"/>
      <c r="I15" s="219"/>
      <c r="J15" s="79"/>
    </row>
    <row r="16" spans="1:10" s="331" customFormat="1" ht="18.75" x14ac:dyDescent="0.3">
      <c r="A16" s="312"/>
      <c r="B16" s="312" t="s">
        <v>1112</v>
      </c>
      <c r="C16" s="800" t="s">
        <v>1113</v>
      </c>
      <c r="D16" s="353" t="s">
        <v>615</v>
      </c>
      <c r="E16" s="338">
        <f t="shared" si="0"/>
        <v>6000</v>
      </c>
      <c r="F16" s="808">
        <v>6000</v>
      </c>
      <c r="G16" s="808"/>
      <c r="H16" s="808"/>
      <c r="I16" s="808"/>
      <c r="J16" s="294" t="s">
        <v>374</v>
      </c>
    </row>
    <row r="17" spans="1:10" s="333" customFormat="1" ht="63" customHeight="1" x14ac:dyDescent="0.2">
      <c r="A17" s="294"/>
      <c r="B17" s="490" t="s">
        <v>1087</v>
      </c>
      <c r="C17" s="361" t="s">
        <v>1088</v>
      </c>
      <c r="D17" s="826">
        <v>23255</v>
      </c>
      <c r="E17" s="338">
        <f>F17+G17+H17+I17</f>
        <v>1000000</v>
      </c>
      <c r="F17" s="338">
        <v>1000000</v>
      </c>
      <c r="G17" s="338"/>
      <c r="H17" s="338"/>
      <c r="I17" s="338"/>
      <c r="J17" s="294" t="s">
        <v>1089</v>
      </c>
    </row>
    <row r="18" spans="1:10" x14ac:dyDescent="0.35">
      <c r="A18" s="84"/>
      <c r="B18" s="797"/>
      <c r="C18" s="99"/>
      <c r="D18" s="4"/>
      <c r="E18" s="220">
        <f t="shared" ref="E18" si="1">F18+G18+H18+I18</f>
        <v>0</v>
      </c>
      <c r="F18" s="241"/>
      <c r="G18" s="241"/>
      <c r="H18" s="241"/>
      <c r="I18" s="241"/>
      <c r="J18" s="4"/>
    </row>
    <row r="19" spans="1:10" x14ac:dyDescent="0.35">
      <c r="A19" s="31"/>
      <c r="B19" s="136" t="s">
        <v>5</v>
      </c>
      <c r="C19" s="31"/>
      <c r="D19" s="31"/>
      <c r="E19" s="137">
        <f>SUM(E12:E18)</f>
        <v>1006000</v>
      </c>
      <c r="F19" s="137">
        <f>SUM(F12:F18)</f>
        <v>1006000</v>
      </c>
      <c r="G19" s="137">
        <f>SUM(G12:G18)</f>
        <v>0</v>
      </c>
      <c r="H19" s="137">
        <f>SUM(H12:H18)</f>
        <v>0</v>
      </c>
      <c r="I19" s="137">
        <f>SUM(I12:I18)</f>
        <v>0</v>
      </c>
      <c r="J19" s="138">
        <f>F19+G19+H19+I19</f>
        <v>1006000</v>
      </c>
    </row>
    <row r="20" spans="1:10" x14ac:dyDescent="0.35">
      <c r="B20" s="5"/>
    </row>
  </sheetData>
  <mergeCells count="5">
    <mergeCell ref="A10:A11"/>
    <mergeCell ref="B10:B11"/>
    <mergeCell ref="E10:I10"/>
    <mergeCell ref="J10:J11"/>
    <mergeCell ref="A1:J1"/>
  </mergeCells>
  <pageMargins left="0.9055118110236221" right="0.31496062992125984" top="0.35433070866141736" bottom="0.35433070866141736" header="0.31496062992125984" footer="0.31496062992125984"/>
  <pageSetup paperSize="9" scale="80" orientation="landscape" horizontalDpi="0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24"/>
  <sheetViews>
    <sheetView topLeftCell="A7" zoomScale="80" zoomScaleNormal="80" workbookViewId="0">
      <selection sqref="A1:J23"/>
    </sheetView>
  </sheetViews>
  <sheetFormatPr defaultColWidth="9.140625" defaultRowHeight="21" x14ac:dyDescent="0.2"/>
  <cols>
    <col min="1" max="1" width="5.7109375" style="11" customWidth="1"/>
    <col min="2" max="2" width="33.28515625" style="11" customWidth="1"/>
    <col min="3" max="3" width="23" style="11" customWidth="1"/>
    <col min="4" max="4" width="18.28515625" style="11" customWidth="1"/>
    <col min="5" max="5" width="12.85546875" style="11" customWidth="1"/>
    <col min="6" max="7" width="12.42578125" style="11" customWidth="1"/>
    <col min="8" max="8" width="13.140625" style="11" customWidth="1"/>
    <col min="9" max="9" width="14.42578125" style="11" customWidth="1"/>
    <col min="10" max="10" width="13.85546875" style="11" customWidth="1"/>
    <col min="11" max="16384" width="9.140625" style="11"/>
  </cols>
  <sheetData>
    <row r="1" spans="1:10" ht="28.5" x14ac:dyDescent="0.2">
      <c r="A1" s="1146" t="s">
        <v>390</v>
      </c>
      <c r="B1" s="1146"/>
      <c r="C1" s="1146"/>
      <c r="D1" s="1146"/>
      <c r="E1" s="1146"/>
      <c r="F1" s="1146"/>
      <c r="G1" s="1146"/>
      <c r="H1" s="1146"/>
      <c r="I1" s="1146"/>
      <c r="J1" s="1146"/>
    </row>
    <row r="2" spans="1:10" ht="21" customHeight="1" x14ac:dyDescent="0.2">
      <c r="A2" s="35"/>
      <c r="B2" s="48" t="s">
        <v>23</v>
      </c>
      <c r="C2" s="202" t="s">
        <v>30</v>
      </c>
      <c r="D2" s="189" t="s">
        <v>26</v>
      </c>
      <c r="E2" s="109"/>
      <c r="F2" s="203" t="s">
        <v>391</v>
      </c>
      <c r="G2" s="109"/>
      <c r="H2" s="203" t="s">
        <v>401</v>
      </c>
      <c r="I2" s="204"/>
    </row>
    <row r="3" spans="1:10" ht="21" customHeight="1" x14ac:dyDescent="0.2">
      <c r="A3" s="35"/>
      <c r="B3" s="48" t="s">
        <v>40</v>
      </c>
      <c r="C3" s="202" t="s">
        <v>173</v>
      </c>
      <c r="D3" s="205"/>
      <c r="F3" s="206"/>
      <c r="G3" s="206"/>
      <c r="H3" s="206"/>
    </row>
    <row r="4" spans="1:10" ht="21" customHeight="1" x14ac:dyDescent="0.2">
      <c r="A4" s="35"/>
      <c r="B4" s="48" t="s">
        <v>392</v>
      </c>
      <c r="C4" s="202" t="s">
        <v>518</v>
      </c>
      <c r="D4" s="205"/>
      <c r="E4" s="206"/>
      <c r="F4" s="206"/>
      <c r="G4" s="206"/>
    </row>
    <row r="5" spans="1:10" ht="21" customHeight="1" x14ac:dyDescent="0.2">
      <c r="A5" s="35"/>
      <c r="B5" s="48" t="s">
        <v>17</v>
      </c>
      <c r="C5" s="207" t="s">
        <v>25</v>
      </c>
      <c r="D5" s="208" t="s">
        <v>41</v>
      </c>
      <c r="E5" s="207"/>
      <c r="F5" s="207" t="s">
        <v>42</v>
      </c>
      <c r="G5" s="207" t="s">
        <v>43</v>
      </c>
      <c r="H5" s="207" t="s">
        <v>46</v>
      </c>
      <c r="I5" s="207" t="s">
        <v>44</v>
      </c>
      <c r="J5" s="931" t="s">
        <v>45</v>
      </c>
    </row>
    <row r="6" spans="1:10" ht="21" customHeight="1" x14ac:dyDescent="0.2">
      <c r="A6" s="35"/>
      <c r="B6" s="199" t="s">
        <v>28</v>
      </c>
      <c r="C6" s="240"/>
      <c r="D6" s="11" t="s">
        <v>324</v>
      </c>
      <c r="F6" s="205"/>
      <c r="H6" s="205"/>
      <c r="J6" s="205"/>
    </row>
    <row r="7" spans="1:10" ht="21" customHeight="1" x14ac:dyDescent="0.2">
      <c r="A7" s="35"/>
      <c r="B7" s="199"/>
      <c r="C7" s="240"/>
      <c r="D7" s="11" t="s">
        <v>325</v>
      </c>
      <c r="F7" s="205"/>
      <c r="H7" s="205"/>
    </row>
    <row r="8" spans="1:10" ht="21" customHeight="1" x14ac:dyDescent="0.2">
      <c r="A8" s="35"/>
      <c r="B8" s="199"/>
      <c r="C8" s="240"/>
      <c r="D8" s="11" t="s">
        <v>326</v>
      </c>
      <c r="F8" s="205"/>
      <c r="H8" s="205"/>
    </row>
    <row r="9" spans="1:10" ht="21" customHeight="1" x14ac:dyDescent="0.2">
      <c r="A9" s="35"/>
      <c r="B9" s="199" t="s">
        <v>29</v>
      </c>
      <c r="C9" s="240"/>
      <c r="D9" s="11" t="s">
        <v>519</v>
      </c>
      <c r="E9" s="205"/>
      <c r="F9" s="206"/>
      <c r="G9" s="206"/>
      <c r="H9" s="206"/>
    </row>
    <row r="10" spans="1:10" ht="21" customHeight="1" x14ac:dyDescent="0.2">
      <c r="A10" s="35"/>
      <c r="B10" s="210" t="s">
        <v>374</v>
      </c>
      <c r="C10" s="240"/>
      <c r="E10" s="206"/>
      <c r="F10" s="206"/>
      <c r="G10" s="206"/>
      <c r="H10" s="206"/>
    </row>
    <row r="11" spans="1:10" ht="21" customHeight="1" x14ac:dyDescent="0.2">
      <c r="A11" s="1168" t="s">
        <v>0</v>
      </c>
      <c r="B11" s="1168" t="s">
        <v>27</v>
      </c>
      <c r="C11" s="322" t="s">
        <v>19</v>
      </c>
      <c r="D11" s="322" t="s">
        <v>20</v>
      </c>
      <c r="E11" s="1170" t="s">
        <v>1</v>
      </c>
      <c r="F11" s="1171"/>
      <c r="G11" s="1171"/>
      <c r="H11" s="1171"/>
      <c r="I11" s="1172"/>
      <c r="J11" s="1166" t="s">
        <v>10</v>
      </c>
    </row>
    <row r="12" spans="1:10" x14ac:dyDescent="0.2">
      <c r="A12" s="1169"/>
      <c r="B12" s="1169"/>
      <c r="C12" s="323"/>
      <c r="D12" s="323" t="s">
        <v>21</v>
      </c>
      <c r="E12" s="36" t="s">
        <v>5</v>
      </c>
      <c r="F12" s="36" t="s">
        <v>6</v>
      </c>
      <c r="G12" s="36" t="s">
        <v>261</v>
      </c>
      <c r="H12" s="36" t="s">
        <v>22</v>
      </c>
      <c r="I12" s="36" t="s">
        <v>135</v>
      </c>
      <c r="J12" s="1167"/>
    </row>
    <row r="13" spans="1:10" ht="42" x14ac:dyDescent="0.2">
      <c r="A13" s="101">
        <v>110</v>
      </c>
      <c r="B13" s="95" t="s">
        <v>174</v>
      </c>
      <c r="C13" s="79"/>
      <c r="D13" s="79"/>
      <c r="E13" s="135">
        <f t="shared" ref="E13:E22" si="0">F13+G13+H13+I13</f>
        <v>0</v>
      </c>
      <c r="F13" s="79"/>
      <c r="G13" s="79"/>
      <c r="H13" s="79"/>
      <c r="I13" s="79"/>
      <c r="J13" s="79"/>
    </row>
    <row r="14" spans="1:10" s="329" customFormat="1" ht="37.5" x14ac:dyDescent="0.2">
      <c r="A14" s="508"/>
      <c r="B14" s="509" t="s">
        <v>1937</v>
      </c>
      <c r="C14" s="294" t="s">
        <v>1900</v>
      </c>
      <c r="D14" s="478" t="s">
        <v>1935</v>
      </c>
      <c r="E14" s="327">
        <f t="shared" si="0"/>
        <v>0</v>
      </c>
      <c r="F14" s="481"/>
      <c r="G14" s="481"/>
      <c r="H14" s="481"/>
      <c r="I14" s="481"/>
      <c r="J14" s="294" t="s">
        <v>1936</v>
      </c>
    </row>
    <row r="15" spans="1:10" ht="42" x14ac:dyDescent="0.2">
      <c r="A15" s="86">
        <v>111</v>
      </c>
      <c r="B15" s="83" t="s">
        <v>175</v>
      </c>
      <c r="C15" s="79"/>
      <c r="D15" s="79"/>
      <c r="E15" s="135">
        <f t="shared" si="0"/>
        <v>0</v>
      </c>
      <c r="F15" s="79"/>
      <c r="G15" s="79"/>
      <c r="H15" s="79"/>
      <c r="I15" s="79"/>
      <c r="J15" s="79"/>
    </row>
    <row r="16" spans="1:10" s="329" customFormat="1" ht="35.25" customHeight="1" x14ac:dyDescent="0.2">
      <c r="A16" s="357"/>
      <c r="B16" s="373" t="s">
        <v>607</v>
      </c>
      <c r="C16" s="252" t="s">
        <v>601</v>
      </c>
      <c r="D16" s="289" t="s">
        <v>602</v>
      </c>
      <c r="E16" s="327">
        <f t="shared" si="0"/>
        <v>2100</v>
      </c>
      <c r="F16" s="218">
        <v>2100</v>
      </c>
      <c r="G16" s="218"/>
      <c r="H16" s="218"/>
      <c r="I16" s="218"/>
      <c r="J16" s="218" t="s">
        <v>576</v>
      </c>
    </row>
    <row r="17" spans="1:10" s="329" customFormat="1" ht="41.25" customHeight="1" x14ac:dyDescent="0.2">
      <c r="A17" s="357"/>
      <c r="B17" s="373" t="s">
        <v>608</v>
      </c>
      <c r="C17" s="252" t="s">
        <v>603</v>
      </c>
      <c r="D17" s="289" t="s">
        <v>602</v>
      </c>
      <c r="E17" s="327">
        <f t="shared" si="0"/>
        <v>3200</v>
      </c>
      <c r="F17" s="218">
        <v>3200</v>
      </c>
      <c r="G17" s="218"/>
      <c r="H17" s="218"/>
      <c r="I17" s="218"/>
      <c r="J17" s="218" t="s">
        <v>576</v>
      </c>
    </row>
    <row r="18" spans="1:10" s="329" customFormat="1" ht="21" customHeight="1" x14ac:dyDescent="0.2">
      <c r="A18" s="357"/>
      <c r="B18" s="373" t="s">
        <v>1676</v>
      </c>
      <c r="C18" s="252" t="s">
        <v>604</v>
      </c>
      <c r="D18" s="289">
        <v>242278</v>
      </c>
      <c r="E18" s="327">
        <f t="shared" si="0"/>
        <v>0</v>
      </c>
      <c r="F18" s="218"/>
      <c r="G18" s="218"/>
      <c r="H18" s="218"/>
      <c r="I18" s="218"/>
      <c r="J18" s="218" t="s">
        <v>576</v>
      </c>
    </row>
    <row r="19" spans="1:10" s="329" customFormat="1" ht="75.75" customHeight="1" x14ac:dyDescent="0.2">
      <c r="A19" s="357"/>
      <c r="B19" s="332" t="s">
        <v>609</v>
      </c>
      <c r="C19" s="252" t="s">
        <v>605</v>
      </c>
      <c r="D19" s="307" t="s">
        <v>602</v>
      </c>
      <c r="E19" s="307">
        <v>0</v>
      </c>
      <c r="F19" s="307"/>
      <c r="G19" s="307"/>
      <c r="H19" s="307"/>
      <c r="I19" s="218"/>
      <c r="J19" s="307" t="s">
        <v>606</v>
      </c>
    </row>
    <row r="20" spans="1:10" ht="63" x14ac:dyDescent="0.2">
      <c r="A20" s="86">
        <v>112</v>
      </c>
      <c r="B20" s="83" t="s">
        <v>176</v>
      </c>
      <c r="C20" s="10"/>
      <c r="D20" s="211"/>
      <c r="E20" s="135">
        <f t="shared" si="0"/>
        <v>0</v>
      </c>
      <c r="F20" s="211"/>
      <c r="G20" s="211"/>
      <c r="H20" s="211"/>
      <c r="I20" s="211"/>
      <c r="J20" s="211"/>
    </row>
    <row r="21" spans="1:10" s="339" customFormat="1" ht="56.25" x14ac:dyDescent="0.3">
      <c r="A21" s="510"/>
      <c r="B21" s="496" t="s">
        <v>1940</v>
      </c>
      <c r="C21" s="356" t="s">
        <v>1877</v>
      </c>
      <c r="D21" s="478" t="s">
        <v>1935</v>
      </c>
      <c r="E21" s="135">
        <f t="shared" si="0"/>
        <v>0</v>
      </c>
      <c r="F21" s="480"/>
      <c r="G21" s="480"/>
      <c r="H21" s="480"/>
      <c r="I21" s="480"/>
      <c r="J21" s="361" t="s">
        <v>1936</v>
      </c>
    </row>
    <row r="22" spans="1:10" s="1" customFormat="1" x14ac:dyDescent="0.35">
      <c r="A22" s="13"/>
      <c r="B22" s="174" t="s">
        <v>1938</v>
      </c>
      <c r="C22" s="174" t="s">
        <v>825</v>
      </c>
      <c r="D22" s="484" t="s">
        <v>1939</v>
      </c>
      <c r="E22" s="135">
        <f t="shared" si="0"/>
        <v>14300</v>
      </c>
      <c r="F22" s="485">
        <v>14300</v>
      </c>
      <c r="G22" s="484"/>
      <c r="H22" s="484"/>
      <c r="I22" s="484"/>
      <c r="J22" s="484" t="s">
        <v>1798</v>
      </c>
    </row>
    <row r="23" spans="1:10" x14ac:dyDescent="0.2">
      <c r="A23" s="324"/>
      <c r="B23" s="194" t="s">
        <v>5</v>
      </c>
      <c r="C23" s="324"/>
      <c r="D23" s="324"/>
      <c r="E23" s="187">
        <f>SUM(E13:E22)</f>
        <v>19600</v>
      </c>
      <c r="F23" s="187">
        <f>SUM(F13:F22)</f>
        <v>19600</v>
      </c>
      <c r="G23" s="187">
        <f>SUM(G13:G22)</f>
        <v>0</v>
      </c>
      <c r="H23" s="187">
        <f>SUM(H13:H22)</f>
        <v>0</v>
      </c>
      <c r="I23" s="187">
        <f>SUM(I13:I22)</f>
        <v>0</v>
      </c>
      <c r="J23" s="213">
        <f>F23+G23+H23+I23</f>
        <v>19600</v>
      </c>
    </row>
    <row r="24" spans="1:10" x14ac:dyDescent="0.2">
      <c r="B24" s="109"/>
    </row>
  </sheetData>
  <mergeCells count="5">
    <mergeCell ref="A11:A12"/>
    <mergeCell ref="B11:B12"/>
    <mergeCell ref="E11:I11"/>
    <mergeCell ref="J11:J12"/>
    <mergeCell ref="A1:J1"/>
  </mergeCells>
  <pageMargins left="0.9055118110236221" right="0.31496062992125984" top="0.15748031496062992" bottom="0.15748031496062992" header="0.31496062992125984" footer="0.31496062992125984"/>
  <pageSetup paperSize="9" scale="82" orientation="landscape" horizontalDpi="0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38"/>
  <sheetViews>
    <sheetView topLeftCell="A30" zoomScale="80" zoomScaleNormal="80" workbookViewId="0">
      <selection activeCell="A39" sqref="A39:XFD292"/>
    </sheetView>
  </sheetViews>
  <sheetFormatPr defaultColWidth="9.140625" defaultRowHeight="21" x14ac:dyDescent="0.2"/>
  <cols>
    <col min="1" max="1" width="5.7109375" style="11" customWidth="1"/>
    <col min="2" max="2" width="33.28515625" style="11" customWidth="1"/>
    <col min="3" max="3" width="23" style="11" customWidth="1"/>
    <col min="4" max="4" width="18.28515625" style="11" customWidth="1"/>
    <col min="5" max="5" width="11.85546875" style="11" customWidth="1"/>
    <col min="6" max="7" width="11.7109375" style="11" customWidth="1"/>
    <col min="8" max="8" width="15.28515625" style="11" customWidth="1"/>
    <col min="9" max="9" width="13" style="11" customWidth="1"/>
    <col min="10" max="10" width="18.28515625" style="11" customWidth="1"/>
    <col min="11" max="16384" width="9.140625" style="11"/>
  </cols>
  <sheetData>
    <row r="1" spans="1:10" ht="28.5" x14ac:dyDescent="0.2">
      <c r="A1" s="1146" t="s">
        <v>390</v>
      </c>
      <c r="B1" s="1146"/>
      <c r="C1" s="1146"/>
      <c r="D1" s="1146"/>
      <c r="E1" s="1146"/>
      <c r="F1" s="1146"/>
      <c r="G1" s="1146"/>
      <c r="H1" s="1146"/>
      <c r="I1" s="1146"/>
      <c r="J1" s="1146"/>
    </row>
    <row r="2" spans="1:10" ht="21" customHeight="1" x14ac:dyDescent="0.2">
      <c r="A2" s="35"/>
      <c r="B2" s="48" t="s">
        <v>23</v>
      </c>
      <c r="C2" s="202" t="s">
        <v>30</v>
      </c>
      <c r="D2" s="189" t="s">
        <v>26</v>
      </c>
      <c r="E2" s="109"/>
      <c r="F2" s="203" t="s">
        <v>391</v>
      </c>
      <c r="G2" s="109"/>
      <c r="H2" s="203" t="s">
        <v>401</v>
      </c>
      <c r="I2" s="204"/>
    </row>
    <row r="3" spans="1:10" ht="21" customHeight="1" x14ac:dyDescent="0.2">
      <c r="A3" s="35"/>
      <c r="B3" s="48" t="s">
        <v>40</v>
      </c>
      <c r="C3" s="202" t="s">
        <v>173</v>
      </c>
      <c r="D3" s="205"/>
      <c r="F3" s="206"/>
      <c r="G3" s="206"/>
      <c r="H3" s="206"/>
    </row>
    <row r="4" spans="1:10" ht="21" customHeight="1" x14ac:dyDescent="0.2">
      <c r="A4" s="35"/>
      <c r="B4" s="48" t="s">
        <v>392</v>
      </c>
      <c r="C4" s="202" t="s">
        <v>520</v>
      </c>
      <c r="D4" s="205"/>
      <c r="E4" s="206"/>
      <c r="F4" s="206"/>
      <c r="G4" s="206"/>
    </row>
    <row r="5" spans="1:10" ht="21" customHeight="1" x14ac:dyDescent="0.2">
      <c r="A5" s="35"/>
      <c r="B5" s="48" t="s">
        <v>17</v>
      </c>
      <c r="C5" s="207" t="s">
        <v>25</v>
      </c>
      <c r="D5" s="208" t="s">
        <v>41</v>
      </c>
      <c r="E5" s="207"/>
      <c r="F5" s="207" t="s">
        <v>42</v>
      </c>
      <c r="G5" s="207" t="s">
        <v>43</v>
      </c>
      <c r="H5" s="207" t="s">
        <v>46</v>
      </c>
      <c r="I5" s="207" t="s">
        <v>44</v>
      </c>
      <c r="J5" s="207" t="s">
        <v>45</v>
      </c>
    </row>
    <row r="6" spans="1:10" ht="21" customHeight="1" x14ac:dyDescent="0.2">
      <c r="A6" s="35"/>
      <c r="B6" s="199" t="s">
        <v>28</v>
      </c>
      <c r="D6" s="11" t="s">
        <v>329</v>
      </c>
      <c r="F6" s="205"/>
      <c r="H6" s="205"/>
      <c r="J6" s="205"/>
    </row>
    <row r="7" spans="1:10" ht="21" customHeight="1" x14ac:dyDescent="0.2">
      <c r="A7" s="35"/>
      <c r="B7" s="199"/>
      <c r="D7" s="11" t="s">
        <v>330</v>
      </c>
      <c r="F7" s="205"/>
      <c r="H7" s="205"/>
    </row>
    <row r="8" spans="1:10" ht="21" customHeight="1" x14ac:dyDescent="0.2">
      <c r="A8" s="35"/>
      <c r="B8" s="199"/>
      <c r="D8" s="11" t="s">
        <v>331</v>
      </c>
      <c r="F8" s="205"/>
      <c r="H8" s="205"/>
    </row>
    <row r="9" spans="1:10" ht="21" customHeight="1" x14ac:dyDescent="0.2">
      <c r="A9" s="35"/>
      <c r="B9" s="199" t="s">
        <v>29</v>
      </c>
      <c r="D9" s="11" t="s">
        <v>521</v>
      </c>
      <c r="E9" s="205"/>
      <c r="F9" s="206"/>
      <c r="G9" s="206"/>
      <c r="H9" s="206"/>
    </row>
    <row r="10" spans="1:10" ht="21" customHeight="1" x14ac:dyDescent="0.2">
      <c r="A10" s="35"/>
      <c r="B10" s="199"/>
      <c r="D10" s="11" t="s">
        <v>522</v>
      </c>
      <c r="E10" s="206"/>
      <c r="F10" s="206"/>
      <c r="G10" s="206"/>
      <c r="H10" s="206"/>
    </row>
    <row r="11" spans="1:10" ht="21" customHeight="1" x14ac:dyDescent="0.2">
      <c r="A11" s="35"/>
      <c r="B11" s="199" t="s">
        <v>375</v>
      </c>
      <c r="D11" s="11" t="s">
        <v>523</v>
      </c>
      <c r="E11" s="206"/>
      <c r="F11" s="206"/>
      <c r="G11" s="206"/>
      <c r="H11" s="206"/>
    </row>
    <row r="12" spans="1:10" ht="21" customHeight="1" x14ac:dyDescent="0.2">
      <c r="A12" s="1168" t="s">
        <v>0</v>
      </c>
      <c r="B12" s="1168" t="s">
        <v>27</v>
      </c>
      <c r="C12" s="697" t="s">
        <v>19</v>
      </c>
      <c r="D12" s="697" t="s">
        <v>20</v>
      </c>
      <c r="E12" s="1170" t="s">
        <v>1</v>
      </c>
      <c r="F12" s="1171"/>
      <c r="G12" s="1171"/>
      <c r="H12" s="1171"/>
      <c r="I12" s="1172"/>
      <c r="J12" s="1166" t="s">
        <v>10</v>
      </c>
    </row>
    <row r="13" spans="1:10" x14ac:dyDescent="0.2">
      <c r="A13" s="1169"/>
      <c r="B13" s="1169"/>
      <c r="C13" s="698"/>
      <c r="D13" s="698" t="s">
        <v>21</v>
      </c>
      <c r="E13" s="36" t="s">
        <v>5</v>
      </c>
      <c r="F13" s="36" t="s">
        <v>6</v>
      </c>
      <c r="G13" s="36" t="s">
        <v>261</v>
      </c>
      <c r="H13" s="36" t="s">
        <v>22</v>
      </c>
      <c r="I13" s="36" t="s">
        <v>135</v>
      </c>
      <c r="J13" s="1193"/>
    </row>
    <row r="14" spans="1:10" x14ac:dyDescent="0.2">
      <c r="A14" s="128">
        <v>113</v>
      </c>
      <c r="B14" s="83" t="s">
        <v>178</v>
      </c>
      <c r="C14" s="79"/>
      <c r="D14" s="79"/>
      <c r="E14" s="220">
        <f t="shared" ref="E14:E20" si="0">F14+G14+H14+I14</f>
        <v>0</v>
      </c>
      <c r="F14" s="219"/>
      <c r="G14" s="219"/>
      <c r="H14" s="219"/>
      <c r="I14" s="219"/>
      <c r="J14" s="79"/>
    </row>
    <row r="15" spans="1:10" ht="42" x14ac:dyDescent="0.2">
      <c r="A15" s="32">
        <v>114</v>
      </c>
      <c r="B15" s="92" t="s">
        <v>327</v>
      </c>
      <c r="C15" s="79"/>
      <c r="D15" s="79"/>
      <c r="E15" s="220">
        <f t="shared" si="0"/>
        <v>0</v>
      </c>
      <c r="F15" s="219"/>
      <c r="G15" s="219"/>
      <c r="H15" s="219"/>
      <c r="I15" s="219"/>
      <c r="J15" s="79"/>
    </row>
    <row r="16" spans="1:10" ht="37.5" x14ac:dyDescent="0.2">
      <c r="A16" s="32">
        <v>115</v>
      </c>
      <c r="B16" s="495" t="s">
        <v>328</v>
      </c>
      <c r="C16" s="79"/>
      <c r="D16" s="79"/>
      <c r="E16" s="220">
        <f t="shared" si="0"/>
        <v>0</v>
      </c>
      <c r="F16" s="219"/>
      <c r="G16" s="219"/>
      <c r="H16" s="219"/>
      <c r="I16" s="219"/>
      <c r="J16" s="79"/>
    </row>
    <row r="17" spans="1:10" s="333" customFormat="1" ht="37.5" x14ac:dyDescent="0.2">
      <c r="A17" s="330"/>
      <c r="B17" s="490" t="s">
        <v>716</v>
      </c>
      <c r="C17" s="800" t="s">
        <v>1742</v>
      </c>
      <c r="D17" s="294" t="s">
        <v>1051</v>
      </c>
      <c r="E17" s="338">
        <f t="shared" si="0"/>
        <v>186690</v>
      </c>
      <c r="F17" s="338">
        <v>186690</v>
      </c>
      <c r="G17" s="338"/>
      <c r="H17" s="338"/>
      <c r="I17" s="338"/>
      <c r="J17" s="294" t="s">
        <v>362</v>
      </c>
    </row>
    <row r="18" spans="1:10" s="333" customFormat="1" ht="37.5" x14ac:dyDescent="0.2">
      <c r="A18" s="330"/>
      <c r="B18" s="330" t="s">
        <v>741</v>
      </c>
      <c r="C18" s="294" t="s">
        <v>742</v>
      </c>
      <c r="D18" s="294" t="s">
        <v>1051</v>
      </c>
      <c r="E18" s="338">
        <f t="shared" si="0"/>
        <v>400500</v>
      </c>
      <c r="F18" s="338">
        <v>400500</v>
      </c>
      <c r="G18" s="338"/>
      <c r="H18" s="338"/>
      <c r="I18" s="338"/>
      <c r="J18" s="294" t="s">
        <v>729</v>
      </c>
    </row>
    <row r="19" spans="1:10" s="333" customFormat="1" ht="18.75" x14ac:dyDescent="0.2">
      <c r="A19" s="312"/>
      <c r="B19" s="312" t="s">
        <v>1044</v>
      </c>
      <c r="C19" s="800" t="s">
        <v>1742</v>
      </c>
      <c r="D19" s="294" t="s">
        <v>1051</v>
      </c>
      <c r="E19" s="338">
        <f t="shared" si="0"/>
        <v>75600</v>
      </c>
      <c r="F19" s="328">
        <v>75600</v>
      </c>
      <c r="G19" s="328"/>
      <c r="H19" s="328"/>
      <c r="I19" s="328"/>
      <c r="J19" s="361" t="s">
        <v>1045</v>
      </c>
    </row>
    <row r="20" spans="1:10" s="333" customFormat="1" ht="37.5" x14ac:dyDescent="0.2">
      <c r="A20" s="371"/>
      <c r="B20" s="864" t="s">
        <v>1050</v>
      </c>
      <c r="C20" s="800" t="s">
        <v>1742</v>
      </c>
      <c r="D20" s="294" t="s">
        <v>1051</v>
      </c>
      <c r="E20" s="338">
        <f t="shared" si="0"/>
        <v>196680</v>
      </c>
      <c r="F20" s="328">
        <v>196680</v>
      </c>
      <c r="G20" s="328"/>
      <c r="H20" s="328"/>
      <c r="I20" s="328"/>
      <c r="J20" s="361" t="s">
        <v>1049</v>
      </c>
    </row>
    <row r="21" spans="1:10" s="333" customFormat="1" ht="18.75" x14ac:dyDescent="0.2">
      <c r="A21" s="326"/>
      <c r="B21" s="919" t="s">
        <v>1743</v>
      </c>
      <c r="C21" s="800" t="s">
        <v>1742</v>
      </c>
      <c r="D21" s="294" t="s">
        <v>1051</v>
      </c>
      <c r="E21" s="338">
        <f t="shared" ref="E21:E25" si="1">F21+G21+H21+I21</f>
        <v>303200</v>
      </c>
      <c r="F21" s="328">
        <v>303200</v>
      </c>
      <c r="G21" s="328"/>
      <c r="H21" s="328"/>
      <c r="I21" s="328"/>
      <c r="J21" s="361" t="s">
        <v>1052</v>
      </c>
    </row>
    <row r="22" spans="1:10" s="333" customFormat="1" ht="37.5" x14ac:dyDescent="0.2">
      <c r="A22" s="371"/>
      <c r="B22" s="849" t="s">
        <v>1744</v>
      </c>
      <c r="C22" s="800" t="s">
        <v>1742</v>
      </c>
      <c r="D22" s="294" t="s">
        <v>1051</v>
      </c>
      <c r="E22" s="338">
        <f t="shared" si="1"/>
        <v>354340</v>
      </c>
      <c r="F22" s="328">
        <v>354340</v>
      </c>
      <c r="G22" s="328"/>
      <c r="H22" s="328"/>
      <c r="I22" s="328"/>
      <c r="J22" s="350" t="s">
        <v>1071</v>
      </c>
    </row>
    <row r="23" spans="1:10" s="333" customFormat="1" ht="18.75" x14ac:dyDescent="0.2">
      <c r="A23" s="312"/>
      <c r="B23" s="312" t="s">
        <v>1114</v>
      </c>
      <c r="C23" s="312"/>
      <c r="D23" s="354" t="s">
        <v>1168</v>
      </c>
      <c r="E23" s="338">
        <f t="shared" si="1"/>
        <v>97500</v>
      </c>
      <c r="F23" s="328">
        <v>97500</v>
      </c>
      <c r="G23" s="328"/>
      <c r="H23" s="328"/>
      <c r="I23" s="328"/>
      <c r="J23" s="350" t="s">
        <v>374</v>
      </c>
    </row>
    <row r="24" spans="1:10" s="333" customFormat="1" ht="41.25" customHeight="1" x14ac:dyDescent="0.2">
      <c r="A24" s="294"/>
      <c r="B24" s="495" t="s">
        <v>1745</v>
      </c>
      <c r="C24" s="294"/>
      <c r="D24" s="354" t="s">
        <v>1168</v>
      </c>
      <c r="E24" s="338">
        <f t="shared" si="1"/>
        <v>0</v>
      </c>
      <c r="F24" s="338"/>
      <c r="G24" s="330"/>
      <c r="H24" s="330"/>
      <c r="I24" s="330"/>
      <c r="J24" s="294" t="s">
        <v>1606</v>
      </c>
    </row>
    <row r="25" spans="1:10" s="333" customFormat="1" ht="20.25" customHeight="1" x14ac:dyDescent="0.2">
      <c r="A25" s="294"/>
      <c r="B25" s="495" t="s">
        <v>1746</v>
      </c>
      <c r="C25" s="294"/>
      <c r="D25" s="354" t="s">
        <v>1168</v>
      </c>
      <c r="E25" s="338">
        <f t="shared" si="1"/>
        <v>61260</v>
      </c>
      <c r="F25" s="338">
        <v>61260</v>
      </c>
      <c r="G25" s="330"/>
      <c r="H25" s="330"/>
      <c r="I25" s="330"/>
      <c r="J25" s="294" t="s">
        <v>369</v>
      </c>
    </row>
    <row r="26" spans="1:10" s="333" customFormat="1" ht="20.25" customHeight="1" x14ac:dyDescent="0.2">
      <c r="A26" s="294"/>
      <c r="B26" s="495" t="s">
        <v>1747</v>
      </c>
      <c r="C26" s="294"/>
      <c r="D26" s="354" t="s">
        <v>1168</v>
      </c>
      <c r="E26" s="338">
        <f t="shared" ref="E26" si="2">F26+G26+H26+I26</f>
        <v>557120</v>
      </c>
      <c r="F26" s="338">
        <v>557120</v>
      </c>
      <c r="G26" s="330"/>
      <c r="H26" s="330"/>
      <c r="I26" s="330"/>
      <c r="J26" s="294" t="s">
        <v>358</v>
      </c>
    </row>
    <row r="27" spans="1:10" s="333" customFormat="1" ht="43.5" customHeight="1" x14ac:dyDescent="0.2">
      <c r="A27" s="312"/>
      <c r="B27" s="312" t="s">
        <v>1748</v>
      </c>
      <c r="C27" s="800"/>
      <c r="D27" s="354" t="s">
        <v>1168</v>
      </c>
      <c r="E27" s="338">
        <f t="shared" ref="E27:E28" si="3">F27+G27+H27+I27</f>
        <v>7500</v>
      </c>
      <c r="F27" s="328">
        <v>7500</v>
      </c>
      <c r="G27" s="326"/>
      <c r="H27" s="326"/>
      <c r="I27" s="326"/>
      <c r="J27" s="361" t="s">
        <v>372</v>
      </c>
    </row>
    <row r="28" spans="1:10" s="333" customFormat="1" ht="56.25" x14ac:dyDescent="0.2">
      <c r="A28" s="326"/>
      <c r="B28" s="495" t="s">
        <v>1629</v>
      </c>
      <c r="C28" s="800"/>
      <c r="D28" s="354" t="s">
        <v>1168</v>
      </c>
      <c r="E28" s="338">
        <f t="shared" si="3"/>
        <v>8200</v>
      </c>
      <c r="F28" s="328">
        <v>8200</v>
      </c>
      <c r="G28" s="361"/>
      <c r="H28" s="361"/>
      <c r="I28" s="361"/>
      <c r="J28" s="361" t="s">
        <v>1264</v>
      </c>
    </row>
    <row r="29" spans="1:10" s="333" customFormat="1" ht="58.5" customHeight="1" x14ac:dyDescent="0.2">
      <c r="A29" s="326"/>
      <c r="B29" s="312" t="s">
        <v>1749</v>
      </c>
      <c r="C29" s="800"/>
      <c r="D29" s="354" t="s">
        <v>1168</v>
      </c>
      <c r="E29" s="338">
        <f t="shared" ref="E29" si="4">F29+G29+H29+I29</f>
        <v>36575</v>
      </c>
      <c r="F29" s="328">
        <v>36575</v>
      </c>
      <c r="G29" s="328"/>
      <c r="H29" s="328"/>
      <c r="I29" s="328"/>
      <c r="J29" s="361" t="s">
        <v>1609</v>
      </c>
    </row>
    <row r="30" spans="1:10" s="333" customFormat="1" ht="75" x14ac:dyDescent="0.2">
      <c r="A30" s="312"/>
      <c r="B30" s="849" t="s">
        <v>1750</v>
      </c>
      <c r="C30" s="350"/>
      <c r="D30" s="354" t="s">
        <v>1168</v>
      </c>
      <c r="E30" s="338">
        <f t="shared" ref="E30" si="5">F30+G30+H30+I30</f>
        <v>91800</v>
      </c>
      <c r="F30" s="328">
        <v>91800</v>
      </c>
      <c r="G30" s="326"/>
      <c r="H30" s="326"/>
      <c r="I30" s="326"/>
      <c r="J30" s="361" t="s">
        <v>1628</v>
      </c>
    </row>
    <row r="31" spans="1:10" s="333" customFormat="1" ht="37.5" x14ac:dyDescent="0.2">
      <c r="A31" s="312"/>
      <c r="B31" s="490" t="s">
        <v>1751</v>
      </c>
      <c r="C31" s="926"/>
      <c r="D31" s="354" t="s">
        <v>1168</v>
      </c>
      <c r="E31" s="338">
        <f t="shared" ref="E31" si="6">F31+G31+H31+I31</f>
        <v>795670</v>
      </c>
      <c r="F31" s="927">
        <v>795670</v>
      </c>
      <c r="G31" s="490"/>
      <c r="H31" s="490"/>
      <c r="I31" s="490"/>
      <c r="J31" s="364" t="s">
        <v>1752</v>
      </c>
    </row>
    <row r="32" spans="1:10" s="333" customFormat="1" ht="18.75" x14ac:dyDescent="0.2">
      <c r="A32" s="330"/>
      <c r="B32" s="330" t="s">
        <v>1753</v>
      </c>
      <c r="C32" s="330"/>
      <c r="D32" s="354" t="s">
        <v>1168</v>
      </c>
      <c r="E32" s="338">
        <f t="shared" ref="E32" si="7">F32+G32+H32+I32</f>
        <v>319250</v>
      </c>
      <c r="F32" s="338">
        <v>319250</v>
      </c>
      <c r="G32" s="330"/>
      <c r="H32" s="330"/>
      <c r="I32" s="330"/>
      <c r="J32" s="294" t="s">
        <v>1402</v>
      </c>
    </row>
    <row r="33" spans="1:10" s="333" customFormat="1" ht="18.75" x14ac:dyDescent="0.2">
      <c r="A33" s="312"/>
      <c r="B33" s="330" t="s">
        <v>1754</v>
      </c>
      <c r="C33" s="800"/>
      <c r="D33" s="354" t="s">
        <v>1168</v>
      </c>
      <c r="E33" s="338">
        <f t="shared" ref="E33" si="8">F33+G33+H33+I33</f>
        <v>90350</v>
      </c>
      <c r="F33" s="328">
        <v>90350</v>
      </c>
      <c r="G33" s="326"/>
      <c r="H33" s="326"/>
      <c r="I33" s="326"/>
      <c r="J33" s="294" t="s">
        <v>1410</v>
      </c>
    </row>
    <row r="34" spans="1:10" s="352" customFormat="1" ht="37.5" x14ac:dyDescent="0.2">
      <c r="A34" s="312"/>
      <c r="B34" s="330" t="s">
        <v>1755</v>
      </c>
      <c r="C34" s="800"/>
      <c r="D34" s="354" t="s">
        <v>1168</v>
      </c>
      <c r="E34" s="338">
        <f t="shared" ref="E34:E35" si="9">F34+G34+H34+I34</f>
        <v>300000</v>
      </c>
      <c r="F34" s="349">
        <v>300000</v>
      </c>
      <c r="G34" s="834"/>
      <c r="H34" s="834"/>
      <c r="I34" s="834"/>
      <c r="J34" s="834"/>
    </row>
    <row r="35" spans="1:10" s="329" customFormat="1" ht="37.5" x14ac:dyDescent="0.2">
      <c r="A35" s="312"/>
      <c r="B35" s="312" t="s">
        <v>1942</v>
      </c>
      <c r="C35" s="800" t="s">
        <v>1941</v>
      </c>
      <c r="D35" s="354" t="s">
        <v>1168</v>
      </c>
      <c r="E35" s="338">
        <f t="shared" si="9"/>
        <v>0</v>
      </c>
      <c r="F35" s="326"/>
      <c r="G35" s="326"/>
      <c r="H35" s="326"/>
      <c r="I35" s="326"/>
      <c r="J35" s="361" t="s">
        <v>1905</v>
      </c>
    </row>
    <row r="36" spans="1:10" s="333" customFormat="1" ht="18.75" x14ac:dyDescent="0.2">
      <c r="A36" s="905"/>
      <c r="B36" s="932"/>
      <c r="C36" s="933"/>
      <c r="D36" s="934"/>
      <c r="E36" s="906">
        <f>F36+G36+H36+I36</f>
        <v>0</v>
      </c>
      <c r="F36" s="935"/>
      <c r="G36" s="935"/>
      <c r="H36" s="935"/>
      <c r="I36" s="935"/>
      <c r="J36" s="934"/>
    </row>
    <row r="37" spans="1:10" s="200" customFormat="1" x14ac:dyDescent="0.2">
      <c r="A37" s="704"/>
      <c r="B37" s="194" t="s">
        <v>5</v>
      </c>
      <c r="C37" s="704"/>
      <c r="D37" s="704"/>
      <c r="E37" s="187">
        <f>SUM(E14:E36)</f>
        <v>3882235</v>
      </c>
      <c r="F37" s="187">
        <f>SUM(F14:F36)</f>
        <v>3882235</v>
      </c>
      <c r="G37" s="187">
        <f>SUM(G14:G36)</f>
        <v>0</v>
      </c>
      <c r="H37" s="187">
        <f>SUM(H14:H36)</f>
        <v>0</v>
      </c>
      <c r="I37" s="187">
        <f>SUM(I14:I36)</f>
        <v>0</v>
      </c>
      <c r="J37" s="213">
        <f>F37+G37+H37+I37</f>
        <v>3882235</v>
      </c>
    </row>
    <row r="38" spans="1:10" s="200" customFormat="1" x14ac:dyDescent="0.2">
      <c r="B38" s="293"/>
    </row>
  </sheetData>
  <mergeCells count="5">
    <mergeCell ref="J12:J13"/>
    <mergeCell ref="A12:A13"/>
    <mergeCell ref="B12:B13"/>
    <mergeCell ref="E12:I12"/>
    <mergeCell ref="A1:J1"/>
  </mergeCells>
  <pageMargins left="0.9055118110236221" right="0.31496062992125984" top="0.74803149606299213" bottom="0.74803149606299213" header="0.31496062992125984" footer="0.31496062992125984"/>
  <pageSetup paperSize="9" scale="80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"/>
  <sheetViews>
    <sheetView workbookViewId="0">
      <selection sqref="A1:XFD1048576"/>
    </sheetView>
  </sheetViews>
  <sheetFormatPr defaultRowHeight="12.75" x14ac:dyDescent="0.2"/>
  <cols>
    <col min="1" max="1" width="27.85546875" style="110" customWidth="1"/>
    <col min="2" max="2" width="37" style="110" customWidth="1"/>
    <col min="3" max="4" width="9.140625" style="110"/>
    <col min="5" max="9" width="8.140625" style="110" customWidth="1"/>
    <col min="10" max="10" width="10" style="110" customWidth="1"/>
    <col min="11" max="16384" width="9.140625" style="110"/>
  </cols>
  <sheetData>
    <row r="1" spans="1:10" ht="21.75" thickBot="1" x14ac:dyDescent="0.25">
      <c r="A1" s="1052" t="s">
        <v>2262</v>
      </c>
      <c r="B1" s="1052"/>
      <c r="C1" s="1052"/>
      <c r="D1" s="1052"/>
      <c r="E1" s="1052"/>
      <c r="F1" s="1052"/>
      <c r="G1" s="1052"/>
      <c r="H1" s="1052"/>
      <c r="I1" s="1052"/>
      <c r="J1" s="1052"/>
    </row>
    <row r="2" spans="1:10" s="716" customFormat="1" ht="42.75" thickBot="1" x14ac:dyDescent="0.25">
      <c r="A2" s="1048" t="s">
        <v>2132</v>
      </c>
      <c r="B2" s="1048" t="s">
        <v>2133</v>
      </c>
      <c r="C2" s="1048" t="s">
        <v>2134</v>
      </c>
      <c r="D2" s="715" t="s">
        <v>2135</v>
      </c>
      <c r="E2" s="1112" t="s">
        <v>2136</v>
      </c>
      <c r="F2" s="1113"/>
      <c r="G2" s="1113"/>
      <c r="H2" s="1113"/>
      <c r="I2" s="1114"/>
      <c r="J2" s="1048" t="s">
        <v>10</v>
      </c>
    </row>
    <row r="3" spans="1:10" s="716" customFormat="1" ht="21.75" thickBot="1" x14ac:dyDescent="0.25">
      <c r="A3" s="1111"/>
      <c r="B3" s="1049"/>
      <c r="C3" s="1049"/>
      <c r="D3" s="717" t="s">
        <v>2137</v>
      </c>
      <c r="E3" s="717" t="s">
        <v>2138</v>
      </c>
      <c r="F3" s="717" t="s">
        <v>2139</v>
      </c>
      <c r="G3" s="717" t="s">
        <v>2140</v>
      </c>
      <c r="H3" s="717" t="s">
        <v>2141</v>
      </c>
      <c r="I3" s="717" t="s">
        <v>2142</v>
      </c>
      <c r="J3" s="1049"/>
    </row>
    <row r="4" spans="1:10" ht="63" x14ac:dyDescent="0.2">
      <c r="A4" s="718" t="s">
        <v>2143</v>
      </c>
      <c r="B4" s="719" t="s">
        <v>2144</v>
      </c>
      <c r="C4" s="720" t="s">
        <v>2145</v>
      </c>
      <c r="D4" s="720">
        <v>92.42</v>
      </c>
      <c r="E4" s="720">
        <v>93.27</v>
      </c>
      <c r="F4" s="720">
        <v>84.38</v>
      </c>
      <c r="G4" s="720">
        <v>90.9</v>
      </c>
      <c r="H4" s="720">
        <v>100</v>
      </c>
      <c r="I4" s="720"/>
      <c r="J4" s="720" t="s">
        <v>2146</v>
      </c>
    </row>
    <row r="5" spans="1:10" ht="42" x14ac:dyDescent="0.2">
      <c r="A5" s="721"/>
      <c r="B5" s="719" t="s">
        <v>2147</v>
      </c>
      <c r="C5" s="720" t="s">
        <v>2145</v>
      </c>
      <c r="D5" s="720" t="s">
        <v>2148</v>
      </c>
      <c r="E5" s="1109" t="s">
        <v>2149</v>
      </c>
      <c r="F5" s="1110"/>
      <c r="G5" s="720">
        <v>54.55</v>
      </c>
      <c r="H5" s="720">
        <v>100</v>
      </c>
      <c r="I5" s="720"/>
      <c r="J5" s="720" t="s">
        <v>2146</v>
      </c>
    </row>
    <row r="6" spans="1:10" ht="42" x14ac:dyDescent="0.2">
      <c r="A6" s="721"/>
      <c r="B6" s="719" t="s">
        <v>2150</v>
      </c>
      <c r="C6" s="720" t="s">
        <v>2145</v>
      </c>
      <c r="D6" s="720">
        <v>0</v>
      </c>
      <c r="E6" s="720">
        <v>0</v>
      </c>
      <c r="F6" s="720">
        <v>25</v>
      </c>
      <c r="G6" s="720">
        <v>87.5</v>
      </c>
      <c r="H6" s="720">
        <v>100</v>
      </c>
      <c r="I6" s="720"/>
      <c r="J6" s="720" t="s">
        <v>2151</v>
      </c>
    </row>
    <row r="7" spans="1:10" ht="42" x14ac:dyDescent="0.2">
      <c r="A7" s="1106"/>
      <c r="B7" s="722" t="s">
        <v>2152</v>
      </c>
      <c r="C7" s="1101" t="s">
        <v>2154</v>
      </c>
      <c r="D7" s="1101" t="s">
        <v>2148</v>
      </c>
      <c r="E7" s="1107" t="s">
        <v>2149</v>
      </c>
      <c r="F7" s="1108"/>
      <c r="G7" s="1101">
        <v>0</v>
      </c>
      <c r="H7" s="1101">
        <v>100</v>
      </c>
      <c r="I7" s="1101"/>
      <c r="J7" s="723" t="s">
        <v>2155</v>
      </c>
    </row>
    <row r="8" spans="1:10" ht="21" x14ac:dyDescent="0.2">
      <c r="A8" s="1106"/>
      <c r="B8" s="719" t="s">
        <v>2153</v>
      </c>
      <c r="C8" s="1102"/>
      <c r="D8" s="1102"/>
      <c r="E8" s="1104"/>
      <c r="F8" s="1105"/>
      <c r="G8" s="1102"/>
      <c r="H8" s="1102"/>
      <c r="I8" s="1102"/>
      <c r="J8" s="720" t="s">
        <v>2156</v>
      </c>
    </row>
    <row r="9" spans="1:10" ht="63.75" thickBot="1" x14ac:dyDescent="0.25">
      <c r="A9" s="724"/>
      <c r="B9" s="762" t="s">
        <v>2157</v>
      </c>
      <c r="C9" s="763" t="s">
        <v>2145</v>
      </c>
      <c r="D9" s="763">
        <v>20</v>
      </c>
      <c r="E9" s="763">
        <v>60</v>
      </c>
      <c r="F9" s="763">
        <v>40</v>
      </c>
      <c r="G9" s="763">
        <v>40</v>
      </c>
      <c r="H9" s="763">
        <v>40</v>
      </c>
      <c r="I9" s="763"/>
      <c r="J9" s="763" t="s">
        <v>2146</v>
      </c>
    </row>
    <row r="10" spans="1:10" ht="42" x14ac:dyDescent="0.2">
      <c r="A10" s="1050" t="s">
        <v>2158</v>
      </c>
      <c r="B10" s="719" t="s">
        <v>2159</v>
      </c>
      <c r="C10" s="720" t="s">
        <v>2145</v>
      </c>
      <c r="D10" s="720" t="s">
        <v>2148</v>
      </c>
      <c r="E10" s="1104" t="s">
        <v>2149</v>
      </c>
      <c r="F10" s="1105"/>
      <c r="G10" s="720">
        <v>69.81</v>
      </c>
      <c r="H10" s="720">
        <v>54.11</v>
      </c>
      <c r="I10" s="725"/>
      <c r="J10" s="725" t="s">
        <v>1071</v>
      </c>
    </row>
    <row r="11" spans="1:10" ht="90" customHeight="1" x14ac:dyDescent="0.2">
      <c r="A11" s="1103"/>
      <c r="B11" s="764" t="s">
        <v>2160</v>
      </c>
      <c r="C11" s="723" t="s">
        <v>2258</v>
      </c>
      <c r="D11" s="765" t="s">
        <v>2162</v>
      </c>
      <c r="E11" s="766" t="s">
        <v>2163</v>
      </c>
      <c r="F11" s="766" t="s">
        <v>2163</v>
      </c>
      <c r="G11" s="766" t="s">
        <v>2163</v>
      </c>
      <c r="H11" s="766" t="s">
        <v>2164</v>
      </c>
      <c r="I11" s="766"/>
      <c r="J11" s="766" t="s">
        <v>2165</v>
      </c>
    </row>
    <row r="12" spans="1:10" ht="63.75" thickBot="1" x14ac:dyDescent="0.25">
      <c r="A12" s="767"/>
      <c r="B12" s="768" t="s">
        <v>2166</v>
      </c>
      <c r="C12" s="730" t="s">
        <v>2167</v>
      </c>
      <c r="D12" s="730">
        <v>4.68</v>
      </c>
      <c r="E12" s="730">
        <v>2.2999999999999998</v>
      </c>
      <c r="F12" s="730">
        <v>0</v>
      </c>
      <c r="G12" s="730">
        <v>0</v>
      </c>
      <c r="H12" s="730">
        <v>0</v>
      </c>
      <c r="I12" s="730"/>
      <c r="J12" s="730" t="s">
        <v>2146</v>
      </c>
    </row>
    <row r="13" spans="1:10" ht="84" x14ac:dyDescent="0.2">
      <c r="A13" s="718" t="s">
        <v>2168</v>
      </c>
      <c r="B13" s="719" t="s">
        <v>2169</v>
      </c>
      <c r="C13" s="720" t="s">
        <v>2170</v>
      </c>
      <c r="D13" s="725" t="s">
        <v>2162</v>
      </c>
      <c r="E13" s="726" t="s">
        <v>2162</v>
      </c>
      <c r="F13" s="720">
        <v>71.209999999999994</v>
      </c>
      <c r="G13" s="720">
        <v>100</v>
      </c>
      <c r="H13" s="720">
        <v>100</v>
      </c>
      <c r="I13" s="720"/>
      <c r="J13" s="720" t="s">
        <v>374</v>
      </c>
    </row>
    <row r="14" spans="1:10" ht="42.75" thickBot="1" x14ac:dyDescent="0.25">
      <c r="A14" s="727"/>
      <c r="B14" s="728" t="s">
        <v>2171</v>
      </c>
      <c r="C14" s="729" t="s">
        <v>2172</v>
      </c>
      <c r="D14" s="729">
        <v>60.21</v>
      </c>
      <c r="E14" s="729">
        <v>40.909999999999997</v>
      </c>
      <c r="F14" s="730">
        <v>32.56</v>
      </c>
      <c r="G14" s="729">
        <v>39.53</v>
      </c>
      <c r="H14" s="729">
        <v>75</v>
      </c>
      <c r="I14" s="729"/>
      <c r="J14" s="729" t="s">
        <v>2173</v>
      </c>
    </row>
    <row r="15" spans="1:10" ht="42" x14ac:dyDescent="0.2">
      <c r="A15" s="1097" t="s">
        <v>2174</v>
      </c>
      <c r="B15" s="731" t="s">
        <v>2175</v>
      </c>
      <c r="C15" s="732" t="s">
        <v>2176</v>
      </c>
      <c r="D15" s="733">
        <v>94</v>
      </c>
      <c r="E15" s="733">
        <v>94</v>
      </c>
      <c r="F15" s="733">
        <v>84</v>
      </c>
      <c r="G15" s="733">
        <v>94</v>
      </c>
      <c r="H15" s="733">
        <v>94</v>
      </c>
      <c r="I15" s="733"/>
      <c r="J15" s="733" t="s">
        <v>374</v>
      </c>
    </row>
    <row r="16" spans="1:10" ht="21.75" thickBot="1" x14ac:dyDescent="0.25">
      <c r="A16" s="1098"/>
      <c r="B16" s="769" t="s">
        <v>2177</v>
      </c>
      <c r="C16" s="770">
        <v>0</v>
      </c>
      <c r="D16" s="770">
        <v>0</v>
      </c>
      <c r="E16" s="770">
        <v>1</v>
      </c>
      <c r="F16" s="770">
        <v>7</v>
      </c>
      <c r="G16" s="770">
        <v>4</v>
      </c>
      <c r="H16" s="770">
        <v>0</v>
      </c>
      <c r="I16" s="770"/>
      <c r="J16" s="770" t="s">
        <v>374</v>
      </c>
    </row>
    <row r="17" spans="1:10" ht="42" x14ac:dyDescent="0.2">
      <c r="A17" s="1060" t="s">
        <v>2178</v>
      </c>
      <c r="B17" s="731" t="s">
        <v>2179</v>
      </c>
      <c r="C17" s="732" t="s">
        <v>2180</v>
      </c>
      <c r="D17" s="733" t="s">
        <v>2148</v>
      </c>
      <c r="E17" s="1099" t="s">
        <v>2149</v>
      </c>
      <c r="F17" s="1100"/>
      <c r="G17" s="733">
        <v>62.17</v>
      </c>
      <c r="H17" s="733">
        <v>70.959999999999994</v>
      </c>
      <c r="I17" s="733"/>
      <c r="J17" s="734" t="s">
        <v>2146</v>
      </c>
    </row>
    <row r="18" spans="1:10" ht="42" x14ac:dyDescent="0.2">
      <c r="A18" s="1061"/>
      <c r="B18" s="731" t="s">
        <v>2181</v>
      </c>
      <c r="C18" s="733" t="s">
        <v>2170</v>
      </c>
      <c r="D18" s="733" t="s">
        <v>2148</v>
      </c>
      <c r="E18" s="1079" t="s">
        <v>2149</v>
      </c>
      <c r="F18" s="1080"/>
      <c r="G18" s="733">
        <v>59.31</v>
      </c>
      <c r="H18" s="733">
        <v>91.26</v>
      </c>
      <c r="I18" s="733"/>
      <c r="J18" s="734" t="s">
        <v>2146</v>
      </c>
    </row>
    <row r="19" spans="1:10" ht="45.75" customHeight="1" x14ac:dyDescent="0.2">
      <c r="A19" s="1061"/>
      <c r="B19" s="1088" t="s">
        <v>2182</v>
      </c>
      <c r="C19" s="1083" t="s">
        <v>2183</v>
      </c>
      <c r="D19" s="735" t="s">
        <v>2184</v>
      </c>
      <c r="E19" s="735" t="s">
        <v>2185</v>
      </c>
      <c r="F19" s="1066" t="s">
        <v>2186</v>
      </c>
      <c r="G19" s="1086" t="s">
        <v>2187</v>
      </c>
      <c r="H19" s="1083" t="s">
        <v>2188</v>
      </c>
      <c r="I19" s="1083"/>
      <c r="J19" s="1066" t="s">
        <v>2189</v>
      </c>
    </row>
    <row r="20" spans="1:10" ht="21" x14ac:dyDescent="0.2">
      <c r="A20" s="1061"/>
      <c r="B20" s="1089"/>
      <c r="C20" s="1084"/>
      <c r="D20" s="733">
        <v>67.290000000000006</v>
      </c>
      <c r="E20" s="733">
        <v>37.99</v>
      </c>
      <c r="F20" s="1085"/>
      <c r="G20" s="1087"/>
      <c r="H20" s="1084"/>
      <c r="I20" s="1084"/>
      <c r="J20" s="1085"/>
    </row>
    <row r="21" spans="1:10" ht="48" customHeight="1" x14ac:dyDescent="0.2">
      <c r="A21" s="1061"/>
      <c r="B21" s="1088" t="s">
        <v>2190</v>
      </c>
      <c r="C21" s="1095" t="s">
        <v>2191</v>
      </c>
      <c r="D21" s="735" t="s">
        <v>2184</v>
      </c>
      <c r="E21" s="735" t="s">
        <v>2184</v>
      </c>
      <c r="F21" s="1066" t="s">
        <v>2192</v>
      </c>
      <c r="G21" s="1086" t="s">
        <v>2193</v>
      </c>
      <c r="H21" s="1083" t="s">
        <v>2194</v>
      </c>
      <c r="I21" s="1083"/>
      <c r="J21" s="1066" t="s">
        <v>2189</v>
      </c>
    </row>
    <row r="22" spans="1:10" ht="21" x14ac:dyDescent="0.2">
      <c r="A22" s="1061"/>
      <c r="B22" s="1089"/>
      <c r="C22" s="1096"/>
      <c r="D22" s="733">
        <v>37.1</v>
      </c>
      <c r="E22" s="733">
        <v>20.51</v>
      </c>
      <c r="F22" s="1085"/>
      <c r="G22" s="1087"/>
      <c r="H22" s="1084"/>
      <c r="I22" s="1084"/>
      <c r="J22" s="1085"/>
    </row>
    <row r="23" spans="1:10" ht="21" x14ac:dyDescent="0.2">
      <c r="A23" s="1061"/>
      <c r="B23" s="736" t="s">
        <v>2195</v>
      </c>
      <c r="C23" s="1064" t="s">
        <v>2197</v>
      </c>
      <c r="D23" s="1095" t="s">
        <v>2148</v>
      </c>
      <c r="E23" s="1095" t="s">
        <v>2148</v>
      </c>
      <c r="F23" s="1091" t="s">
        <v>2148</v>
      </c>
      <c r="G23" s="1093" t="s">
        <v>2198</v>
      </c>
      <c r="H23" s="1083" t="s">
        <v>2199</v>
      </c>
      <c r="I23" s="1083"/>
      <c r="J23" s="1066" t="s">
        <v>2146</v>
      </c>
    </row>
    <row r="24" spans="1:10" ht="21" x14ac:dyDescent="0.2">
      <c r="A24" s="1061"/>
      <c r="B24" s="731" t="s">
        <v>2196</v>
      </c>
      <c r="C24" s="1090"/>
      <c r="D24" s="1096"/>
      <c r="E24" s="1096"/>
      <c r="F24" s="1092"/>
      <c r="G24" s="1094"/>
      <c r="H24" s="1084"/>
      <c r="I24" s="1084"/>
      <c r="J24" s="1085"/>
    </row>
    <row r="25" spans="1:10" ht="45.75" customHeight="1" x14ac:dyDescent="0.2">
      <c r="A25" s="1061"/>
      <c r="B25" s="1088" t="s">
        <v>2200</v>
      </c>
      <c r="C25" s="1083" t="s">
        <v>2201</v>
      </c>
      <c r="D25" s="737" t="s">
        <v>2184</v>
      </c>
      <c r="E25" s="737" t="s">
        <v>2184</v>
      </c>
      <c r="F25" s="1091" t="s">
        <v>2202</v>
      </c>
      <c r="G25" s="1093" t="s">
        <v>2203</v>
      </c>
      <c r="H25" s="1095" t="s">
        <v>2204</v>
      </c>
      <c r="I25" s="1095"/>
      <c r="J25" s="1066" t="s">
        <v>2189</v>
      </c>
    </row>
    <row r="26" spans="1:10" ht="18.75" x14ac:dyDescent="0.2">
      <c r="A26" s="1061"/>
      <c r="B26" s="1089"/>
      <c r="C26" s="1084"/>
      <c r="D26" s="732">
        <v>80.7</v>
      </c>
      <c r="E26" s="732">
        <v>6.8</v>
      </c>
      <c r="F26" s="1092"/>
      <c r="G26" s="1094"/>
      <c r="H26" s="1096"/>
      <c r="I26" s="1096"/>
      <c r="J26" s="1085"/>
    </row>
    <row r="27" spans="1:10" ht="52.5" customHeight="1" x14ac:dyDescent="0.2">
      <c r="A27" s="1061"/>
      <c r="B27" s="1088" t="s">
        <v>2205</v>
      </c>
      <c r="C27" s="1064" t="s">
        <v>2206</v>
      </c>
      <c r="D27" s="737" t="s">
        <v>2184</v>
      </c>
      <c r="E27" s="737" t="s">
        <v>2184</v>
      </c>
      <c r="F27" s="1091" t="s">
        <v>2207</v>
      </c>
      <c r="G27" s="1093" t="s">
        <v>2208</v>
      </c>
      <c r="H27" s="1095" t="s">
        <v>2209</v>
      </c>
      <c r="I27" s="1095"/>
      <c r="J27" s="1066" t="s">
        <v>2146</v>
      </c>
    </row>
    <row r="28" spans="1:10" ht="18.75" x14ac:dyDescent="0.2">
      <c r="A28" s="1061"/>
      <c r="B28" s="1089"/>
      <c r="C28" s="1090"/>
      <c r="D28" s="732">
        <v>578.01</v>
      </c>
      <c r="E28" s="732">
        <v>98.65</v>
      </c>
      <c r="F28" s="1092"/>
      <c r="G28" s="1094"/>
      <c r="H28" s="1096"/>
      <c r="I28" s="1096"/>
      <c r="J28" s="1085"/>
    </row>
    <row r="29" spans="1:10" ht="42" x14ac:dyDescent="0.2">
      <c r="A29" s="738"/>
      <c r="B29" s="731" t="s">
        <v>2210</v>
      </c>
      <c r="C29" s="732" t="s">
        <v>2211</v>
      </c>
      <c r="D29" s="733">
        <v>78.709999999999994</v>
      </c>
      <c r="E29" s="733">
        <v>52.95</v>
      </c>
      <c r="F29" s="734">
        <v>52.22</v>
      </c>
      <c r="G29" s="733">
        <v>39.53</v>
      </c>
      <c r="H29" s="733">
        <v>41.57</v>
      </c>
      <c r="I29" s="733"/>
      <c r="J29" s="734" t="s">
        <v>2189</v>
      </c>
    </row>
    <row r="30" spans="1:10" ht="63" x14ac:dyDescent="0.2">
      <c r="A30" s="1061"/>
      <c r="B30" s="739" t="s">
        <v>2212</v>
      </c>
      <c r="C30" s="1081" t="s">
        <v>2214</v>
      </c>
      <c r="D30" s="1083" t="s">
        <v>2148</v>
      </c>
      <c r="E30" s="1083" t="s">
        <v>2148</v>
      </c>
      <c r="F30" s="1066" t="s">
        <v>2148</v>
      </c>
      <c r="G30" s="1086">
        <v>65.08</v>
      </c>
      <c r="H30" s="1075">
        <v>75.849999999999994</v>
      </c>
      <c r="I30" s="1075"/>
      <c r="J30" s="1077" t="s">
        <v>2189</v>
      </c>
    </row>
    <row r="31" spans="1:10" ht="21" x14ac:dyDescent="0.2">
      <c r="A31" s="1061"/>
      <c r="B31" s="740" t="s">
        <v>2213</v>
      </c>
      <c r="C31" s="1082"/>
      <c r="D31" s="1084"/>
      <c r="E31" s="1084"/>
      <c r="F31" s="1085"/>
      <c r="G31" s="1087"/>
      <c r="H31" s="1076"/>
      <c r="I31" s="1076"/>
      <c r="J31" s="1078"/>
    </row>
    <row r="32" spans="1:10" ht="42" x14ac:dyDescent="0.2">
      <c r="A32" s="738"/>
      <c r="B32" s="731" t="s">
        <v>2215</v>
      </c>
      <c r="C32" s="732" t="s">
        <v>2216</v>
      </c>
      <c r="D32" s="733">
        <v>65.069999999999993</v>
      </c>
      <c r="E32" s="733">
        <v>64.540000000000006</v>
      </c>
      <c r="F32" s="734">
        <v>56.47</v>
      </c>
      <c r="G32" s="733">
        <v>70.81</v>
      </c>
      <c r="H32" s="733">
        <v>68.95</v>
      </c>
      <c r="I32" s="733"/>
      <c r="J32" s="734" t="s">
        <v>2189</v>
      </c>
    </row>
    <row r="33" spans="1:10" ht="42" x14ac:dyDescent="0.2">
      <c r="A33" s="738"/>
      <c r="B33" s="731" t="s">
        <v>2217</v>
      </c>
      <c r="C33" s="732" t="s">
        <v>2218</v>
      </c>
      <c r="D33" s="733">
        <v>70.180000000000007</v>
      </c>
      <c r="E33" s="733">
        <v>68.75</v>
      </c>
      <c r="F33" s="734">
        <v>78.13</v>
      </c>
      <c r="G33" s="733">
        <v>80</v>
      </c>
      <c r="H33" s="733">
        <v>50</v>
      </c>
      <c r="I33" s="733"/>
      <c r="J33" s="734" t="s">
        <v>358</v>
      </c>
    </row>
    <row r="34" spans="1:10" ht="42" x14ac:dyDescent="0.2">
      <c r="A34" s="738"/>
      <c r="B34" s="731" t="s">
        <v>2219</v>
      </c>
      <c r="C34" s="733" t="s">
        <v>2170</v>
      </c>
      <c r="D34" s="733" t="s">
        <v>2148</v>
      </c>
      <c r="E34" s="1079" t="s">
        <v>2149</v>
      </c>
      <c r="F34" s="1080"/>
      <c r="G34" s="733">
        <v>96.13</v>
      </c>
      <c r="H34" s="733">
        <v>99.22</v>
      </c>
      <c r="I34" s="733"/>
      <c r="J34" s="734" t="s">
        <v>358</v>
      </c>
    </row>
    <row r="35" spans="1:10" ht="42" x14ac:dyDescent="0.2">
      <c r="A35" s="738"/>
      <c r="B35" s="731" t="s">
        <v>2220</v>
      </c>
      <c r="C35" s="732" t="s">
        <v>2221</v>
      </c>
      <c r="D35" s="733" t="s">
        <v>2148</v>
      </c>
      <c r="E35" s="1079" t="s">
        <v>2149</v>
      </c>
      <c r="F35" s="1080"/>
      <c r="G35" s="733">
        <v>84.38</v>
      </c>
      <c r="H35" s="733">
        <v>91.67</v>
      </c>
      <c r="I35" s="733"/>
      <c r="J35" s="734" t="s">
        <v>2189</v>
      </c>
    </row>
    <row r="36" spans="1:10" ht="21" x14ac:dyDescent="0.2">
      <c r="A36" s="738"/>
      <c r="B36" s="731" t="s">
        <v>2222</v>
      </c>
      <c r="C36" s="733" t="s">
        <v>2223</v>
      </c>
      <c r="D36" s="733">
        <v>14.29</v>
      </c>
      <c r="E36" s="733">
        <v>0</v>
      </c>
      <c r="F36" s="734">
        <v>15.38</v>
      </c>
      <c r="G36" s="733">
        <v>7.69</v>
      </c>
      <c r="H36" s="733">
        <v>0</v>
      </c>
      <c r="I36" s="733"/>
      <c r="J36" s="734" t="s">
        <v>358</v>
      </c>
    </row>
    <row r="37" spans="1:10" ht="30" customHeight="1" x14ac:dyDescent="0.2">
      <c r="A37" s="738"/>
      <c r="B37" s="731" t="s">
        <v>2224</v>
      </c>
      <c r="C37" s="733" t="s">
        <v>2225</v>
      </c>
      <c r="D37" s="733">
        <v>2.78</v>
      </c>
      <c r="E37" s="733">
        <v>11.02</v>
      </c>
      <c r="F37" s="734">
        <v>0.79</v>
      </c>
      <c r="G37" s="733">
        <v>0.76</v>
      </c>
      <c r="H37" s="733">
        <v>0</v>
      </c>
      <c r="I37" s="733"/>
      <c r="J37" s="734" t="s">
        <v>358</v>
      </c>
    </row>
    <row r="38" spans="1:10" ht="42" x14ac:dyDescent="0.2">
      <c r="A38" s="738"/>
      <c r="B38" s="731" t="s">
        <v>2226</v>
      </c>
      <c r="C38" s="733" t="s">
        <v>2176</v>
      </c>
      <c r="D38" s="733" t="s">
        <v>2148</v>
      </c>
      <c r="E38" s="733">
        <v>55.56</v>
      </c>
      <c r="F38" s="734">
        <v>75</v>
      </c>
      <c r="G38" s="733">
        <v>87.5</v>
      </c>
      <c r="H38" s="733">
        <v>80</v>
      </c>
      <c r="I38" s="733"/>
      <c r="J38" s="734"/>
    </row>
    <row r="39" spans="1:10" ht="42" x14ac:dyDescent="0.2">
      <c r="A39" s="738"/>
      <c r="B39" s="731" t="s">
        <v>2227</v>
      </c>
      <c r="C39" s="732" t="s">
        <v>2228</v>
      </c>
      <c r="D39" s="733">
        <v>37.04</v>
      </c>
      <c r="E39" s="733">
        <v>36.799999999999997</v>
      </c>
      <c r="F39" s="734">
        <v>39.200000000000003</v>
      </c>
      <c r="G39" s="733">
        <v>40.53</v>
      </c>
      <c r="H39" s="733">
        <v>33.770000000000003</v>
      </c>
      <c r="I39" s="733"/>
      <c r="J39" s="734" t="s">
        <v>358</v>
      </c>
    </row>
    <row r="40" spans="1:10" ht="21" x14ac:dyDescent="0.2">
      <c r="A40" s="738"/>
      <c r="B40" s="731" t="s">
        <v>2229</v>
      </c>
      <c r="C40" s="732" t="s">
        <v>2230</v>
      </c>
      <c r="D40" s="733" t="s">
        <v>2148</v>
      </c>
      <c r="E40" s="1079" t="s">
        <v>2149</v>
      </c>
      <c r="F40" s="1080"/>
      <c r="G40" s="733">
        <v>12.5</v>
      </c>
      <c r="H40" s="733">
        <v>0</v>
      </c>
      <c r="I40" s="733"/>
      <c r="J40" s="734" t="s">
        <v>2189</v>
      </c>
    </row>
    <row r="41" spans="1:10" ht="47.25" x14ac:dyDescent="0.2">
      <c r="A41" s="738"/>
      <c r="B41" s="731" t="s">
        <v>2231</v>
      </c>
      <c r="C41" s="733" t="s">
        <v>2172</v>
      </c>
      <c r="D41" s="732" t="s">
        <v>2162</v>
      </c>
      <c r="E41" s="741" t="s">
        <v>2162</v>
      </c>
      <c r="F41" s="742" t="s">
        <v>2232</v>
      </c>
      <c r="G41" s="733">
        <v>88.6</v>
      </c>
      <c r="H41" s="733">
        <v>100</v>
      </c>
      <c r="I41" s="733"/>
      <c r="J41" s="734" t="s">
        <v>2151</v>
      </c>
    </row>
    <row r="42" spans="1:10" ht="47.25" customHeight="1" x14ac:dyDescent="0.2">
      <c r="A42" s="738"/>
      <c r="B42" s="752" t="s">
        <v>2233</v>
      </c>
      <c r="C42" s="753" t="s">
        <v>2172</v>
      </c>
      <c r="D42" s="754" t="s">
        <v>2162</v>
      </c>
      <c r="E42" s="755" t="s">
        <v>2162</v>
      </c>
      <c r="F42" s="756" t="s">
        <v>2232</v>
      </c>
      <c r="G42" s="757">
        <v>80</v>
      </c>
      <c r="H42" s="753">
        <v>100</v>
      </c>
      <c r="I42" s="753"/>
      <c r="J42" s="758" t="s">
        <v>2151</v>
      </c>
    </row>
    <row r="43" spans="1:10" ht="63" x14ac:dyDescent="0.2">
      <c r="A43" s="738"/>
      <c r="B43" s="731" t="s">
        <v>2234</v>
      </c>
      <c r="C43" s="733" t="s">
        <v>2145</v>
      </c>
      <c r="D43" s="743" t="s">
        <v>2162</v>
      </c>
      <c r="E43" s="744">
        <v>15.15</v>
      </c>
      <c r="F43" s="720">
        <v>29.63</v>
      </c>
      <c r="G43" s="733">
        <v>64.349999999999994</v>
      </c>
      <c r="H43" s="733">
        <v>18.37</v>
      </c>
      <c r="I43" s="733"/>
      <c r="J43" s="734" t="s">
        <v>2235</v>
      </c>
    </row>
    <row r="44" spans="1:10" ht="48.75" customHeight="1" x14ac:dyDescent="0.2">
      <c r="A44" s="738"/>
      <c r="B44" s="752" t="s">
        <v>2236</v>
      </c>
      <c r="C44" s="753" t="s">
        <v>2237</v>
      </c>
      <c r="D44" s="759" t="s">
        <v>2162</v>
      </c>
      <c r="E44" s="760" t="s">
        <v>2162</v>
      </c>
      <c r="F44" s="761">
        <v>14.29</v>
      </c>
      <c r="G44" s="757">
        <v>28.57</v>
      </c>
      <c r="H44" s="753">
        <v>57.14</v>
      </c>
      <c r="I44" s="753"/>
      <c r="J44" s="758" t="s">
        <v>2235</v>
      </c>
    </row>
    <row r="45" spans="1:10" ht="82.5" customHeight="1" thickBot="1" x14ac:dyDescent="0.25">
      <c r="A45" s="738"/>
      <c r="B45" s="769" t="s">
        <v>2238</v>
      </c>
      <c r="C45" s="771" t="s">
        <v>2239</v>
      </c>
      <c r="D45" s="771" t="s">
        <v>2148</v>
      </c>
      <c r="E45" s="1073" t="s">
        <v>2149</v>
      </c>
      <c r="F45" s="1074"/>
      <c r="G45" s="772">
        <v>69.09</v>
      </c>
      <c r="H45" s="745" t="s">
        <v>2257</v>
      </c>
      <c r="I45" s="771"/>
      <c r="J45" s="773" t="s">
        <v>2189</v>
      </c>
    </row>
    <row r="46" spans="1:10" ht="42" x14ac:dyDescent="0.2">
      <c r="A46" s="1068" t="s">
        <v>2240</v>
      </c>
      <c r="B46" s="746" t="s">
        <v>2241</v>
      </c>
      <c r="C46" s="1070" t="s">
        <v>2242</v>
      </c>
      <c r="D46" s="1070" t="s">
        <v>2162</v>
      </c>
      <c r="E46" s="1071" t="s">
        <v>2162</v>
      </c>
      <c r="F46" s="1072" t="s">
        <v>2243</v>
      </c>
      <c r="G46" s="1059" t="s">
        <v>2243</v>
      </c>
      <c r="H46" s="1059" t="s">
        <v>2244</v>
      </c>
      <c r="I46" s="1059"/>
      <c r="J46" s="1059" t="s">
        <v>2245</v>
      </c>
    </row>
    <row r="47" spans="1:10" ht="21.75" thickBot="1" x14ac:dyDescent="0.25">
      <c r="A47" s="1069"/>
      <c r="B47" s="746" t="s">
        <v>2161</v>
      </c>
      <c r="C47" s="1070"/>
      <c r="D47" s="1070"/>
      <c r="E47" s="1071"/>
      <c r="F47" s="1072"/>
      <c r="G47" s="1059"/>
      <c r="H47" s="1059"/>
      <c r="I47" s="1059"/>
      <c r="J47" s="1059"/>
    </row>
    <row r="48" spans="1:10" ht="44.25" x14ac:dyDescent="0.2">
      <c r="A48" s="1060" t="s">
        <v>2246</v>
      </c>
      <c r="B48" s="731" t="s">
        <v>2247</v>
      </c>
      <c r="C48" s="747" t="s">
        <v>2248</v>
      </c>
      <c r="D48" s="733" t="s">
        <v>2148</v>
      </c>
      <c r="E48" s="1062" t="s">
        <v>2149</v>
      </c>
      <c r="F48" s="1063"/>
      <c r="G48" s="733">
        <v>96.18</v>
      </c>
      <c r="H48" s="733">
        <v>97.52</v>
      </c>
      <c r="I48" s="733"/>
      <c r="J48" s="734" t="s">
        <v>374</v>
      </c>
    </row>
    <row r="49" spans="1:10" ht="42" x14ac:dyDescent="0.2">
      <c r="A49" s="1061"/>
      <c r="B49" s="731" t="s">
        <v>2249</v>
      </c>
      <c r="C49" s="733" t="s">
        <v>2250</v>
      </c>
      <c r="D49" s="744" t="s">
        <v>2148</v>
      </c>
      <c r="E49" s="744">
        <v>80.459999999999994</v>
      </c>
      <c r="F49" s="720">
        <v>71.89</v>
      </c>
      <c r="G49" s="733">
        <v>46.4</v>
      </c>
      <c r="H49" s="733">
        <v>85</v>
      </c>
      <c r="I49" s="733"/>
      <c r="J49" s="734" t="s">
        <v>374</v>
      </c>
    </row>
    <row r="50" spans="1:10" ht="42" x14ac:dyDescent="0.2">
      <c r="A50" s="1061"/>
      <c r="B50" s="736" t="s">
        <v>2251</v>
      </c>
      <c r="C50" s="748" t="s">
        <v>2260</v>
      </c>
      <c r="D50" s="749">
        <v>56.25</v>
      </c>
      <c r="E50" s="749">
        <v>43.6</v>
      </c>
      <c r="F50" s="750">
        <v>47.83</v>
      </c>
      <c r="G50" s="749">
        <v>64.040000000000006</v>
      </c>
      <c r="H50" s="749">
        <v>77.14</v>
      </c>
      <c r="I50" s="1064"/>
      <c r="J50" s="1066" t="s">
        <v>2252</v>
      </c>
    </row>
    <row r="51" spans="1:10" ht="35.25" customHeight="1" x14ac:dyDescent="0.2">
      <c r="A51" s="1061"/>
      <c r="B51" s="736"/>
      <c r="C51" s="748" t="s">
        <v>2259</v>
      </c>
      <c r="D51" s="749">
        <v>34.659999999999997</v>
      </c>
      <c r="E51" s="749">
        <v>45.35</v>
      </c>
      <c r="F51" s="750">
        <v>33.15</v>
      </c>
      <c r="G51" s="749">
        <v>17.420000000000002</v>
      </c>
      <c r="H51" s="749">
        <v>19.43</v>
      </c>
      <c r="I51" s="1065"/>
      <c r="J51" s="1067"/>
    </row>
    <row r="52" spans="1:10" ht="32.25" thickBot="1" x14ac:dyDescent="0.25">
      <c r="A52" s="1061"/>
      <c r="B52" s="774"/>
      <c r="C52" s="748" t="s">
        <v>2261</v>
      </c>
      <c r="D52" s="749">
        <v>9.09</v>
      </c>
      <c r="E52" s="749">
        <v>11.05</v>
      </c>
      <c r="F52" s="750">
        <v>19.02</v>
      </c>
      <c r="G52" s="749">
        <v>18.54</v>
      </c>
      <c r="H52" s="749">
        <v>3.43</v>
      </c>
      <c r="I52" s="1065"/>
      <c r="J52" s="1067"/>
    </row>
    <row r="53" spans="1:10" ht="21" x14ac:dyDescent="0.2">
      <c r="A53" s="1050" t="s">
        <v>2253</v>
      </c>
      <c r="B53" s="746" t="s">
        <v>2254</v>
      </c>
      <c r="C53" s="1053" t="s">
        <v>2256</v>
      </c>
      <c r="D53" s="1048" t="s">
        <v>2148</v>
      </c>
      <c r="E53" s="1055" t="s">
        <v>2149</v>
      </c>
      <c r="F53" s="1056"/>
      <c r="G53" s="1048" t="s">
        <v>2148</v>
      </c>
      <c r="H53" s="1048" t="s">
        <v>2256</v>
      </c>
      <c r="I53" s="1048"/>
      <c r="J53" s="1050" t="s">
        <v>2173</v>
      </c>
    </row>
    <row r="54" spans="1:10" ht="21.75" thickBot="1" x14ac:dyDescent="0.25">
      <c r="A54" s="1051"/>
      <c r="B54" s="751" t="s">
        <v>2255</v>
      </c>
      <c r="C54" s="1054"/>
      <c r="D54" s="1049"/>
      <c r="E54" s="1057"/>
      <c r="F54" s="1058"/>
      <c r="G54" s="1049"/>
      <c r="H54" s="1049"/>
      <c r="I54" s="1049"/>
      <c r="J54" s="1051"/>
    </row>
  </sheetData>
  <mergeCells count="94">
    <mergeCell ref="J2:J3"/>
    <mergeCell ref="I7:I8"/>
    <mergeCell ref="A10:A11"/>
    <mergeCell ref="E10:F10"/>
    <mergeCell ref="A7:A8"/>
    <mergeCell ref="C7:C8"/>
    <mergeCell ref="D7:D8"/>
    <mergeCell ref="E7:F8"/>
    <mergeCell ref="G7:G8"/>
    <mergeCell ref="H7:H8"/>
    <mergeCell ref="E5:F5"/>
    <mergeCell ref="A2:A3"/>
    <mergeCell ref="B2:B3"/>
    <mergeCell ref="C2:C3"/>
    <mergeCell ref="E2:I2"/>
    <mergeCell ref="A15:A16"/>
    <mergeCell ref="A17:A22"/>
    <mergeCell ref="E17:F17"/>
    <mergeCell ref="E18:F18"/>
    <mergeCell ref="B19:B20"/>
    <mergeCell ref="C19:C20"/>
    <mergeCell ref="F19:F20"/>
    <mergeCell ref="I19:I20"/>
    <mergeCell ref="J19:J20"/>
    <mergeCell ref="B21:B22"/>
    <mergeCell ref="C21:C22"/>
    <mergeCell ref="F21:F22"/>
    <mergeCell ref="G21:G22"/>
    <mergeCell ref="H21:H22"/>
    <mergeCell ref="I21:I22"/>
    <mergeCell ref="J21:J22"/>
    <mergeCell ref="G19:G20"/>
    <mergeCell ref="H19:H20"/>
    <mergeCell ref="H23:H24"/>
    <mergeCell ref="I23:I24"/>
    <mergeCell ref="J23:J24"/>
    <mergeCell ref="A25:A26"/>
    <mergeCell ref="B25:B26"/>
    <mergeCell ref="C25:C26"/>
    <mergeCell ref="F25:F26"/>
    <mergeCell ref="G25:G26"/>
    <mergeCell ref="H25:H26"/>
    <mergeCell ref="I25:I26"/>
    <mergeCell ref="A23:A24"/>
    <mergeCell ref="C23:C24"/>
    <mergeCell ref="D23:D24"/>
    <mergeCell ref="E23:E24"/>
    <mergeCell ref="F23:F24"/>
    <mergeCell ref="G23:G24"/>
    <mergeCell ref="J25:J26"/>
    <mergeCell ref="A27:A28"/>
    <mergeCell ref="B27:B28"/>
    <mergeCell ref="C27:C28"/>
    <mergeCell ref="F27:F28"/>
    <mergeCell ref="G27:G28"/>
    <mergeCell ref="H27:H28"/>
    <mergeCell ref="I27:I28"/>
    <mergeCell ref="J27:J28"/>
    <mergeCell ref="J30:J31"/>
    <mergeCell ref="E34:F34"/>
    <mergeCell ref="E35:F35"/>
    <mergeCell ref="E40:F40"/>
    <mergeCell ref="A30:A31"/>
    <mergeCell ref="C30:C31"/>
    <mergeCell ref="D30:D31"/>
    <mergeCell ref="E30:E31"/>
    <mergeCell ref="F30:F31"/>
    <mergeCell ref="G30:G31"/>
    <mergeCell ref="H46:H47"/>
    <mergeCell ref="I46:I47"/>
    <mergeCell ref="E45:F45"/>
    <mergeCell ref="H30:H31"/>
    <mergeCell ref="I30:I31"/>
    <mergeCell ref="C46:C47"/>
    <mergeCell ref="D46:D47"/>
    <mergeCell ref="E46:E47"/>
    <mergeCell ref="F46:F47"/>
    <mergeCell ref="G46:G47"/>
    <mergeCell ref="I53:I54"/>
    <mergeCell ref="J53:J54"/>
    <mergeCell ref="A1:J1"/>
    <mergeCell ref="A53:A54"/>
    <mergeCell ref="C53:C54"/>
    <mergeCell ref="D53:D54"/>
    <mergeCell ref="E53:F54"/>
    <mergeCell ref="G53:G54"/>
    <mergeCell ref="H53:H54"/>
    <mergeCell ref="J46:J47"/>
    <mergeCell ref="A48:A49"/>
    <mergeCell ref="E48:F48"/>
    <mergeCell ref="A50:A52"/>
    <mergeCell ref="I50:I52"/>
    <mergeCell ref="J50:J52"/>
    <mergeCell ref="A46:A47"/>
  </mergeCells>
  <pageMargins left="0.9055118110236221" right="0.51181102362204722" top="0.74803149606299213" bottom="0.74803149606299213" header="0.31496062992125984" footer="0.31496062992125984"/>
  <pageSetup paperSize="9" scale="95" orientation="landscape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17"/>
  <sheetViews>
    <sheetView zoomScale="90" zoomScaleNormal="90" workbookViewId="0">
      <selection sqref="A1:J16"/>
    </sheetView>
  </sheetViews>
  <sheetFormatPr defaultColWidth="9.140625" defaultRowHeight="21" x14ac:dyDescent="0.35"/>
  <cols>
    <col min="1" max="1" width="5.7109375" style="1" customWidth="1"/>
    <col min="2" max="2" width="33.28515625" style="1" customWidth="1"/>
    <col min="3" max="3" width="21" style="1" customWidth="1"/>
    <col min="4" max="4" width="18.28515625" style="1" customWidth="1"/>
    <col min="5" max="5" width="13.7109375" style="1" customWidth="1"/>
    <col min="6" max="8" width="14.85546875" style="1" customWidth="1"/>
    <col min="9" max="9" width="14.140625" style="1" customWidth="1"/>
    <col min="10" max="10" width="15.42578125" style="1" customWidth="1"/>
    <col min="11" max="16384" width="9.140625" style="1"/>
  </cols>
  <sheetData>
    <row r="1" spans="1:10" ht="28.5" x14ac:dyDescent="0.45">
      <c r="A1" s="1180" t="s">
        <v>390</v>
      </c>
      <c r="B1" s="1180"/>
      <c r="C1" s="1180"/>
      <c r="D1" s="1180"/>
      <c r="E1" s="1180"/>
      <c r="F1" s="1180"/>
      <c r="G1" s="1180"/>
      <c r="H1" s="1180"/>
      <c r="I1" s="1180"/>
      <c r="J1" s="1180"/>
    </row>
    <row r="2" spans="1:10" ht="21" customHeight="1" x14ac:dyDescent="0.35">
      <c r="A2" s="35"/>
      <c r="B2" s="48" t="s">
        <v>23</v>
      </c>
      <c r="C2" s="39" t="s">
        <v>30</v>
      </c>
      <c r="D2" s="141" t="s">
        <v>26</v>
      </c>
      <c r="E2" s="5"/>
      <c r="F2" s="49" t="s">
        <v>391</v>
      </c>
      <c r="G2" s="5"/>
      <c r="H2" s="49" t="s">
        <v>401</v>
      </c>
      <c r="I2" s="694"/>
    </row>
    <row r="3" spans="1:10" ht="21" customHeight="1" x14ac:dyDescent="0.35">
      <c r="A3" s="35"/>
      <c r="B3" s="48" t="s">
        <v>40</v>
      </c>
      <c r="C3" s="39" t="s">
        <v>173</v>
      </c>
      <c r="D3" s="30"/>
      <c r="F3" s="2"/>
      <c r="G3" s="2"/>
      <c r="H3" s="2"/>
    </row>
    <row r="4" spans="1:10" ht="21" customHeight="1" x14ac:dyDescent="0.35">
      <c r="A4" s="35"/>
      <c r="B4" s="48" t="s">
        <v>392</v>
      </c>
      <c r="C4" s="39" t="s">
        <v>524</v>
      </c>
      <c r="D4" s="30"/>
      <c r="E4" s="2"/>
      <c r="F4" s="2"/>
      <c r="G4" s="2"/>
    </row>
    <row r="5" spans="1:10" ht="21" customHeight="1" x14ac:dyDescent="0.35">
      <c r="A5" s="35"/>
      <c r="B5" s="48" t="s">
        <v>17</v>
      </c>
      <c r="C5" s="50" t="s">
        <v>25</v>
      </c>
      <c r="D5" s="51" t="s">
        <v>41</v>
      </c>
      <c r="E5" s="50"/>
      <c r="F5" s="50" t="s">
        <v>42</v>
      </c>
      <c r="G5" s="50" t="s">
        <v>43</v>
      </c>
      <c r="H5" s="50" t="s">
        <v>46</v>
      </c>
      <c r="I5" s="50" t="s">
        <v>44</v>
      </c>
      <c r="J5" s="899" t="s">
        <v>45</v>
      </c>
    </row>
    <row r="6" spans="1:10" ht="21" customHeight="1" x14ac:dyDescent="0.35">
      <c r="A6" s="35"/>
      <c r="B6" s="37" t="s">
        <v>28</v>
      </c>
      <c r="D6" s="1" t="s">
        <v>334</v>
      </c>
      <c r="F6" s="30"/>
      <c r="H6" s="30"/>
      <c r="J6" s="30"/>
    </row>
    <row r="7" spans="1:10" ht="21" customHeight="1" x14ac:dyDescent="0.35">
      <c r="A7" s="35"/>
      <c r="B7" s="37" t="s">
        <v>29</v>
      </c>
      <c r="D7" s="1" t="s">
        <v>525</v>
      </c>
      <c r="E7" s="30"/>
      <c r="F7" s="2"/>
      <c r="G7" s="2"/>
      <c r="H7" s="2"/>
    </row>
    <row r="8" spans="1:10" ht="21" customHeight="1" x14ac:dyDescent="0.35">
      <c r="A8" s="35"/>
      <c r="B8" s="37" t="s">
        <v>374</v>
      </c>
      <c r="E8" s="2"/>
      <c r="F8" s="2"/>
      <c r="G8" s="2"/>
      <c r="H8" s="2"/>
    </row>
    <row r="9" spans="1:10" ht="21" customHeight="1" x14ac:dyDescent="0.35">
      <c r="A9" s="1175" t="s">
        <v>0</v>
      </c>
      <c r="B9" s="1175" t="s">
        <v>27</v>
      </c>
      <c r="C9" s="699" t="s">
        <v>19</v>
      </c>
      <c r="D9" s="6" t="s">
        <v>20</v>
      </c>
      <c r="E9" s="1177" t="s">
        <v>1</v>
      </c>
      <c r="F9" s="1178"/>
      <c r="G9" s="1178"/>
      <c r="H9" s="1178"/>
      <c r="I9" s="1179"/>
      <c r="J9" s="1173" t="s">
        <v>10</v>
      </c>
    </row>
    <row r="10" spans="1:10" x14ac:dyDescent="0.35">
      <c r="A10" s="1176"/>
      <c r="B10" s="1176"/>
      <c r="C10" s="700"/>
      <c r="D10" s="3" t="s">
        <v>21</v>
      </c>
      <c r="E10" s="36" t="s">
        <v>5</v>
      </c>
      <c r="F10" s="36" t="s">
        <v>6</v>
      </c>
      <c r="G10" s="36" t="s">
        <v>261</v>
      </c>
      <c r="H10" s="36" t="s">
        <v>22</v>
      </c>
      <c r="I10" s="36" t="s">
        <v>135</v>
      </c>
      <c r="J10" s="1174"/>
    </row>
    <row r="11" spans="1:10" s="11" customFormat="1" ht="63" x14ac:dyDescent="0.2">
      <c r="A11" s="128">
        <v>116</v>
      </c>
      <c r="B11" s="134" t="s">
        <v>332</v>
      </c>
      <c r="C11" s="79"/>
      <c r="D11" s="79"/>
      <c r="E11" s="220">
        <f t="shared" ref="E11:E14" si="0">F11+G11+H11+I11</f>
        <v>0</v>
      </c>
      <c r="F11" s="219"/>
      <c r="G11" s="219"/>
      <c r="H11" s="219"/>
      <c r="I11" s="219"/>
      <c r="J11" s="79"/>
    </row>
    <row r="12" spans="1:10" s="333" customFormat="1" ht="56.25" x14ac:dyDescent="0.2">
      <c r="A12" s="936"/>
      <c r="B12" s="937" t="s">
        <v>1115</v>
      </c>
      <c r="C12" s="294" t="s">
        <v>1088</v>
      </c>
      <c r="D12" s="825">
        <v>22981</v>
      </c>
      <c r="E12" s="338">
        <f t="shared" si="0"/>
        <v>113000</v>
      </c>
      <c r="F12" s="807">
        <v>113000</v>
      </c>
      <c r="G12" s="338"/>
      <c r="H12" s="338"/>
      <c r="I12" s="338"/>
      <c r="J12" s="350" t="s">
        <v>374</v>
      </c>
    </row>
    <row r="13" spans="1:10" s="11" customFormat="1" x14ac:dyDescent="0.2">
      <c r="A13" s="128">
        <v>117</v>
      </c>
      <c r="B13" s="92" t="s">
        <v>333</v>
      </c>
      <c r="C13" s="79"/>
      <c r="D13" s="79"/>
      <c r="E13" s="220">
        <f t="shared" si="0"/>
        <v>0</v>
      </c>
      <c r="F13" s="219"/>
      <c r="G13" s="219"/>
      <c r="H13" s="219"/>
      <c r="I13" s="219"/>
      <c r="J13" s="79"/>
    </row>
    <row r="14" spans="1:10" s="333" customFormat="1" ht="37.5" x14ac:dyDescent="0.2">
      <c r="A14" s="936"/>
      <c r="B14" s="496" t="s">
        <v>1116</v>
      </c>
      <c r="C14" s="294" t="s">
        <v>733</v>
      </c>
      <c r="D14" s="825">
        <v>22981</v>
      </c>
      <c r="E14" s="338">
        <f t="shared" si="0"/>
        <v>10000</v>
      </c>
      <c r="F14" s="807">
        <v>10000</v>
      </c>
      <c r="G14" s="338"/>
      <c r="H14" s="338"/>
      <c r="I14" s="338"/>
      <c r="J14" s="350" t="s">
        <v>374</v>
      </c>
    </row>
    <row r="15" spans="1:10" x14ac:dyDescent="0.35">
      <c r="A15" s="84"/>
      <c r="B15" s="797"/>
      <c r="C15" s="99"/>
      <c r="D15" s="4"/>
      <c r="E15" s="220">
        <f t="shared" ref="E15" si="1">F15+G15+H15+I15</f>
        <v>0</v>
      </c>
      <c r="F15" s="241"/>
      <c r="G15" s="241"/>
      <c r="H15" s="241"/>
      <c r="I15" s="241"/>
      <c r="J15" s="4"/>
    </row>
    <row r="16" spans="1:10" x14ac:dyDescent="0.35">
      <c r="A16" s="31"/>
      <c r="B16" s="136" t="s">
        <v>5</v>
      </c>
      <c r="C16" s="31"/>
      <c r="D16" s="31"/>
      <c r="E16" s="137">
        <f>SUM(E11:E15)</f>
        <v>123000</v>
      </c>
      <c r="F16" s="137">
        <f>SUM(F14:F15)</f>
        <v>10000</v>
      </c>
      <c r="G16" s="137">
        <f>SUM(G14:G15)</f>
        <v>0</v>
      </c>
      <c r="H16" s="137">
        <f>SUM(H14:H15)</f>
        <v>0</v>
      </c>
      <c r="I16" s="137">
        <f>SUM(I14:I15)</f>
        <v>0</v>
      </c>
      <c r="J16" s="138">
        <f>F16+G16+H16+I16</f>
        <v>10000</v>
      </c>
    </row>
    <row r="17" spans="2:2" x14ac:dyDescent="0.35">
      <c r="B17" s="5"/>
    </row>
  </sheetData>
  <mergeCells count="5">
    <mergeCell ref="A9:A10"/>
    <mergeCell ref="B9:B10"/>
    <mergeCell ref="E9:I9"/>
    <mergeCell ref="J9:J10"/>
    <mergeCell ref="A1:J1"/>
  </mergeCells>
  <pageMargins left="0.9055118110236221" right="0.11811023622047245" top="0.74803149606299213" bottom="0.74803149606299213" header="0.31496062992125984" footer="0.31496062992125984"/>
  <pageSetup paperSize="9" scale="80" orientation="landscape" horizontalDpi="0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19"/>
  <sheetViews>
    <sheetView zoomScale="80" zoomScaleNormal="80" workbookViewId="0">
      <selection sqref="A1:J18"/>
    </sheetView>
  </sheetViews>
  <sheetFormatPr defaultColWidth="9.140625" defaultRowHeight="21" x14ac:dyDescent="0.35"/>
  <cols>
    <col min="1" max="1" width="5.7109375" style="1" customWidth="1"/>
    <col min="2" max="2" width="33.28515625" style="1" customWidth="1"/>
    <col min="3" max="3" width="21" style="1" customWidth="1"/>
    <col min="4" max="4" width="18.28515625" style="1" customWidth="1"/>
    <col min="5" max="5" width="13.7109375" style="1" customWidth="1"/>
    <col min="6" max="7" width="15.140625" style="1" customWidth="1"/>
    <col min="8" max="8" width="13.85546875" style="1" customWidth="1"/>
    <col min="9" max="9" width="14.28515625" style="1" customWidth="1"/>
    <col min="10" max="10" width="14.85546875" style="1" customWidth="1"/>
    <col min="11" max="16384" width="9.140625" style="1"/>
  </cols>
  <sheetData>
    <row r="1" spans="1:10" ht="28.5" x14ac:dyDescent="0.45">
      <c r="A1" s="1180" t="s">
        <v>390</v>
      </c>
      <c r="B1" s="1180"/>
      <c r="C1" s="1180"/>
      <c r="D1" s="1180"/>
      <c r="E1" s="1180"/>
      <c r="F1" s="1180"/>
      <c r="G1" s="1180"/>
      <c r="H1" s="1180"/>
      <c r="I1" s="1180"/>
      <c r="J1" s="1180"/>
    </row>
    <row r="2" spans="1:10" ht="12.75" customHeight="1" x14ac:dyDescent="0.35">
      <c r="A2" s="693"/>
      <c r="B2" s="693"/>
      <c r="C2" s="693"/>
      <c r="D2" s="693"/>
      <c r="E2" s="693"/>
      <c r="F2" s="693"/>
      <c r="G2" s="693"/>
      <c r="H2" s="693"/>
      <c r="I2" s="693"/>
    </row>
    <row r="3" spans="1:10" ht="21" customHeight="1" x14ac:dyDescent="0.35">
      <c r="A3" s="35"/>
      <c r="B3" s="48" t="s">
        <v>23</v>
      </c>
      <c r="C3" s="39" t="s">
        <v>30</v>
      </c>
      <c r="D3" s="141" t="s">
        <v>26</v>
      </c>
      <c r="E3" s="5"/>
      <c r="F3" s="49" t="s">
        <v>391</v>
      </c>
      <c r="G3" s="5"/>
      <c r="H3" s="49" t="s">
        <v>401</v>
      </c>
      <c r="I3" s="694"/>
    </row>
    <row r="4" spans="1:10" ht="21" customHeight="1" x14ac:dyDescent="0.35">
      <c r="A4" s="35"/>
      <c r="B4" s="48" t="s">
        <v>40</v>
      </c>
      <c r="C4" s="39" t="s">
        <v>177</v>
      </c>
      <c r="D4" s="30"/>
      <c r="F4" s="2"/>
      <c r="G4" s="2"/>
      <c r="H4" s="2"/>
    </row>
    <row r="5" spans="1:10" ht="21" customHeight="1" x14ac:dyDescent="0.35">
      <c r="A5" s="35"/>
      <c r="B5" s="48" t="s">
        <v>392</v>
      </c>
      <c r="C5" s="39" t="s">
        <v>526</v>
      </c>
      <c r="D5" s="30"/>
      <c r="E5" s="2"/>
      <c r="F5" s="2"/>
      <c r="G5" s="2"/>
    </row>
    <row r="6" spans="1:10" ht="21" customHeight="1" x14ac:dyDescent="0.35">
      <c r="A6" s="35"/>
      <c r="B6" s="48" t="s">
        <v>17</v>
      </c>
      <c r="C6" s="50" t="s">
        <v>25</v>
      </c>
      <c r="D6" s="51" t="s">
        <v>41</v>
      </c>
      <c r="E6" s="50"/>
      <c r="F6" s="50" t="s">
        <v>42</v>
      </c>
      <c r="G6" s="50" t="s">
        <v>43</v>
      </c>
      <c r="H6" s="50" t="s">
        <v>46</v>
      </c>
      <c r="I6" s="50" t="s">
        <v>44</v>
      </c>
      <c r="J6" s="899" t="s">
        <v>45</v>
      </c>
    </row>
    <row r="7" spans="1:10" ht="21" customHeight="1" x14ac:dyDescent="0.35">
      <c r="A7" s="35"/>
      <c r="B7" s="37" t="s">
        <v>28</v>
      </c>
      <c r="D7" s="1" t="s">
        <v>338</v>
      </c>
      <c r="F7" s="30"/>
      <c r="H7" s="30"/>
      <c r="J7" s="30"/>
    </row>
    <row r="8" spans="1:10" ht="21" customHeight="1" x14ac:dyDescent="0.35">
      <c r="A8" s="35"/>
      <c r="B8" s="37"/>
      <c r="F8" s="30"/>
      <c r="H8" s="30"/>
    </row>
    <row r="9" spans="1:10" ht="21" customHeight="1" x14ac:dyDescent="0.35">
      <c r="A9" s="35"/>
      <c r="B9" s="37" t="s">
        <v>29</v>
      </c>
      <c r="D9" s="1" t="s">
        <v>527</v>
      </c>
      <c r="E9" s="30"/>
      <c r="F9" s="2"/>
      <c r="G9" s="2"/>
      <c r="H9" s="2"/>
    </row>
    <row r="10" spans="1:10" ht="21" customHeight="1" x14ac:dyDescent="0.35">
      <c r="A10" s="35"/>
      <c r="B10" s="37" t="s">
        <v>376</v>
      </c>
      <c r="E10" s="2"/>
      <c r="F10" s="2"/>
      <c r="G10" s="2"/>
      <c r="H10" s="2"/>
    </row>
    <row r="11" spans="1:10" ht="21" customHeight="1" x14ac:dyDescent="0.35">
      <c r="A11" s="1175" t="s">
        <v>0</v>
      </c>
      <c r="B11" s="1175" t="s">
        <v>27</v>
      </c>
      <c r="C11" s="699" t="s">
        <v>19</v>
      </c>
      <c r="D11" s="6" t="s">
        <v>20</v>
      </c>
      <c r="E11" s="1177" t="s">
        <v>1</v>
      </c>
      <c r="F11" s="1178"/>
      <c r="G11" s="1178"/>
      <c r="H11" s="1178"/>
      <c r="I11" s="1179"/>
      <c r="J11" s="1173" t="s">
        <v>10</v>
      </c>
    </row>
    <row r="12" spans="1:10" x14ac:dyDescent="0.35">
      <c r="A12" s="1176"/>
      <c r="B12" s="1176"/>
      <c r="C12" s="700"/>
      <c r="D12" s="3" t="s">
        <v>21</v>
      </c>
      <c r="E12" s="36" t="s">
        <v>5</v>
      </c>
      <c r="F12" s="36" t="s">
        <v>6</v>
      </c>
      <c r="G12" s="36" t="s">
        <v>261</v>
      </c>
      <c r="H12" s="36" t="s">
        <v>22</v>
      </c>
      <c r="I12" s="36" t="s">
        <v>135</v>
      </c>
      <c r="J12" s="1174"/>
    </row>
    <row r="13" spans="1:10" s="11" customFormat="1" ht="42" x14ac:dyDescent="0.2">
      <c r="A13" s="845">
        <v>118</v>
      </c>
      <c r="B13" s="97" t="s">
        <v>335</v>
      </c>
      <c r="C13" s="79"/>
      <c r="D13" s="79"/>
      <c r="E13" s="220">
        <f t="shared" ref="E13:E16" si="0">F13+G13+H13+I13</f>
        <v>0</v>
      </c>
      <c r="F13" s="79"/>
      <c r="G13" s="79"/>
      <c r="H13" s="79"/>
      <c r="I13" s="79"/>
      <c r="J13" s="79"/>
    </row>
    <row r="14" spans="1:10" s="11" customFormat="1" x14ac:dyDescent="0.2">
      <c r="A14" s="32">
        <v>119</v>
      </c>
      <c r="B14" s="97" t="s">
        <v>336</v>
      </c>
      <c r="C14" s="79"/>
      <c r="D14" s="79"/>
      <c r="E14" s="220">
        <f t="shared" si="0"/>
        <v>0</v>
      </c>
      <c r="F14" s="79"/>
      <c r="G14" s="79"/>
      <c r="H14" s="79"/>
      <c r="I14" s="79"/>
      <c r="J14" s="79"/>
    </row>
    <row r="15" spans="1:10" s="329" customFormat="1" ht="23.25" customHeight="1" x14ac:dyDescent="0.2">
      <c r="A15" s="294"/>
      <c r="B15" s="938" t="s">
        <v>1943</v>
      </c>
      <c r="C15" s="294" t="s">
        <v>1545</v>
      </c>
      <c r="D15" s="294" t="s">
        <v>1944</v>
      </c>
      <c r="E15" s="220">
        <f t="shared" si="0"/>
        <v>16800</v>
      </c>
      <c r="F15" s="338">
        <v>16800</v>
      </c>
      <c r="G15" s="330"/>
      <c r="H15" s="330"/>
      <c r="I15" s="330"/>
      <c r="J15" s="294" t="s">
        <v>1798</v>
      </c>
    </row>
    <row r="16" spans="1:10" s="11" customFormat="1" ht="42" x14ac:dyDescent="0.2">
      <c r="A16" s="32">
        <v>120</v>
      </c>
      <c r="B16" s="90" t="s">
        <v>337</v>
      </c>
      <c r="C16" s="79"/>
      <c r="D16" s="79"/>
      <c r="E16" s="220">
        <f t="shared" si="0"/>
        <v>0</v>
      </c>
      <c r="F16" s="79"/>
      <c r="G16" s="79"/>
      <c r="H16" s="79"/>
      <c r="I16" s="79"/>
      <c r="J16" s="79"/>
    </row>
    <row r="17" spans="1:10" x14ac:dyDescent="0.35">
      <c r="A17" s="84"/>
      <c r="B17" s="797"/>
      <c r="C17" s="99"/>
      <c r="D17" s="4"/>
      <c r="E17" s="220">
        <f t="shared" ref="E17" si="1">F17+G17+H17+I17</f>
        <v>0</v>
      </c>
      <c r="F17" s="4"/>
      <c r="G17" s="4"/>
      <c r="H17" s="4"/>
      <c r="I17" s="4"/>
      <c r="J17" s="4"/>
    </row>
    <row r="18" spans="1:10" x14ac:dyDescent="0.35">
      <c r="A18" s="31"/>
      <c r="B18" s="136" t="s">
        <v>5</v>
      </c>
      <c r="C18" s="31"/>
      <c r="D18" s="31"/>
      <c r="E18" s="137">
        <f>SUM(E13:E17)</f>
        <v>16800</v>
      </c>
      <c r="F18" s="137">
        <f>SUM(F13:F17)</f>
        <v>16800</v>
      </c>
      <c r="G18" s="137">
        <f>SUM(G13:G17)</f>
        <v>0</v>
      </c>
      <c r="H18" s="137">
        <f>SUM(H13:H17)</f>
        <v>0</v>
      </c>
      <c r="I18" s="137">
        <f>SUM(I13:I17)</f>
        <v>0</v>
      </c>
      <c r="J18" s="138">
        <f>F18+G18+H18+I18</f>
        <v>16800</v>
      </c>
    </row>
    <row r="19" spans="1:10" x14ac:dyDescent="0.35">
      <c r="B19" s="5"/>
    </row>
  </sheetData>
  <mergeCells count="5">
    <mergeCell ref="A11:A12"/>
    <mergeCell ref="B11:B12"/>
    <mergeCell ref="E11:I11"/>
    <mergeCell ref="J11:J12"/>
    <mergeCell ref="A1:J1"/>
  </mergeCells>
  <pageMargins left="0.9055118110236221" right="0.11811023622047245" top="0.74803149606299213" bottom="0.74803149606299213" header="0.31496062992125984" footer="0.31496062992125984"/>
  <pageSetup paperSize="9" scale="80" orientation="landscape" horizontalDpi="0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33"/>
  <sheetViews>
    <sheetView zoomScale="80" zoomScaleNormal="80" workbookViewId="0">
      <selection sqref="A1:J32"/>
    </sheetView>
  </sheetViews>
  <sheetFormatPr defaultColWidth="9.140625" defaultRowHeight="21" x14ac:dyDescent="0.35"/>
  <cols>
    <col min="1" max="1" width="5.7109375" style="1" customWidth="1"/>
    <col min="2" max="2" width="33.28515625" style="1" customWidth="1"/>
    <col min="3" max="3" width="23" style="1" customWidth="1"/>
    <col min="4" max="4" width="18.28515625" style="1" customWidth="1"/>
    <col min="5" max="5" width="11.140625" style="1" customWidth="1"/>
    <col min="6" max="7" width="13.42578125" style="1" customWidth="1"/>
    <col min="8" max="8" width="13.28515625" style="1" customWidth="1"/>
    <col min="9" max="9" width="14.42578125" style="1" customWidth="1"/>
    <col min="10" max="10" width="18.28515625" style="1" customWidth="1"/>
    <col min="11" max="16384" width="9.140625" style="1"/>
  </cols>
  <sheetData>
    <row r="1" spans="1:10" ht="28.5" x14ac:dyDescent="0.45">
      <c r="A1" s="1180" t="s">
        <v>390</v>
      </c>
      <c r="B1" s="1180"/>
      <c r="C1" s="1180"/>
      <c r="D1" s="1180"/>
      <c r="E1" s="1180"/>
      <c r="F1" s="1180"/>
      <c r="G1" s="1180"/>
      <c r="H1" s="1180"/>
      <c r="I1" s="1180"/>
      <c r="J1" s="1180"/>
    </row>
    <row r="2" spans="1:10" ht="21" customHeight="1" x14ac:dyDescent="0.35">
      <c r="A2" s="35"/>
      <c r="B2" s="48" t="s">
        <v>23</v>
      </c>
      <c r="C2" s="39" t="s">
        <v>30</v>
      </c>
      <c r="D2" s="141" t="s">
        <v>26</v>
      </c>
      <c r="E2" s="5"/>
      <c r="F2" s="49" t="s">
        <v>391</v>
      </c>
      <c r="G2" s="5"/>
      <c r="H2" s="49" t="s">
        <v>401</v>
      </c>
      <c r="I2" s="694"/>
    </row>
    <row r="3" spans="1:10" ht="21" customHeight="1" x14ac:dyDescent="0.35">
      <c r="A3" s="35"/>
      <c r="B3" s="48" t="s">
        <v>40</v>
      </c>
      <c r="C3" s="39" t="s">
        <v>177</v>
      </c>
      <c r="D3" s="30"/>
      <c r="F3" s="2"/>
      <c r="G3" s="2"/>
      <c r="H3" s="2"/>
    </row>
    <row r="4" spans="1:10" ht="21" customHeight="1" x14ac:dyDescent="0.35">
      <c r="A4" s="35"/>
      <c r="B4" s="48" t="s">
        <v>392</v>
      </c>
      <c r="C4" s="39" t="s">
        <v>528</v>
      </c>
      <c r="D4" s="30"/>
      <c r="E4" s="2"/>
      <c r="F4" s="2"/>
      <c r="G4" s="2"/>
    </row>
    <row r="5" spans="1:10" ht="21" customHeight="1" x14ac:dyDescent="0.35">
      <c r="A5" s="35"/>
      <c r="B5" s="48" t="s">
        <v>17</v>
      </c>
      <c r="C5" s="50" t="s">
        <v>25</v>
      </c>
      <c r="D5" s="51" t="s">
        <v>41</v>
      </c>
      <c r="E5" s="50"/>
      <c r="F5" s="50" t="s">
        <v>42</v>
      </c>
      <c r="G5" s="50" t="s">
        <v>43</v>
      </c>
      <c r="H5" s="50" t="s">
        <v>46</v>
      </c>
      <c r="I5" s="50" t="s">
        <v>44</v>
      </c>
      <c r="J5" s="50" t="s">
        <v>45</v>
      </c>
    </row>
    <row r="6" spans="1:10" ht="21" customHeight="1" x14ac:dyDescent="0.35">
      <c r="A6" s="35"/>
      <c r="B6" s="37" t="s">
        <v>28</v>
      </c>
      <c r="D6" s="1" t="s">
        <v>343</v>
      </c>
      <c r="F6" s="30"/>
      <c r="H6" s="30"/>
      <c r="J6" s="30"/>
    </row>
    <row r="7" spans="1:10" ht="21" customHeight="1" x14ac:dyDescent="0.35">
      <c r="A7" s="35"/>
      <c r="B7" s="37" t="s">
        <v>29</v>
      </c>
      <c r="D7" s="1" t="s">
        <v>529</v>
      </c>
      <c r="E7" s="30"/>
      <c r="F7" s="2"/>
      <c r="G7" s="2"/>
      <c r="H7" s="2"/>
    </row>
    <row r="8" spans="1:10" ht="21" customHeight="1" x14ac:dyDescent="0.35">
      <c r="A8" s="35"/>
      <c r="B8" s="37"/>
      <c r="D8" s="1" t="s">
        <v>530</v>
      </c>
      <c r="E8" s="30"/>
      <c r="F8" s="2"/>
      <c r="G8" s="2"/>
      <c r="H8" s="2"/>
    </row>
    <row r="9" spans="1:10" ht="21" customHeight="1" x14ac:dyDescent="0.35">
      <c r="A9" s="35"/>
      <c r="B9" s="37" t="s">
        <v>377</v>
      </c>
      <c r="D9" s="1" t="s">
        <v>531</v>
      </c>
      <c r="E9" s="2"/>
      <c r="F9" s="2"/>
      <c r="G9" s="2"/>
      <c r="H9" s="2"/>
    </row>
    <row r="10" spans="1:10" ht="21" customHeight="1" x14ac:dyDescent="0.35">
      <c r="A10" s="35"/>
      <c r="B10" s="37" t="s">
        <v>378</v>
      </c>
      <c r="D10" s="145" t="s">
        <v>532</v>
      </c>
      <c r="E10" s="2"/>
      <c r="F10" s="2"/>
      <c r="G10" s="2"/>
      <c r="H10" s="2"/>
    </row>
    <row r="11" spans="1:10" ht="21" customHeight="1" x14ac:dyDescent="0.35">
      <c r="A11" s="35"/>
      <c r="B11" s="37"/>
      <c r="D11" s="145" t="s">
        <v>533</v>
      </c>
      <c r="E11" s="2"/>
      <c r="F11" s="2"/>
      <c r="G11" s="2"/>
      <c r="H11" s="2"/>
    </row>
    <row r="12" spans="1:10" ht="21" customHeight="1" x14ac:dyDescent="0.35">
      <c r="A12" s="1175" t="s">
        <v>0</v>
      </c>
      <c r="B12" s="1175" t="s">
        <v>27</v>
      </c>
      <c r="C12" s="699" t="s">
        <v>19</v>
      </c>
      <c r="D12" s="6" t="s">
        <v>20</v>
      </c>
      <c r="E12" s="1177" t="s">
        <v>1</v>
      </c>
      <c r="F12" s="1178"/>
      <c r="G12" s="1178"/>
      <c r="H12" s="1178"/>
      <c r="I12" s="1179"/>
      <c r="J12" s="1173" t="s">
        <v>10</v>
      </c>
    </row>
    <row r="13" spans="1:10" x14ac:dyDescent="0.35">
      <c r="A13" s="1176"/>
      <c r="B13" s="1176"/>
      <c r="C13" s="700"/>
      <c r="D13" s="3" t="s">
        <v>21</v>
      </c>
      <c r="E13" s="36" t="s">
        <v>5</v>
      </c>
      <c r="F13" s="36" t="s">
        <v>6</v>
      </c>
      <c r="G13" s="36" t="s">
        <v>261</v>
      </c>
      <c r="H13" s="36" t="s">
        <v>22</v>
      </c>
      <c r="I13" s="36" t="s">
        <v>135</v>
      </c>
      <c r="J13" s="1174"/>
    </row>
    <row r="14" spans="1:10" s="11" customFormat="1" ht="42" x14ac:dyDescent="0.2">
      <c r="A14" s="128">
        <v>121</v>
      </c>
      <c r="B14" s="83" t="s">
        <v>339</v>
      </c>
      <c r="C14" s="79"/>
      <c r="D14" s="79"/>
      <c r="E14" s="220">
        <f t="shared" ref="E14:E30" si="0">F14+G14+H14+I14</f>
        <v>0</v>
      </c>
      <c r="F14" s="79"/>
      <c r="G14" s="79"/>
      <c r="H14" s="79"/>
      <c r="I14" s="79"/>
      <c r="J14" s="79"/>
    </row>
    <row r="15" spans="1:10" s="333" customFormat="1" ht="37.5" x14ac:dyDescent="0.2">
      <c r="A15" s="371"/>
      <c r="B15" s="495" t="s">
        <v>1641</v>
      </c>
      <c r="C15" s="294" t="s">
        <v>1053</v>
      </c>
      <c r="D15" s="294" t="s">
        <v>1054</v>
      </c>
      <c r="E15" s="338">
        <f t="shared" si="0"/>
        <v>0</v>
      </c>
      <c r="F15" s="330"/>
      <c r="G15" s="330"/>
      <c r="H15" s="330"/>
      <c r="I15" s="330"/>
      <c r="J15" s="294" t="s">
        <v>1055</v>
      </c>
    </row>
    <row r="16" spans="1:10" s="333" customFormat="1" ht="37.5" x14ac:dyDescent="0.2">
      <c r="A16" s="371"/>
      <c r="B16" s="495" t="s">
        <v>1642</v>
      </c>
      <c r="C16" s="294" t="s">
        <v>1053</v>
      </c>
      <c r="D16" s="294" t="s">
        <v>1054</v>
      </c>
      <c r="E16" s="338">
        <f t="shared" si="0"/>
        <v>0</v>
      </c>
      <c r="F16" s="330"/>
      <c r="G16" s="330"/>
      <c r="H16" s="330"/>
      <c r="I16" s="330"/>
      <c r="J16" s="294" t="s">
        <v>1055</v>
      </c>
    </row>
    <row r="17" spans="1:10" s="333" customFormat="1" ht="37.5" x14ac:dyDescent="0.2">
      <c r="A17" s="371"/>
      <c r="B17" s="495" t="s">
        <v>1640</v>
      </c>
      <c r="C17" s="294" t="s">
        <v>1639</v>
      </c>
      <c r="D17" s="294" t="s">
        <v>1054</v>
      </c>
      <c r="E17" s="338">
        <f t="shared" si="0"/>
        <v>0</v>
      </c>
      <c r="F17" s="330"/>
      <c r="G17" s="330"/>
      <c r="H17" s="330"/>
      <c r="I17" s="330"/>
      <c r="J17" s="294"/>
    </row>
    <row r="18" spans="1:10" s="333" customFormat="1" ht="18.75" x14ac:dyDescent="0.2">
      <c r="A18" s="371"/>
      <c r="B18" s="495" t="s">
        <v>1634</v>
      </c>
      <c r="C18" s="294" t="s">
        <v>1635</v>
      </c>
      <c r="D18" s="294" t="s">
        <v>1168</v>
      </c>
      <c r="E18" s="338">
        <f t="shared" si="0"/>
        <v>0</v>
      </c>
      <c r="F18" s="330"/>
      <c r="G18" s="330"/>
      <c r="H18" s="330"/>
      <c r="I18" s="330"/>
      <c r="J18" s="294" t="s">
        <v>369</v>
      </c>
    </row>
    <row r="19" spans="1:10" s="333" customFormat="1" ht="18.75" x14ac:dyDescent="0.2">
      <c r="A19" s="371"/>
      <c r="B19" s="495" t="s">
        <v>1636</v>
      </c>
      <c r="C19" s="294"/>
      <c r="D19" s="294"/>
      <c r="E19" s="338">
        <f t="shared" si="0"/>
        <v>0</v>
      </c>
      <c r="F19" s="330"/>
      <c r="G19" s="330"/>
      <c r="H19" s="330"/>
      <c r="I19" s="330"/>
      <c r="J19" s="294" t="s">
        <v>369</v>
      </c>
    </row>
    <row r="20" spans="1:10" s="333" customFormat="1" ht="37.5" x14ac:dyDescent="0.2">
      <c r="A20" s="371"/>
      <c r="B20" s="495" t="s">
        <v>1637</v>
      </c>
      <c r="C20" s="294"/>
      <c r="D20" s="294"/>
      <c r="E20" s="338">
        <f t="shared" si="0"/>
        <v>0</v>
      </c>
      <c r="F20" s="330"/>
      <c r="G20" s="330"/>
      <c r="H20" s="330"/>
      <c r="I20" s="330"/>
      <c r="J20" s="294" t="s">
        <v>369</v>
      </c>
    </row>
    <row r="21" spans="1:10" s="333" customFormat="1" ht="37.5" x14ac:dyDescent="0.2">
      <c r="A21" s="371"/>
      <c r="B21" s="495" t="s">
        <v>1638</v>
      </c>
      <c r="C21" s="294"/>
      <c r="D21" s="294"/>
      <c r="E21" s="338">
        <f t="shared" si="0"/>
        <v>0</v>
      </c>
      <c r="F21" s="330"/>
      <c r="G21" s="330"/>
      <c r="H21" s="330"/>
      <c r="I21" s="330"/>
      <c r="J21" s="294" t="s">
        <v>369</v>
      </c>
    </row>
    <row r="22" spans="1:10" s="333" customFormat="1" ht="18.75" x14ac:dyDescent="0.2">
      <c r="A22" s="371"/>
      <c r="B22" s="495" t="s">
        <v>1756</v>
      </c>
      <c r="C22" s="294" t="s">
        <v>1060</v>
      </c>
      <c r="D22" s="294" t="s">
        <v>1213</v>
      </c>
      <c r="E22" s="338">
        <f t="shared" si="0"/>
        <v>0</v>
      </c>
      <c r="F22" s="330"/>
      <c r="G22" s="330"/>
      <c r="H22" s="330"/>
      <c r="I22" s="330"/>
      <c r="J22" s="294" t="s">
        <v>369</v>
      </c>
    </row>
    <row r="23" spans="1:10" s="11" customFormat="1" ht="63" x14ac:dyDescent="0.2">
      <c r="A23" s="32">
        <v>122</v>
      </c>
      <c r="B23" s="92" t="s">
        <v>340</v>
      </c>
      <c r="C23" s="79"/>
      <c r="D23" s="79"/>
      <c r="E23" s="220">
        <f t="shared" si="0"/>
        <v>0</v>
      </c>
      <c r="F23" s="79"/>
      <c r="G23" s="79"/>
      <c r="H23" s="79"/>
      <c r="I23" s="79"/>
      <c r="J23" s="79"/>
    </row>
    <row r="24" spans="1:10" s="333" customFormat="1" ht="18.75" x14ac:dyDescent="0.2">
      <c r="A24" s="294"/>
      <c r="B24" s="495" t="s">
        <v>1056</v>
      </c>
      <c r="C24" s="326"/>
      <c r="D24" s="326"/>
      <c r="E24" s="338">
        <f t="shared" si="0"/>
        <v>0</v>
      </c>
      <c r="F24" s="330"/>
      <c r="G24" s="330"/>
      <c r="H24" s="330"/>
      <c r="I24" s="330"/>
      <c r="J24" s="326"/>
    </row>
    <row r="25" spans="1:10" s="333" customFormat="1" ht="37.5" x14ac:dyDescent="0.2">
      <c r="A25" s="294"/>
      <c r="B25" s="821" t="s">
        <v>1057</v>
      </c>
      <c r="C25" s="294" t="s">
        <v>610</v>
      </c>
      <c r="D25" s="294" t="s">
        <v>602</v>
      </c>
      <c r="E25" s="338">
        <f t="shared" si="0"/>
        <v>0</v>
      </c>
      <c r="F25" s="330"/>
      <c r="G25" s="330"/>
      <c r="H25" s="330"/>
      <c r="I25" s="330"/>
      <c r="J25" s="294" t="s">
        <v>1058</v>
      </c>
    </row>
    <row r="26" spans="1:10" s="333" customFormat="1" ht="18.75" x14ac:dyDescent="0.2">
      <c r="A26" s="294"/>
      <c r="B26" s="821" t="s">
        <v>1643</v>
      </c>
      <c r="C26" s="821" t="s">
        <v>1644</v>
      </c>
      <c r="D26" s="939" t="s">
        <v>602</v>
      </c>
      <c r="E26" s="338">
        <f t="shared" si="0"/>
        <v>0</v>
      </c>
      <c r="F26" s="330"/>
      <c r="G26" s="330"/>
      <c r="H26" s="330"/>
      <c r="I26" s="330"/>
      <c r="J26" s="294" t="s">
        <v>1645</v>
      </c>
    </row>
    <row r="27" spans="1:10" s="11" customFormat="1" ht="63" x14ac:dyDescent="0.2">
      <c r="A27" s="32">
        <v>123</v>
      </c>
      <c r="B27" s="92" t="s">
        <v>341</v>
      </c>
      <c r="C27" s="79"/>
      <c r="D27" s="79"/>
      <c r="E27" s="220">
        <f t="shared" si="0"/>
        <v>0</v>
      </c>
      <c r="F27" s="79"/>
      <c r="G27" s="79"/>
      <c r="H27" s="79"/>
      <c r="I27" s="79"/>
      <c r="J27" s="79"/>
    </row>
    <row r="28" spans="1:10" s="333" customFormat="1" ht="75" x14ac:dyDescent="0.2">
      <c r="A28" s="294"/>
      <c r="B28" s="821" t="s">
        <v>1646</v>
      </c>
      <c r="C28" s="821" t="s">
        <v>1647</v>
      </c>
      <c r="D28" s="939" t="s">
        <v>602</v>
      </c>
      <c r="E28" s="338">
        <f t="shared" si="0"/>
        <v>0</v>
      </c>
      <c r="F28" s="330"/>
      <c r="G28" s="330"/>
      <c r="H28" s="330"/>
      <c r="I28" s="330"/>
      <c r="J28" s="294" t="s">
        <v>1645</v>
      </c>
    </row>
    <row r="29" spans="1:10" s="333" customFormat="1" ht="56.25" x14ac:dyDescent="0.2">
      <c r="A29" s="294"/>
      <c r="B29" s="821" t="s">
        <v>1648</v>
      </c>
      <c r="C29" s="821" t="s">
        <v>1649</v>
      </c>
      <c r="D29" s="939" t="s">
        <v>602</v>
      </c>
      <c r="E29" s="338">
        <f t="shared" si="0"/>
        <v>6600</v>
      </c>
      <c r="F29" s="338">
        <v>6600</v>
      </c>
      <c r="G29" s="330"/>
      <c r="H29" s="330"/>
      <c r="I29" s="330"/>
      <c r="J29" s="294" t="s">
        <v>1645</v>
      </c>
    </row>
    <row r="30" spans="1:10" ht="63" x14ac:dyDescent="0.35">
      <c r="A30" s="126">
        <v>124</v>
      </c>
      <c r="B30" s="92" t="s">
        <v>342</v>
      </c>
      <c r="C30" s="99"/>
      <c r="D30" s="4"/>
      <c r="E30" s="220">
        <f t="shared" si="0"/>
        <v>0</v>
      </c>
      <c r="F30" s="4"/>
      <c r="G30" s="4"/>
      <c r="H30" s="4"/>
      <c r="I30" s="4"/>
      <c r="J30" s="4"/>
    </row>
    <row r="31" spans="1:10" x14ac:dyDescent="0.35">
      <c r="A31" s="84"/>
      <c r="B31" s="797"/>
      <c r="C31" s="798"/>
      <c r="D31" s="56"/>
      <c r="E31" s="221">
        <f t="shared" ref="E31" si="1">F31+G31+H31+I31</f>
        <v>0</v>
      </c>
      <c r="F31" s="56"/>
      <c r="G31" s="56"/>
      <c r="H31" s="56"/>
      <c r="I31" s="56"/>
      <c r="J31" s="56"/>
    </row>
    <row r="32" spans="1:10" x14ac:dyDescent="0.35">
      <c r="A32" s="31"/>
      <c r="B32" s="136" t="s">
        <v>5</v>
      </c>
      <c r="C32" s="31"/>
      <c r="D32" s="31"/>
      <c r="E32" s="137">
        <f>SUM(E14:E31)</f>
        <v>6600</v>
      </c>
      <c r="F32" s="137">
        <f>SUM(F14:F31)</f>
        <v>6600</v>
      </c>
      <c r="G32" s="137">
        <f>SUM(G14:G31)</f>
        <v>0</v>
      </c>
      <c r="H32" s="137">
        <f>SUM(H14:H31)</f>
        <v>0</v>
      </c>
      <c r="I32" s="137">
        <f>SUM(I14:I31)</f>
        <v>0</v>
      </c>
      <c r="J32" s="138">
        <f>F32+G32+H32+I32</f>
        <v>6600</v>
      </c>
    </row>
    <row r="33" spans="2:2" x14ac:dyDescent="0.35">
      <c r="B33" s="5"/>
    </row>
  </sheetData>
  <mergeCells count="5">
    <mergeCell ref="A12:A13"/>
    <mergeCell ref="B12:B13"/>
    <mergeCell ref="E12:I12"/>
    <mergeCell ref="J12:J13"/>
    <mergeCell ref="A1:J1"/>
  </mergeCells>
  <pageMargins left="0.9055118110236221" right="0.31496062992125984" top="0.35433070866141736" bottom="0.35433070866141736" header="0.31496062992125984" footer="0.31496062992125984"/>
  <pageSetup paperSize="9" scale="80" orientation="landscape" horizontalDpi="0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20"/>
  <sheetViews>
    <sheetView zoomScale="70" zoomScaleNormal="70" workbookViewId="0">
      <selection sqref="A1:J19"/>
    </sheetView>
  </sheetViews>
  <sheetFormatPr defaultColWidth="9.140625" defaultRowHeight="21" x14ac:dyDescent="0.35"/>
  <cols>
    <col min="1" max="1" width="5.7109375" style="1" customWidth="1"/>
    <col min="2" max="2" width="36.7109375" style="1" customWidth="1"/>
    <col min="3" max="3" width="19.7109375" style="1" customWidth="1"/>
    <col min="4" max="4" width="18.28515625" style="1" customWidth="1"/>
    <col min="5" max="5" width="16.28515625" style="1" customWidth="1"/>
    <col min="6" max="7" width="12.85546875" style="1" customWidth="1"/>
    <col min="8" max="8" width="13.28515625" style="1" customWidth="1"/>
    <col min="9" max="9" width="14.5703125" style="1" customWidth="1"/>
    <col min="10" max="10" width="14.42578125" style="1" customWidth="1"/>
    <col min="11" max="16384" width="9.140625" style="1"/>
  </cols>
  <sheetData>
    <row r="1" spans="1:11" ht="28.5" x14ac:dyDescent="0.45">
      <c r="A1" s="1180" t="s">
        <v>390</v>
      </c>
      <c r="B1" s="1180"/>
      <c r="C1" s="1180"/>
      <c r="D1" s="1180"/>
      <c r="E1" s="1180"/>
      <c r="F1" s="1180"/>
      <c r="G1" s="1180"/>
      <c r="H1" s="1180"/>
      <c r="I1" s="1180"/>
      <c r="J1" s="1180"/>
      <c r="K1" s="801"/>
    </row>
    <row r="2" spans="1:11" ht="21" customHeight="1" x14ac:dyDescent="0.35">
      <c r="A2" s="35"/>
      <c r="B2" s="48" t="s">
        <v>23</v>
      </c>
      <c r="C2" s="39" t="s">
        <v>30</v>
      </c>
      <c r="D2" s="141" t="s">
        <v>26</v>
      </c>
      <c r="E2" s="5"/>
      <c r="F2" s="49" t="s">
        <v>391</v>
      </c>
      <c r="G2" s="5"/>
      <c r="H2" s="49" t="s">
        <v>401</v>
      </c>
      <c r="I2" s="694"/>
    </row>
    <row r="3" spans="1:11" ht="21" customHeight="1" x14ac:dyDescent="0.35">
      <c r="A3" s="35"/>
      <c r="B3" s="48" t="s">
        <v>40</v>
      </c>
      <c r="C3" s="39" t="s">
        <v>180</v>
      </c>
      <c r="D3" s="30"/>
      <c r="F3" s="2"/>
      <c r="G3" s="2"/>
      <c r="H3" s="2"/>
    </row>
    <row r="4" spans="1:11" ht="21" customHeight="1" x14ac:dyDescent="0.35">
      <c r="A4" s="35"/>
      <c r="B4" s="48" t="s">
        <v>392</v>
      </c>
      <c r="C4" s="39" t="s">
        <v>534</v>
      </c>
      <c r="D4" s="30"/>
      <c r="E4" s="2"/>
      <c r="F4" s="2"/>
      <c r="G4" s="2"/>
    </row>
    <row r="5" spans="1:11" ht="21" customHeight="1" x14ac:dyDescent="0.35">
      <c r="A5" s="35"/>
      <c r="B5" s="48" t="s">
        <v>17</v>
      </c>
      <c r="C5" s="50" t="s">
        <v>25</v>
      </c>
      <c r="D5" s="51" t="s">
        <v>41</v>
      </c>
      <c r="E5" s="50"/>
      <c r="F5" s="50" t="s">
        <v>42</v>
      </c>
      <c r="G5" s="50" t="s">
        <v>43</v>
      </c>
      <c r="H5" s="50" t="s">
        <v>46</v>
      </c>
      <c r="I5" s="50" t="s">
        <v>44</v>
      </c>
      <c r="J5" s="899" t="s">
        <v>45</v>
      </c>
    </row>
    <row r="6" spans="1:11" ht="21" customHeight="1" x14ac:dyDescent="0.35">
      <c r="A6" s="35"/>
      <c r="B6" s="37" t="s">
        <v>28</v>
      </c>
      <c r="D6" s="1" t="s">
        <v>344</v>
      </c>
      <c r="F6" s="30"/>
      <c r="H6" s="30"/>
      <c r="J6" s="30"/>
    </row>
    <row r="7" spans="1:11" ht="21" customHeight="1" x14ac:dyDescent="0.35">
      <c r="A7" s="35"/>
      <c r="B7" s="37" t="s">
        <v>29</v>
      </c>
      <c r="D7" s="1" t="s">
        <v>535</v>
      </c>
      <c r="E7" s="30"/>
      <c r="F7" s="2"/>
      <c r="G7" s="2"/>
      <c r="H7" s="2"/>
    </row>
    <row r="8" spans="1:11" ht="21" customHeight="1" x14ac:dyDescent="0.35">
      <c r="A8" s="35"/>
      <c r="B8" s="37" t="s">
        <v>379</v>
      </c>
      <c r="D8" s="1" t="s">
        <v>536</v>
      </c>
      <c r="E8" s="2"/>
      <c r="F8" s="2"/>
      <c r="G8" s="2"/>
      <c r="H8" s="2"/>
    </row>
    <row r="9" spans="1:11" ht="20.25" customHeight="1" x14ac:dyDescent="0.35">
      <c r="A9" s="1175" t="s">
        <v>0</v>
      </c>
      <c r="B9" s="1175" t="s">
        <v>27</v>
      </c>
      <c r="C9" s="699" t="s">
        <v>19</v>
      </c>
      <c r="D9" s="6" t="s">
        <v>20</v>
      </c>
      <c r="E9" s="1177" t="s">
        <v>1</v>
      </c>
      <c r="F9" s="1178"/>
      <c r="G9" s="1178"/>
      <c r="H9" s="1178"/>
      <c r="I9" s="1179"/>
      <c r="J9" s="1173" t="s">
        <v>10</v>
      </c>
    </row>
    <row r="10" spans="1:11" x14ac:dyDescent="0.35">
      <c r="A10" s="1176"/>
      <c r="B10" s="1176"/>
      <c r="C10" s="700"/>
      <c r="D10" s="3" t="s">
        <v>21</v>
      </c>
      <c r="E10" s="36" t="s">
        <v>5</v>
      </c>
      <c r="F10" s="36" t="s">
        <v>6</v>
      </c>
      <c r="G10" s="36" t="s">
        <v>261</v>
      </c>
      <c r="H10" s="36" t="s">
        <v>22</v>
      </c>
      <c r="I10" s="36" t="s">
        <v>135</v>
      </c>
      <c r="J10" s="1174"/>
    </row>
    <row r="11" spans="1:11" s="11" customFormat="1" x14ac:dyDescent="0.2">
      <c r="A11" s="921">
        <v>125</v>
      </c>
      <c r="B11" s="95" t="s">
        <v>181</v>
      </c>
      <c r="C11" s="79"/>
      <c r="D11" s="79"/>
      <c r="E11" s="220">
        <f t="shared" ref="E11:E17" si="0">F11+G11+H11+I11</f>
        <v>0</v>
      </c>
      <c r="F11" s="79"/>
      <c r="G11" s="79"/>
      <c r="H11" s="79"/>
      <c r="I11" s="79"/>
      <c r="J11" s="79"/>
    </row>
    <row r="12" spans="1:11" s="331" customFormat="1" ht="40.5" customHeight="1" x14ac:dyDescent="0.3">
      <c r="A12" s="371"/>
      <c r="B12" s="495" t="s">
        <v>1091</v>
      </c>
      <c r="C12" s="800" t="s">
        <v>1064</v>
      </c>
      <c r="D12" s="354" t="s">
        <v>615</v>
      </c>
      <c r="E12" s="338">
        <f t="shared" si="0"/>
        <v>0</v>
      </c>
      <c r="F12" s="363"/>
      <c r="G12" s="353"/>
      <c r="H12" s="358"/>
      <c r="I12" s="353"/>
      <c r="J12" s="361" t="s">
        <v>1071</v>
      </c>
    </row>
    <row r="13" spans="1:11" s="331" customFormat="1" ht="56.25" x14ac:dyDescent="0.3">
      <c r="A13" s="371"/>
      <c r="B13" s="496" t="s">
        <v>1092</v>
      </c>
      <c r="C13" s="800" t="s">
        <v>885</v>
      </c>
      <c r="D13" s="826">
        <v>23071</v>
      </c>
      <c r="E13" s="338">
        <f t="shared" si="0"/>
        <v>0</v>
      </c>
      <c r="F13" s="363"/>
      <c r="G13" s="353"/>
      <c r="H13" s="358"/>
      <c r="I13" s="353"/>
      <c r="J13" s="361" t="s">
        <v>1071</v>
      </c>
    </row>
    <row r="14" spans="1:11" ht="37.5" x14ac:dyDescent="0.35">
      <c r="A14" s="393">
        <v>126</v>
      </c>
      <c r="B14" s="496" t="s">
        <v>182</v>
      </c>
      <c r="C14" s="99"/>
      <c r="D14" s="15"/>
      <c r="E14" s="220">
        <f t="shared" si="0"/>
        <v>0</v>
      </c>
      <c r="F14" s="4"/>
      <c r="G14" s="4"/>
      <c r="H14" s="14"/>
      <c r="I14" s="4"/>
      <c r="J14" s="4"/>
    </row>
    <row r="15" spans="1:11" ht="42" x14ac:dyDescent="0.35">
      <c r="A15" s="393">
        <v>127</v>
      </c>
      <c r="B15" s="83" t="s">
        <v>183</v>
      </c>
      <c r="C15" s="99"/>
      <c r="D15" s="4"/>
      <c r="E15" s="220">
        <f t="shared" si="0"/>
        <v>0</v>
      </c>
      <c r="F15" s="4"/>
      <c r="G15" s="4"/>
      <c r="H15" s="4"/>
      <c r="I15" s="4"/>
      <c r="J15" s="4"/>
    </row>
    <row r="16" spans="1:11" s="331" customFormat="1" ht="56.25" x14ac:dyDescent="0.3">
      <c r="A16" s="936"/>
      <c r="B16" s="359" t="s">
        <v>1094</v>
      </c>
      <c r="C16" s="361" t="s">
        <v>733</v>
      </c>
      <c r="D16" s="826">
        <v>23163</v>
      </c>
      <c r="E16" s="338">
        <f t="shared" si="0"/>
        <v>0</v>
      </c>
      <c r="F16" s="363"/>
      <c r="G16" s="353"/>
      <c r="H16" s="353"/>
      <c r="I16" s="353"/>
      <c r="J16" s="361" t="s">
        <v>1071</v>
      </c>
    </row>
    <row r="17" spans="1:10" s="331" customFormat="1" ht="56.25" x14ac:dyDescent="0.3">
      <c r="A17" s="936"/>
      <c r="B17" s="490" t="s">
        <v>1095</v>
      </c>
      <c r="C17" s="361" t="s">
        <v>886</v>
      </c>
      <c r="D17" s="826">
        <v>23224</v>
      </c>
      <c r="E17" s="338">
        <f t="shared" si="0"/>
        <v>0</v>
      </c>
      <c r="F17" s="363"/>
      <c r="G17" s="353"/>
      <c r="H17" s="353"/>
      <c r="I17" s="353"/>
      <c r="J17" s="361" t="s">
        <v>1071</v>
      </c>
    </row>
    <row r="18" spans="1:10" x14ac:dyDescent="0.35">
      <c r="A18" s="33"/>
      <c r="B18" s="863"/>
      <c r="C18" s="99"/>
      <c r="D18" s="4"/>
      <c r="E18" s="220">
        <f t="shared" ref="E18" si="1">F18+G18+H18+I18</f>
        <v>0</v>
      </c>
      <c r="F18" s="4"/>
      <c r="G18" s="4"/>
      <c r="H18" s="4"/>
      <c r="I18" s="4"/>
      <c r="J18" s="4"/>
    </row>
    <row r="19" spans="1:10" x14ac:dyDescent="0.35">
      <c r="A19" s="31"/>
      <c r="B19" s="136" t="s">
        <v>5</v>
      </c>
      <c r="C19" s="31"/>
      <c r="D19" s="31"/>
      <c r="E19" s="137">
        <f>SUM(E11:E18)</f>
        <v>0</v>
      </c>
      <c r="F19" s="137">
        <f>SUM(F11:F18)</f>
        <v>0</v>
      </c>
      <c r="G19" s="137">
        <f>SUM(G11:G18)</f>
        <v>0</v>
      </c>
      <c r="H19" s="137">
        <f>SUM(H11:H18)</f>
        <v>0</v>
      </c>
      <c r="I19" s="137">
        <f>SUM(I11:I18)</f>
        <v>0</v>
      </c>
      <c r="J19" s="138">
        <f>F19+G19+H19+I19</f>
        <v>0</v>
      </c>
    </row>
    <row r="20" spans="1:10" x14ac:dyDescent="0.35">
      <c r="B20" s="5"/>
    </row>
  </sheetData>
  <mergeCells count="5">
    <mergeCell ref="A9:A10"/>
    <mergeCell ref="B9:B10"/>
    <mergeCell ref="E9:I9"/>
    <mergeCell ref="J9:J10"/>
    <mergeCell ref="A1:J1"/>
  </mergeCells>
  <pageMargins left="0.9055118110236221" right="0.11811023622047245" top="0.74803149606299213" bottom="0.74803149606299213" header="0.31496062992125984" footer="0.31496062992125984"/>
  <pageSetup paperSize="9" scale="80" orientation="landscape" horizontalDpi="0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22"/>
  <sheetViews>
    <sheetView zoomScale="80" zoomScaleNormal="80" workbookViewId="0">
      <selection sqref="A1:J21"/>
    </sheetView>
  </sheetViews>
  <sheetFormatPr defaultColWidth="9.140625" defaultRowHeight="21" x14ac:dyDescent="0.35"/>
  <cols>
    <col min="1" max="1" width="5.7109375" style="1" customWidth="1"/>
    <col min="2" max="2" width="33.28515625" style="1" customWidth="1"/>
    <col min="3" max="3" width="20.140625" style="1" customWidth="1"/>
    <col min="4" max="4" width="18.28515625" style="1" customWidth="1"/>
    <col min="5" max="5" width="13.5703125" style="1" customWidth="1"/>
    <col min="6" max="7" width="14.28515625" style="1" customWidth="1"/>
    <col min="8" max="8" width="15.42578125" style="1" customWidth="1"/>
    <col min="9" max="9" width="15" style="1" customWidth="1"/>
    <col min="10" max="10" width="14.85546875" style="1" customWidth="1"/>
    <col min="11" max="16384" width="9.140625" style="1"/>
  </cols>
  <sheetData>
    <row r="1" spans="1:10" ht="28.5" x14ac:dyDescent="0.45">
      <c r="A1" s="1180" t="s">
        <v>390</v>
      </c>
      <c r="B1" s="1180"/>
      <c r="C1" s="1180"/>
      <c r="D1" s="1180"/>
      <c r="E1" s="1180"/>
      <c r="F1" s="1180"/>
      <c r="G1" s="1180"/>
      <c r="H1" s="1180"/>
      <c r="I1" s="1180"/>
      <c r="J1" s="1180"/>
    </row>
    <row r="2" spans="1:10" ht="21" customHeight="1" x14ac:dyDescent="0.35">
      <c r="A2" s="35"/>
      <c r="B2" s="48" t="s">
        <v>23</v>
      </c>
      <c r="C2" s="39" t="s">
        <v>30</v>
      </c>
      <c r="D2" s="141" t="s">
        <v>26</v>
      </c>
      <c r="E2" s="5"/>
      <c r="F2" s="49" t="s">
        <v>391</v>
      </c>
      <c r="G2" s="5"/>
      <c r="H2" s="49" t="s">
        <v>401</v>
      </c>
      <c r="I2" s="694"/>
    </row>
    <row r="3" spans="1:10" ht="21" customHeight="1" x14ac:dyDescent="0.35">
      <c r="A3" s="35"/>
      <c r="B3" s="48" t="s">
        <v>40</v>
      </c>
      <c r="C3" s="39" t="s">
        <v>180</v>
      </c>
      <c r="D3" s="30"/>
      <c r="F3" s="2"/>
      <c r="G3" s="2"/>
      <c r="H3" s="2"/>
    </row>
    <row r="4" spans="1:10" ht="21" customHeight="1" x14ac:dyDescent="0.35">
      <c r="A4" s="35"/>
      <c r="B4" s="48" t="s">
        <v>392</v>
      </c>
      <c r="C4" s="39" t="s">
        <v>537</v>
      </c>
      <c r="D4" s="30"/>
      <c r="E4" s="2"/>
      <c r="F4" s="2"/>
      <c r="G4" s="2"/>
    </row>
    <row r="5" spans="1:10" ht="21" customHeight="1" x14ac:dyDescent="0.35">
      <c r="A5" s="35"/>
      <c r="B5" s="48" t="s">
        <v>17</v>
      </c>
      <c r="C5" s="50" t="s">
        <v>25</v>
      </c>
      <c r="D5" s="51" t="s">
        <v>41</v>
      </c>
      <c r="E5" s="50"/>
      <c r="F5" s="50" t="s">
        <v>42</v>
      </c>
      <c r="G5" s="50" t="s">
        <v>43</v>
      </c>
      <c r="H5" s="50" t="s">
        <v>46</v>
      </c>
      <c r="I5" s="50" t="s">
        <v>44</v>
      </c>
      <c r="J5" s="899" t="s">
        <v>45</v>
      </c>
    </row>
    <row r="6" spans="1:10" ht="21" customHeight="1" x14ac:dyDescent="0.35">
      <c r="A6" s="35"/>
      <c r="B6" s="37" t="s">
        <v>28</v>
      </c>
      <c r="D6" s="1" t="s">
        <v>345</v>
      </c>
      <c r="F6" s="30"/>
      <c r="H6" s="30"/>
      <c r="J6" s="30"/>
    </row>
    <row r="7" spans="1:10" ht="21" customHeight="1" x14ac:dyDescent="0.35">
      <c r="A7" s="35"/>
      <c r="B7" s="37"/>
      <c r="D7" s="1" t="s">
        <v>346</v>
      </c>
      <c r="F7" s="30"/>
      <c r="H7" s="30"/>
    </row>
    <row r="8" spans="1:10" ht="21" customHeight="1" x14ac:dyDescent="0.35">
      <c r="B8" s="37" t="s">
        <v>29</v>
      </c>
      <c r="D8" s="1" t="s">
        <v>538</v>
      </c>
      <c r="E8" s="30"/>
      <c r="F8" s="2"/>
      <c r="G8" s="2"/>
      <c r="H8" s="2"/>
    </row>
    <row r="9" spans="1:10" ht="21" customHeight="1" x14ac:dyDescent="0.35">
      <c r="A9" s="37"/>
      <c r="B9" s="37" t="s">
        <v>374</v>
      </c>
      <c r="E9" s="30"/>
      <c r="F9" s="2"/>
      <c r="G9" s="2"/>
      <c r="H9" s="2"/>
    </row>
    <row r="10" spans="1:10" ht="21" customHeight="1" x14ac:dyDescent="0.35">
      <c r="A10" s="1175" t="s">
        <v>0</v>
      </c>
      <c r="B10" s="1175" t="s">
        <v>27</v>
      </c>
      <c r="C10" s="699" t="s">
        <v>19</v>
      </c>
      <c r="D10" s="6" t="s">
        <v>20</v>
      </c>
      <c r="E10" s="1177" t="s">
        <v>1</v>
      </c>
      <c r="F10" s="1178"/>
      <c r="G10" s="1178"/>
      <c r="H10" s="1178"/>
      <c r="I10" s="1179"/>
      <c r="J10" s="1173" t="s">
        <v>10</v>
      </c>
    </row>
    <row r="11" spans="1:10" x14ac:dyDescent="0.35">
      <c r="A11" s="1176"/>
      <c r="B11" s="1176"/>
      <c r="C11" s="700"/>
      <c r="D11" s="3" t="s">
        <v>21</v>
      </c>
      <c r="E11" s="36" t="s">
        <v>5</v>
      </c>
      <c r="F11" s="36" t="s">
        <v>6</v>
      </c>
      <c r="G11" s="36" t="s">
        <v>261</v>
      </c>
      <c r="H11" s="36" t="s">
        <v>22</v>
      </c>
      <c r="I11" s="36" t="s">
        <v>135</v>
      </c>
      <c r="J11" s="1174"/>
    </row>
    <row r="12" spans="1:10" s="11" customFormat="1" ht="42" x14ac:dyDescent="0.2">
      <c r="A12" s="921">
        <v>128</v>
      </c>
      <c r="B12" s="95" t="s">
        <v>185</v>
      </c>
      <c r="C12" s="79"/>
      <c r="D12" s="79"/>
      <c r="E12" s="220">
        <f t="shared" ref="E12:E19" si="0">F12+G12+H12+I12</f>
        <v>0</v>
      </c>
      <c r="F12" s="243"/>
      <c r="G12" s="243"/>
      <c r="H12" s="243"/>
      <c r="I12" s="243"/>
      <c r="J12" s="79"/>
    </row>
    <row r="13" spans="1:10" s="333" customFormat="1" ht="56.25" x14ac:dyDescent="0.2">
      <c r="A13" s="330"/>
      <c r="B13" s="330" t="s">
        <v>1757</v>
      </c>
      <c r="C13" s="294" t="s">
        <v>1083</v>
      </c>
      <c r="D13" s="294" t="s">
        <v>1051</v>
      </c>
      <c r="E13" s="338">
        <f t="shared" si="0"/>
        <v>20000</v>
      </c>
      <c r="F13" s="807">
        <v>20000</v>
      </c>
      <c r="G13" s="338"/>
      <c r="H13" s="338"/>
      <c r="I13" s="338"/>
      <c r="J13" s="350" t="s">
        <v>374</v>
      </c>
    </row>
    <row r="14" spans="1:10" ht="42" x14ac:dyDescent="0.35">
      <c r="A14" s="86">
        <v>129</v>
      </c>
      <c r="B14" s="83" t="s">
        <v>186</v>
      </c>
      <c r="C14" s="99"/>
      <c r="D14" s="15"/>
      <c r="E14" s="220">
        <f t="shared" si="0"/>
        <v>0</v>
      </c>
      <c r="F14" s="241"/>
      <c r="G14" s="241"/>
      <c r="H14" s="241"/>
      <c r="I14" s="241"/>
      <c r="J14" s="4"/>
    </row>
    <row r="15" spans="1:10" s="331" customFormat="1" ht="18.75" x14ac:dyDescent="0.3">
      <c r="A15" s="294"/>
      <c r="B15" s="495" t="s">
        <v>1117</v>
      </c>
      <c r="C15" s="800" t="s">
        <v>1118</v>
      </c>
      <c r="D15" s="360" t="s">
        <v>615</v>
      </c>
      <c r="E15" s="338">
        <f t="shared" si="0"/>
        <v>0</v>
      </c>
      <c r="F15" s="808">
        <v>0</v>
      </c>
      <c r="G15" s="808"/>
      <c r="H15" s="808"/>
      <c r="I15" s="808"/>
      <c r="J15" s="350" t="s">
        <v>374</v>
      </c>
    </row>
    <row r="16" spans="1:10" x14ac:dyDescent="0.35">
      <c r="A16" s="393">
        <v>130</v>
      </c>
      <c r="B16" s="940" t="s">
        <v>187</v>
      </c>
      <c r="C16" s="99"/>
      <c r="D16" s="4"/>
      <c r="E16" s="220">
        <f t="shared" si="0"/>
        <v>0</v>
      </c>
      <c r="F16" s="241"/>
      <c r="G16" s="241"/>
      <c r="H16" s="241"/>
      <c r="I16" s="241"/>
      <c r="J16" s="4"/>
    </row>
    <row r="17" spans="1:10" s="331" customFormat="1" ht="18.75" x14ac:dyDescent="0.3">
      <c r="A17" s="353"/>
      <c r="B17" s="312" t="s">
        <v>1119</v>
      </c>
      <c r="C17" s="312"/>
      <c r="D17" s="360" t="s">
        <v>615</v>
      </c>
      <c r="E17" s="338">
        <f t="shared" si="0"/>
        <v>0</v>
      </c>
      <c r="F17" s="808">
        <v>0</v>
      </c>
      <c r="G17" s="808"/>
      <c r="H17" s="808"/>
      <c r="I17" s="808"/>
      <c r="J17" s="350" t="s">
        <v>374</v>
      </c>
    </row>
    <row r="18" spans="1:10" ht="42" x14ac:dyDescent="0.35">
      <c r="A18" s="86">
        <v>131</v>
      </c>
      <c r="B18" s="941" t="s">
        <v>188</v>
      </c>
      <c r="C18" s="99"/>
      <c r="D18" s="4"/>
      <c r="E18" s="220">
        <f t="shared" si="0"/>
        <v>0</v>
      </c>
      <c r="F18" s="241"/>
      <c r="G18" s="241"/>
      <c r="H18" s="241"/>
      <c r="I18" s="241"/>
      <c r="J18" s="4"/>
    </row>
    <row r="19" spans="1:10" s="333" customFormat="1" ht="43.5" customHeight="1" x14ac:dyDescent="0.2">
      <c r="A19" s="914"/>
      <c r="B19" s="942" t="s">
        <v>1758</v>
      </c>
      <c r="C19" s="800" t="s">
        <v>1120</v>
      </c>
      <c r="D19" s="354" t="s">
        <v>1121</v>
      </c>
      <c r="E19" s="338">
        <f t="shared" si="0"/>
        <v>0</v>
      </c>
      <c r="F19" s="328">
        <v>0</v>
      </c>
      <c r="G19" s="328"/>
      <c r="H19" s="328"/>
      <c r="I19" s="328"/>
      <c r="J19" s="350" t="s">
        <v>374</v>
      </c>
    </row>
    <row r="20" spans="1:10" x14ac:dyDescent="0.35">
      <c r="A20" s="33"/>
      <c r="B20" s="863"/>
      <c r="C20" s="99"/>
      <c r="D20" s="4"/>
      <c r="E20" s="220">
        <f t="shared" ref="E20" si="1">F20+G20+H20+I20</f>
        <v>0</v>
      </c>
      <c r="F20" s="241"/>
      <c r="G20" s="241"/>
      <c r="H20" s="241"/>
      <c r="I20" s="241"/>
      <c r="J20" s="4"/>
    </row>
    <row r="21" spans="1:10" x14ac:dyDescent="0.35">
      <c r="A21" s="31"/>
      <c r="B21" s="136" t="s">
        <v>5</v>
      </c>
      <c r="C21" s="31"/>
      <c r="D21" s="31"/>
      <c r="E21" s="137">
        <f>SUM(E12:E20)</f>
        <v>20000</v>
      </c>
      <c r="F21" s="137">
        <f t="shared" ref="F21:I21" si="2">SUM(F12:F20)</f>
        <v>20000</v>
      </c>
      <c r="G21" s="137">
        <f t="shared" si="2"/>
        <v>0</v>
      </c>
      <c r="H21" s="137">
        <f t="shared" si="2"/>
        <v>0</v>
      </c>
      <c r="I21" s="137">
        <f t="shared" si="2"/>
        <v>0</v>
      </c>
      <c r="J21" s="138">
        <f>F21+G21+H21+I21</f>
        <v>20000</v>
      </c>
    </row>
    <row r="22" spans="1:10" x14ac:dyDescent="0.35">
      <c r="B22" s="5"/>
    </row>
  </sheetData>
  <mergeCells count="5">
    <mergeCell ref="A10:A11"/>
    <mergeCell ref="B10:B11"/>
    <mergeCell ref="E10:I10"/>
    <mergeCell ref="J10:J11"/>
    <mergeCell ref="A1:J1"/>
  </mergeCells>
  <pageMargins left="0.9055118110236221" right="0.31496062992125984" top="0.74803149606299213" bottom="0.74803149606299213" header="0.31496062992125984" footer="0.31496062992125984"/>
  <pageSetup paperSize="9" scale="80" orientation="landscape" horizontalDpi="0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33"/>
  <sheetViews>
    <sheetView zoomScale="70" zoomScaleNormal="70" workbookViewId="0">
      <selection sqref="A1:J32"/>
    </sheetView>
  </sheetViews>
  <sheetFormatPr defaultColWidth="9.140625" defaultRowHeight="21" x14ac:dyDescent="0.35"/>
  <cols>
    <col min="1" max="1" width="5.7109375" style="1" customWidth="1"/>
    <col min="2" max="2" width="33.28515625" style="1" customWidth="1"/>
    <col min="3" max="3" width="23" style="1" customWidth="1"/>
    <col min="4" max="4" width="18.28515625" style="1" customWidth="1"/>
    <col min="5" max="5" width="12.140625" style="1" customWidth="1"/>
    <col min="6" max="7" width="14.28515625" style="1" customWidth="1"/>
    <col min="8" max="8" width="15.7109375" style="1" customWidth="1"/>
    <col min="9" max="9" width="15" style="1" customWidth="1"/>
    <col min="10" max="10" width="15.28515625" style="1" customWidth="1"/>
    <col min="11" max="16384" width="9.140625" style="1"/>
  </cols>
  <sheetData>
    <row r="1" spans="1:10" ht="28.5" x14ac:dyDescent="0.45">
      <c r="A1" s="1180" t="s">
        <v>390</v>
      </c>
      <c r="B1" s="1180"/>
      <c r="C1" s="1180"/>
      <c r="D1" s="1180"/>
      <c r="E1" s="1180"/>
      <c r="F1" s="1180"/>
      <c r="G1" s="1180"/>
      <c r="H1" s="1180"/>
      <c r="I1" s="1180"/>
      <c r="J1" s="1180"/>
    </row>
    <row r="2" spans="1:10" ht="21" customHeight="1" x14ac:dyDescent="0.35">
      <c r="A2" s="35"/>
      <c r="B2" s="48" t="s">
        <v>23</v>
      </c>
      <c r="C2" s="39" t="s">
        <v>30</v>
      </c>
      <c r="D2" s="141" t="s">
        <v>26</v>
      </c>
      <c r="E2" s="5"/>
      <c r="F2" s="49" t="s">
        <v>391</v>
      </c>
      <c r="G2" s="5"/>
      <c r="H2" s="49" t="s">
        <v>401</v>
      </c>
      <c r="I2" s="694"/>
    </row>
    <row r="3" spans="1:10" ht="21" customHeight="1" x14ac:dyDescent="0.35">
      <c r="A3" s="35"/>
      <c r="B3" s="48" t="s">
        <v>40</v>
      </c>
      <c r="C3" s="39" t="s">
        <v>189</v>
      </c>
      <c r="D3" s="30"/>
      <c r="F3" s="2"/>
      <c r="G3" s="2"/>
      <c r="H3" s="2"/>
    </row>
    <row r="4" spans="1:10" ht="21" customHeight="1" x14ac:dyDescent="0.35">
      <c r="A4" s="35"/>
      <c r="B4" s="48" t="s">
        <v>392</v>
      </c>
      <c r="C4" s="39" t="s">
        <v>539</v>
      </c>
      <c r="D4" s="30"/>
      <c r="E4" s="2"/>
      <c r="F4" s="2"/>
      <c r="G4" s="2"/>
    </row>
    <row r="5" spans="1:10" ht="21" customHeight="1" x14ac:dyDescent="0.35">
      <c r="A5" s="35"/>
      <c r="B5" s="48" t="s">
        <v>17</v>
      </c>
      <c r="C5" s="50" t="s">
        <v>25</v>
      </c>
      <c r="D5" s="51" t="s">
        <v>41</v>
      </c>
      <c r="E5" s="50"/>
      <c r="F5" s="50" t="s">
        <v>42</v>
      </c>
      <c r="G5" s="50" t="s">
        <v>43</v>
      </c>
      <c r="H5" s="50" t="s">
        <v>46</v>
      </c>
      <c r="I5" s="50" t="s">
        <v>44</v>
      </c>
      <c r="J5" s="899" t="s">
        <v>45</v>
      </c>
    </row>
    <row r="6" spans="1:10" ht="21" customHeight="1" x14ac:dyDescent="0.35">
      <c r="A6" s="35"/>
      <c r="B6" s="37" t="s">
        <v>28</v>
      </c>
      <c r="D6" s="1" t="s">
        <v>347</v>
      </c>
      <c r="F6" s="30"/>
      <c r="H6" s="30"/>
      <c r="J6" s="30"/>
    </row>
    <row r="7" spans="1:10" ht="21" customHeight="1" x14ac:dyDescent="0.35">
      <c r="A7" s="35"/>
      <c r="B7" s="37" t="s">
        <v>29</v>
      </c>
      <c r="D7" s="1" t="s">
        <v>540</v>
      </c>
      <c r="E7" s="30"/>
      <c r="F7" s="2"/>
      <c r="G7" s="2"/>
      <c r="H7" s="2"/>
    </row>
    <row r="8" spans="1:10" ht="21" customHeight="1" x14ac:dyDescent="0.35">
      <c r="A8" s="35"/>
      <c r="B8" s="37"/>
      <c r="D8" s="145" t="s">
        <v>541</v>
      </c>
      <c r="E8" s="2"/>
      <c r="F8" s="2"/>
      <c r="G8" s="2"/>
      <c r="H8" s="2"/>
    </row>
    <row r="9" spans="1:10" ht="21" customHeight="1" x14ac:dyDescent="0.35">
      <c r="A9" s="35"/>
      <c r="B9" s="37" t="s">
        <v>380</v>
      </c>
      <c r="D9" s="1" t="s">
        <v>542</v>
      </c>
      <c r="E9" s="2"/>
      <c r="F9" s="2"/>
      <c r="G9" s="2"/>
      <c r="H9" s="2"/>
    </row>
    <row r="10" spans="1:10" ht="21" customHeight="1" x14ac:dyDescent="0.35">
      <c r="A10" s="1194" t="s">
        <v>0</v>
      </c>
      <c r="B10" s="1194" t="s">
        <v>27</v>
      </c>
      <c r="C10" s="699" t="s">
        <v>19</v>
      </c>
      <c r="D10" s="6" t="s">
        <v>20</v>
      </c>
      <c r="E10" s="1177" t="s">
        <v>1</v>
      </c>
      <c r="F10" s="1178"/>
      <c r="G10" s="1178"/>
      <c r="H10" s="1178"/>
      <c r="I10" s="1179"/>
      <c r="J10" s="1173" t="s">
        <v>10</v>
      </c>
    </row>
    <row r="11" spans="1:10" x14ac:dyDescent="0.35">
      <c r="A11" s="1194"/>
      <c r="B11" s="1194"/>
      <c r="C11" s="700"/>
      <c r="D11" s="3" t="s">
        <v>21</v>
      </c>
      <c r="E11" s="36" t="s">
        <v>5</v>
      </c>
      <c r="F11" s="36" t="s">
        <v>6</v>
      </c>
      <c r="G11" s="36" t="s">
        <v>134</v>
      </c>
      <c r="H11" s="36" t="s">
        <v>22</v>
      </c>
      <c r="I11" s="36" t="s">
        <v>135</v>
      </c>
      <c r="J11" s="1174"/>
    </row>
    <row r="12" spans="1:10" s="11" customFormat="1" ht="42" x14ac:dyDescent="0.2">
      <c r="A12" s="921">
        <v>132</v>
      </c>
      <c r="B12" s="95" t="s">
        <v>190</v>
      </c>
      <c r="C12" s="79"/>
      <c r="D12" s="79"/>
      <c r="E12" s="220">
        <f t="shared" ref="E12:E30" si="0">F12+G12+H12+I12</f>
        <v>0</v>
      </c>
      <c r="F12" s="79"/>
      <c r="G12" s="79"/>
      <c r="H12" s="79"/>
      <c r="I12" s="79"/>
      <c r="J12" s="79"/>
    </row>
    <row r="13" spans="1:10" s="329" customFormat="1" ht="18.75" x14ac:dyDescent="0.2">
      <c r="A13" s="330"/>
      <c r="B13" s="330" t="s">
        <v>1945</v>
      </c>
      <c r="C13" s="294" t="s">
        <v>1900</v>
      </c>
      <c r="D13" s="800" t="s">
        <v>1168</v>
      </c>
      <c r="E13" s="330"/>
      <c r="F13" s="330"/>
      <c r="G13" s="330"/>
      <c r="H13" s="330"/>
      <c r="I13" s="330"/>
      <c r="J13" s="294" t="s">
        <v>1946</v>
      </c>
    </row>
    <row r="14" spans="1:10" s="11" customFormat="1" ht="42" x14ac:dyDescent="0.2">
      <c r="A14" s="86">
        <v>133</v>
      </c>
      <c r="B14" s="83" t="s">
        <v>191</v>
      </c>
      <c r="C14" s="79"/>
      <c r="D14" s="79"/>
      <c r="E14" s="220">
        <f t="shared" si="0"/>
        <v>0</v>
      </c>
      <c r="F14" s="79"/>
      <c r="G14" s="79"/>
      <c r="H14" s="79"/>
      <c r="I14" s="79"/>
      <c r="J14" s="79"/>
    </row>
    <row r="15" spans="1:10" s="331" customFormat="1" ht="62.25" customHeight="1" x14ac:dyDescent="0.3">
      <c r="A15" s="353"/>
      <c r="B15" s="312" t="s">
        <v>1654</v>
      </c>
      <c r="C15" s="800" t="s">
        <v>1655</v>
      </c>
      <c r="D15" s="800" t="s">
        <v>1168</v>
      </c>
      <c r="E15" s="338">
        <f t="shared" si="0"/>
        <v>0</v>
      </c>
      <c r="F15" s="800"/>
      <c r="G15" s="800"/>
      <c r="H15" s="800"/>
      <c r="I15" s="800"/>
      <c r="J15" s="800" t="s">
        <v>1947</v>
      </c>
    </row>
    <row r="16" spans="1:10" s="331" customFormat="1" ht="78.75" customHeight="1" x14ac:dyDescent="0.3">
      <c r="A16" s="353"/>
      <c r="B16" s="312" t="s">
        <v>1656</v>
      </c>
      <c r="C16" s="800" t="s">
        <v>1657</v>
      </c>
      <c r="D16" s="800" t="s">
        <v>1168</v>
      </c>
      <c r="E16" s="338">
        <f t="shared" si="0"/>
        <v>0</v>
      </c>
      <c r="F16" s="800"/>
      <c r="G16" s="800"/>
      <c r="H16" s="800"/>
      <c r="I16" s="800"/>
      <c r="J16" s="800" t="s">
        <v>1947</v>
      </c>
    </row>
    <row r="17" spans="1:10" s="331" customFormat="1" ht="39.75" customHeight="1" x14ac:dyDescent="0.3">
      <c r="A17" s="353"/>
      <c r="B17" s="312" t="s">
        <v>1658</v>
      </c>
      <c r="C17" s="800" t="s">
        <v>1659</v>
      </c>
      <c r="D17" s="800" t="s">
        <v>1168</v>
      </c>
      <c r="E17" s="338">
        <f t="shared" si="0"/>
        <v>0</v>
      </c>
      <c r="F17" s="353"/>
      <c r="G17" s="353"/>
      <c r="H17" s="353"/>
      <c r="I17" s="353"/>
      <c r="J17" s="800" t="s">
        <v>1947</v>
      </c>
    </row>
    <row r="18" spans="1:10" s="331" customFormat="1" ht="78.75" customHeight="1" x14ac:dyDescent="0.3">
      <c r="A18" s="353"/>
      <c r="B18" s="312" t="s">
        <v>1660</v>
      </c>
      <c r="C18" s="800" t="s">
        <v>1661</v>
      </c>
      <c r="D18" s="800" t="s">
        <v>1168</v>
      </c>
      <c r="E18" s="338">
        <f t="shared" si="0"/>
        <v>0</v>
      </c>
      <c r="F18" s="353"/>
      <c r="G18" s="353"/>
      <c r="H18" s="353"/>
      <c r="I18" s="353"/>
      <c r="J18" s="800" t="s">
        <v>1947</v>
      </c>
    </row>
    <row r="19" spans="1:10" s="331" customFormat="1" ht="97.5" customHeight="1" x14ac:dyDescent="0.3">
      <c r="A19" s="353"/>
      <c r="B19" s="312" t="s">
        <v>1662</v>
      </c>
      <c r="C19" s="800" t="s">
        <v>1042</v>
      </c>
      <c r="D19" s="800" t="s">
        <v>1345</v>
      </c>
      <c r="E19" s="338">
        <f t="shared" si="0"/>
        <v>2000</v>
      </c>
      <c r="F19" s="867">
        <v>2000</v>
      </c>
      <c r="G19" s="353"/>
      <c r="H19" s="353"/>
      <c r="I19" s="353"/>
      <c r="J19" s="800" t="s">
        <v>1947</v>
      </c>
    </row>
    <row r="20" spans="1:10" s="331" customFormat="1" ht="56.25" x14ac:dyDescent="0.3">
      <c r="A20" s="353"/>
      <c r="B20" s="312" t="s">
        <v>1663</v>
      </c>
      <c r="C20" s="800" t="s">
        <v>1664</v>
      </c>
      <c r="D20" s="800" t="s">
        <v>1467</v>
      </c>
      <c r="E20" s="338">
        <f t="shared" si="0"/>
        <v>10000</v>
      </c>
      <c r="F20" s="867">
        <v>10000</v>
      </c>
      <c r="G20" s="353"/>
      <c r="H20" s="353"/>
      <c r="I20" s="353"/>
      <c r="J20" s="800" t="s">
        <v>1948</v>
      </c>
    </row>
    <row r="21" spans="1:10" s="331" customFormat="1" ht="56.25" x14ac:dyDescent="0.3">
      <c r="A21" s="353"/>
      <c r="B21" s="312" t="s">
        <v>1665</v>
      </c>
      <c r="C21" s="800" t="s">
        <v>1664</v>
      </c>
      <c r="D21" s="800" t="s">
        <v>1467</v>
      </c>
      <c r="E21" s="338">
        <f t="shared" si="0"/>
        <v>10000</v>
      </c>
      <c r="F21" s="867">
        <v>10000</v>
      </c>
      <c r="G21" s="353"/>
      <c r="H21" s="353"/>
      <c r="I21" s="353"/>
      <c r="J21" s="800" t="s">
        <v>1948</v>
      </c>
    </row>
    <row r="22" spans="1:10" s="331" customFormat="1" ht="58.5" customHeight="1" x14ac:dyDescent="0.3">
      <c r="A22" s="353"/>
      <c r="B22" s="312" t="s">
        <v>1666</v>
      </c>
      <c r="C22" s="312"/>
      <c r="D22" s="353"/>
      <c r="E22" s="338">
        <f t="shared" si="0"/>
        <v>0</v>
      </c>
      <c r="F22" s="360"/>
      <c r="G22" s="353"/>
      <c r="H22" s="353"/>
      <c r="I22" s="353"/>
      <c r="J22" s="361" t="s">
        <v>1949</v>
      </c>
    </row>
    <row r="23" spans="1:10" s="331" customFormat="1" ht="56.25" x14ac:dyDescent="0.3">
      <c r="A23" s="353"/>
      <c r="B23" s="312" t="s">
        <v>1667</v>
      </c>
      <c r="C23" s="312"/>
      <c r="D23" s="353"/>
      <c r="E23" s="338">
        <f t="shared" si="0"/>
        <v>0</v>
      </c>
      <c r="F23" s="360"/>
      <c r="G23" s="353"/>
      <c r="H23" s="353"/>
      <c r="I23" s="353"/>
      <c r="J23" s="361" t="s">
        <v>1950</v>
      </c>
    </row>
    <row r="24" spans="1:10" s="339" customFormat="1" ht="18.75" x14ac:dyDescent="0.3">
      <c r="A24" s="353"/>
      <c r="B24" s="312" t="s">
        <v>1951</v>
      </c>
      <c r="C24" s="800" t="s">
        <v>1952</v>
      </c>
      <c r="D24" s="800" t="s">
        <v>1467</v>
      </c>
      <c r="E24" s="338">
        <f t="shared" si="0"/>
        <v>72000</v>
      </c>
      <c r="F24" s="808">
        <v>72000</v>
      </c>
      <c r="G24" s="353"/>
      <c r="H24" s="353"/>
      <c r="I24" s="353"/>
      <c r="J24" s="360" t="s">
        <v>1798</v>
      </c>
    </row>
    <row r="25" spans="1:10" ht="42" x14ac:dyDescent="0.35">
      <c r="A25" s="393">
        <v>134</v>
      </c>
      <c r="B25" s="83" t="s">
        <v>192</v>
      </c>
      <c r="C25" s="99"/>
      <c r="D25" s="4"/>
      <c r="E25" s="220">
        <f t="shared" si="0"/>
        <v>0</v>
      </c>
      <c r="F25" s="124"/>
      <c r="G25" s="4"/>
      <c r="H25" s="4"/>
      <c r="I25" s="4"/>
      <c r="J25" s="4"/>
    </row>
    <row r="26" spans="1:10" s="331" customFormat="1" ht="37.5" x14ac:dyDescent="0.3">
      <c r="A26" s="294"/>
      <c r="B26" s="495" t="s">
        <v>1668</v>
      </c>
      <c r="C26" s="800" t="s">
        <v>635</v>
      </c>
      <c r="D26" s="800" t="s">
        <v>1669</v>
      </c>
      <c r="E26" s="338">
        <f t="shared" si="0"/>
        <v>200000</v>
      </c>
      <c r="F26" s="328">
        <v>200000</v>
      </c>
      <c r="G26" s="326"/>
      <c r="H26" s="326"/>
      <c r="I26" s="326"/>
      <c r="J26" s="361" t="s">
        <v>1670</v>
      </c>
    </row>
    <row r="27" spans="1:10" s="331" customFormat="1" ht="37.5" x14ac:dyDescent="0.3">
      <c r="A27" s="478"/>
      <c r="B27" s="495" t="s">
        <v>1671</v>
      </c>
      <c r="C27" s="800" t="s">
        <v>1672</v>
      </c>
      <c r="D27" s="800" t="s">
        <v>1669</v>
      </c>
      <c r="E27" s="338">
        <f t="shared" si="0"/>
        <v>0</v>
      </c>
      <c r="F27" s="326"/>
      <c r="G27" s="326"/>
      <c r="H27" s="326"/>
      <c r="I27" s="326"/>
      <c r="J27" s="361" t="s">
        <v>1606</v>
      </c>
    </row>
    <row r="28" spans="1:10" s="331" customFormat="1" ht="18.75" x14ac:dyDescent="0.3">
      <c r="A28" s="943"/>
      <c r="B28" s="495" t="s">
        <v>1673</v>
      </c>
      <c r="C28" s="800" t="s">
        <v>1042</v>
      </c>
      <c r="D28" s="800" t="s">
        <v>1168</v>
      </c>
      <c r="E28" s="338">
        <f t="shared" si="0"/>
        <v>0</v>
      </c>
      <c r="F28" s="326"/>
      <c r="G28" s="326"/>
      <c r="H28" s="326"/>
      <c r="I28" s="326"/>
      <c r="J28" s="361" t="s">
        <v>1402</v>
      </c>
    </row>
    <row r="29" spans="1:10" ht="42" x14ac:dyDescent="0.35">
      <c r="A29" s="86">
        <v>135</v>
      </c>
      <c r="B29" s="83" t="s">
        <v>193</v>
      </c>
      <c r="C29" s="99"/>
      <c r="D29" s="4"/>
      <c r="E29" s="220">
        <f t="shared" si="0"/>
        <v>0</v>
      </c>
      <c r="F29" s="4"/>
      <c r="G29" s="4"/>
      <c r="H29" s="4"/>
      <c r="I29" s="4"/>
      <c r="J29" s="4"/>
    </row>
    <row r="30" spans="1:10" s="339" customFormat="1" x14ac:dyDescent="0.3">
      <c r="A30" s="353"/>
      <c r="B30" s="495" t="s">
        <v>1953</v>
      </c>
      <c r="C30" s="800" t="s">
        <v>1954</v>
      </c>
      <c r="D30" s="360" t="s">
        <v>1955</v>
      </c>
      <c r="E30" s="220">
        <f t="shared" si="0"/>
        <v>0</v>
      </c>
      <c r="F30" s="353"/>
      <c r="G30" s="353"/>
      <c r="H30" s="353"/>
      <c r="I30" s="353"/>
      <c r="J30" s="360" t="s">
        <v>1946</v>
      </c>
    </row>
    <row r="31" spans="1:10" x14ac:dyDescent="0.35">
      <c r="A31" s="33"/>
      <c r="B31" s="863"/>
      <c r="C31" s="99"/>
      <c r="D31" s="4"/>
      <c r="E31" s="220">
        <f t="shared" ref="E31" si="1">F31+G31+H31+I31</f>
        <v>0</v>
      </c>
      <c r="F31" s="4"/>
      <c r="G31" s="4"/>
      <c r="H31" s="4"/>
      <c r="I31" s="4"/>
      <c r="J31" s="4"/>
    </row>
    <row r="32" spans="1:10" x14ac:dyDescent="0.35">
      <c r="A32" s="31"/>
      <c r="B32" s="136" t="s">
        <v>5</v>
      </c>
      <c r="C32" s="31"/>
      <c r="D32" s="31"/>
      <c r="E32" s="137">
        <f>SUM(E12:E31)</f>
        <v>294000</v>
      </c>
      <c r="F32" s="137">
        <f>SUM(F12:F31)</f>
        <v>294000</v>
      </c>
      <c r="G32" s="137">
        <f>SUM(G12:G31)</f>
        <v>0</v>
      </c>
      <c r="H32" s="137">
        <f>SUM(H12:H31)</f>
        <v>0</v>
      </c>
      <c r="I32" s="137">
        <f>SUM(I12:I31)</f>
        <v>0</v>
      </c>
      <c r="J32" s="138">
        <f>F32+G32+H32+I32</f>
        <v>294000</v>
      </c>
    </row>
    <row r="33" spans="2:2" x14ac:dyDescent="0.35">
      <c r="B33" s="5"/>
    </row>
  </sheetData>
  <mergeCells count="5">
    <mergeCell ref="A10:A11"/>
    <mergeCell ref="B10:B11"/>
    <mergeCell ref="E10:I10"/>
    <mergeCell ref="J10:J11"/>
    <mergeCell ref="A1:J1"/>
  </mergeCells>
  <pageMargins left="0.9055118110236221" right="0.11811023622047245" top="0.35433070866141736" bottom="0.35433070866141736" header="0.31496062992125984" footer="0.31496062992125984"/>
  <pageSetup paperSize="9" scale="80" orientation="landscape" horizontalDpi="0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19"/>
  <sheetViews>
    <sheetView zoomScale="80" zoomScaleNormal="80" workbookViewId="0">
      <selection sqref="A1:J18"/>
    </sheetView>
  </sheetViews>
  <sheetFormatPr defaultColWidth="9.140625" defaultRowHeight="21" x14ac:dyDescent="0.35"/>
  <cols>
    <col min="1" max="1" width="5.7109375" style="1" customWidth="1"/>
    <col min="2" max="2" width="33.28515625" style="1" customWidth="1"/>
    <col min="3" max="3" width="18.140625" style="1" customWidth="1"/>
    <col min="4" max="4" width="18.28515625" style="1" customWidth="1"/>
    <col min="5" max="5" width="15.5703125" style="1" customWidth="1"/>
    <col min="6" max="7" width="12" style="1" customWidth="1"/>
    <col min="8" max="8" width="13.140625" style="1" customWidth="1"/>
    <col min="9" max="9" width="12.7109375" style="1" customWidth="1"/>
    <col min="10" max="10" width="14.85546875" style="1" customWidth="1"/>
    <col min="11" max="16384" width="9.140625" style="1"/>
  </cols>
  <sheetData>
    <row r="1" spans="1:10" ht="28.5" x14ac:dyDescent="0.45">
      <c r="A1" s="1180" t="s">
        <v>390</v>
      </c>
      <c r="B1" s="1180"/>
      <c r="C1" s="1180"/>
      <c r="D1" s="1180"/>
      <c r="E1" s="1180"/>
      <c r="F1" s="1180"/>
      <c r="G1" s="1180"/>
      <c r="H1" s="1180"/>
      <c r="I1" s="1180"/>
      <c r="J1" s="1180"/>
    </row>
    <row r="2" spans="1:10" ht="12.75" customHeight="1" x14ac:dyDescent="0.35">
      <c r="A2" s="693"/>
      <c r="B2" s="693"/>
      <c r="C2" s="693"/>
      <c r="D2" s="693"/>
      <c r="E2" s="693"/>
      <c r="F2" s="693"/>
      <c r="G2" s="693"/>
      <c r="H2" s="693"/>
      <c r="I2" s="693"/>
    </row>
    <row r="3" spans="1:10" ht="21" customHeight="1" x14ac:dyDescent="0.35">
      <c r="A3" s="35"/>
      <c r="B3" s="48" t="s">
        <v>23</v>
      </c>
      <c r="C3" s="39" t="s">
        <v>30</v>
      </c>
      <c r="D3" s="141" t="s">
        <v>26</v>
      </c>
      <c r="E3" s="5"/>
      <c r="F3" s="49" t="s">
        <v>391</v>
      </c>
      <c r="G3" s="5"/>
      <c r="H3" s="49" t="s">
        <v>401</v>
      </c>
      <c r="I3" s="694"/>
    </row>
    <row r="4" spans="1:10" ht="21" customHeight="1" x14ac:dyDescent="0.35">
      <c r="A4" s="35"/>
      <c r="B4" s="48" t="s">
        <v>40</v>
      </c>
      <c r="C4" s="39" t="s">
        <v>348</v>
      </c>
      <c r="D4" s="30"/>
      <c r="F4" s="2"/>
      <c r="G4" s="2"/>
      <c r="H4" s="2"/>
    </row>
    <row r="5" spans="1:10" ht="21" customHeight="1" x14ac:dyDescent="0.35">
      <c r="A5" s="35"/>
      <c r="B5" s="48" t="s">
        <v>392</v>
      </c>
      <c r="C5" s="39" t="s">
        <v>543</v>
      </c>
      <c r="D5" s="30"/>
      <c r="E5" s="2"/>
      <c r="F5" s="2"/>
      <c r="G5" s="2"/>
    </row>
    <row r="6" spans="1:10" ht="21" customHeight="1" x14ac:dyDescent="0.35">
      <c r="A6" s="35"/>
      <c r="B6" s="48" t="s">
        <v>17</v>
      </c>
      <c r="C6" s="50" t="s">
        <v>25</v>
      </c>
      <c r="D6" s="51" t="s">
        <v>41</v>
      </c>
      <c r="E6" s="50"/>
      <c r="F6" s="50" t="s">
        <v>42</v>
      </c>
      <c r="G6" s="50" t="s">
        <v>43</v>
      </c>
      <c r="H6" s="50" t="s">
        <v>46</v>
      </c>
      <c r="I6" s="50" t="s">
        <v>44</v>
      </c>
      <c r="J6" s="899" t="s">
        <v>45</v>
      </c>
    </row>
    <row r="7" spans="1:10" ht="21" customHeight="1" x14ac:dyDescent="0.35">
      <c r="A7" s="35"/>
      <c r="B7" s="37" t="s">
        <v>28</v>
      </c>
      <c r="D7" s="1" t="s">
        <v>349</v>
      </c>
      <c r="F7" s="30"/>
      <c r="H7" s="30"/>
      <c r="J7" s="30"/>
    </row>
    <row r="8" spans="1:10" ht="21" customHeight="1" x14ac:dyDescent="0.35">
      <c r="A8" s="35"/>
      <c r="B8" s="37"/>
      <c r="F8" s="30"/>
      <c r="H8" s="30"/>
    </row>
    <row r="9" spans="1:10" ht="21" customHeight="1" x14ac:dyDescent="0.35">
      <c r="A9" s="35"/>
      <c r="B9" s="37" t="s">
        <v>29</v>
      </c>
      <c r="D9" s="1" t="s">
        <v>544</v>
      </c>
      <c r="E9" s="30"/>
      <c r="F9" s="2"/>
      <c r="G9" s="2"/>
      <c r="H9" s="2"/>
    </row>
    <row r="10" spans="1:10" ht="21" customHeight="1" x14ac:dyDescent="0.35">
      <c r="A10" s="35"/>
      <c r="B10" s="37" t="s">
        <v>374</v>
      </c>
      <c r="E10" s="2"/>
      <c r="F10" s="2"/>
      <c r="G10" s="2"/>
      <c r="H10" s="2"/>
    </row>
    <row r="11" spans="1:10" ht="21" customHeight="1" x14ac:dyDescent="0.35">
      <c r="A11" s="1175" t="s">
        <v>0</v>
      </c>
      <c r="B11" s="1175" t="s">
        <v>27</v>
      </c>
      <c r="C11" s="699" t="s">
        <v>19</v>
      </c>
      <c r="D11" s="6" t="s">
        <v>20</v>
      </c>
      <c r="E11" s="1177" t="s">
        <v>1</v>
      </c>
      <c r="F11" s="1178"/>
      <c r="G11" s="1178"/>
      <c r="H11" s="1178"/>
      <c r="I11" s="1179"/>
      <c r="J11" s="1173" t="s">
        <v>10</v>
      </c>
    </row>
    <row r="12" spans="1:10" x14ac:dyDescent="0.35">
      <c r="A12" s="1176"/>
      <c r="B12" s="1176"/>
      <c r="C12" s="700"/>
      <c r="D12" s="3" t="s">
        <v>21</v>
      </c>
      <c r="E12" s="36" t="s">
        <v>5</v>
      </c>
      <c r="F12" s="36" t="s">
        <v>6</v>
      </c>
      <c r="G12" s="36" t="s">
        <v>261</v>
      </c>
      <c r="H12" s="36" t="s">
        <v>22</v>
      </c>
      <c r="I12" s="36" t="s">
        <v>135</v>
      </c>
      <c r="J12" s="1174"/>
    </row>
    <row r="13" spans="1:10" s="11" customFormat="1" x14ac:dyDescent="0.2">
      <c r="A13" s="101">
        <v>136</v>
      </c>
      <c r="B13" s="95" t="s">
        <v>194</v>
      </c>
      <c r="C13" s="79"/>
      <c r="D13" s="79"/>
      <c r="E13" s="220">
        <f t="shared" ref="E13:E16" si="0">F13+G13+H13+I13</f>
        <v>0</v>
      </c>
      <c r="F13" s="79"/>
      <c r="G13" s="79"/>
      <c r="H13" s="79"/>
      <c r="I13" s="79"/>
      <c r="J13" s="79"/>
    </row>
    <row r="14" spans="1:10" ht="26.25" customHeight="1" x14ac:dyDescent="0.35">
      <c r="A14" s="86">
        <v>137</v>
      </c>
      <c r="B14" s="944" t="s">
        <v>195</v>
      </c>
      <c r="C14" s="99"/>
      <c r="D14" s="15"/>
      <c r="E14" s="220">
        <f t="shared" si="0"/>
        <v>0</v>
      </c>
      <c r="F14" s="4"/>
      <c r="G14" s="4"/>
      <c r="H14" s="14"/>
      <c r="I14" s="4"/>
      <c r="J14" s="4"/>
    </row>
    <row r="15" spans="1:10" x14ac:dyDescent="0.35">
      <c r="A15" s="86">
        <v>138</v>
      </c>
      <c r="B15" s="134" t="s">
        <v>196</v>
      </c>
      <c r="C15" s="99"/>
      <c r="D15" s="4"/>
      <c r="E15" s="220">
        <f t="shared" si="0"/>
        <v>0</v>
      </c>
      <c r="F15" s="4"/>
      <c r="G15" s="4"/>
      <c r="H15" s="4"/>
      <c r="I15" s="4"/>
      <c r="J15" s="4"/>
    </row>
    <row r="16" spans="1:10" x14ac:dyDescent="0.35">
      <c r="A16" s="945">
        <v>139</v>
      </c>
      <c r="B16" s="134" t="s">
        <v>197</v>
      </c>
      <c r="C16" s="99"/>
      <c r="D16" s="4"/>
      <c r="E16" s="220">
        <f t="shared" si="0"/>
        <v>0</v>
      </c>
      <c r="F16" s="4"/>
      <c r="G16" s="4"/>
      <c r="H16" s="4"/>
      <c r="I16" s="4"/>
      <c r="J16" s="4"/>
    </row>
    <row r="17" spans="1:10" x14ac:dyDescent="0.35">
      <c r="A17" s="33"/>
      <c r="B17" s="863"/>
      <c r="C17" s="99"/>
      <c r="D17" s="4"/>
      <c r="E17" s="220">
        <f t="shared" ref="E17" si="1">F17+G17+H17+I17</f>
        <v>0</v>
      </c>
      <c r="F17" s="4"/>
      <c r="G17" s="4"/>
      <c r="H17" s="4"/>
      <c r="I17" s="4"/>
      <c r="J17" s="4"/>
    </row>
    <row r="18" spans="1:10" x14ac:dyDescent="0.35">
      <c r="A18" s="31"/>
      <c r="B18" s="136" t="s">
        <v>5</v>
      </c>
      <c r="C18" s="31"/>
      <c r="D18" s="31"/>
      <c r="E18" s="137">
        <f>SUM(E13:E17)</f>
        <v>0</v>
      </c>
      <c r="F18" s="137">
        <f>SUM(F13:F17)</f>
        <v>0</v>
      </c>
      <c r="G18" s="137">
        <f>SUM(G13:G17)</f>
        <v>0</v>
      </c>
      <c r="H18" s="137">
        <f>SUM(H13:H17)</f>
        <v>0</v>
      </c>
      <c r="I18" s="137">
        <f>SUM(I13:I17)</f>
        <v>0</v>
      </c>
      <c r="J18" s="138">
        <f>F18+G18+H18+I18</f>
        <v>0</v>
      </c>
    </row>
    <row r="19" spans="1:10" x14ac:dyDescent="0.35">
      <c r="B19" s="5"/>
    </row>
  </sheetData>
  <mergeCells count="5">
    <mergeCell ref="A11:A12"/>
    <mergeCell ref="B11:B12"/>
    <mergeCell ref="E11:I11"/>
    <mergeCell ref="J11:J12"/>
    <mergeCell ref="A1:J1"/>
  </mergeCells>
  <pageMargins left="0.9055118110236221" right="0.11811023622047245" top="0.74803149606299213" bottom="0.74803149606299213" header="0.31496062992125984" footer="0.31496062992125984"/>
  <pageSetup paperSize="9" scale="85" orientation="landscape" horizontalDpi="0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82"/>
  <sheetViews>
    <sheetView topLeftCell="A44" zoomScale="90" zoomScaleNormal="90" workbookViewId="0">
      <selection sqref="A1:J47"/>
    </sheetView>
  </sheetViews>
  <sheetFormatPr defaultColWidth="9.140625" defaultRowHeight="21" x14ac:dyDescent="0.2"/>
  <cols>
    <col min="1" max="1" width="5.7109375" style="11" customWidth="1"/>
    <col min="2" max="2" width="33.28515625" style="11" customWidth="1"/>
    <col min="3" max="3" width="23" style="11" customWidth="1"/>
    <col min="4" max="4" width="18.28515625" style="11" customWidth="1"/>
    <col min="5" max="5" width="13.28515625" style="11" customWidth="1"/>
    <col min="6" max="7" width="14" style="11" customWidth="1"/>
    <col min="8" max="8" width="12.85546875" style="11" customWidth="1"/>
    <col min="9" max="9" width="14.85546875" style="11" customWidth="1"/>
    <col min="10" max="10" width="18.28515625" style="11" customWidth="1"/>
    <col min="11" max="11" width="13.42578125" style="11" customWidth="1"/>
    <col min="12" max="12" width="9.42578125" style="11" bestFit="1" customWidth="1"/>
    <col min="13" max="16384" width="9.140625" style="11"/>
  </cols>
  <sheetData>
    <row r="1" spans="1:11" ht="28.5" x14ac:dyDescent="0.2">
      <c r="A1" s="1146" t="s">
        <v>390</v>
      </c>
      <c r="B1" s="1146"/>
      <c r="C1" s="1146"/>
      <c r="D1" s="1146"/>
      <c r="E1" s="1146"/>
      <c r="F1" s="1146"/>
      <c r="G1" s="1146"/>
      <c r="H1" s="1146"/>
      <c r="I1" s="1146"/>
      <c r="J1" s="1146"/>
    </row>
    <row r="2" spans="1:11" ht="21" customHeight="1" x14ac:dyDescent="0.2">
      <c r="A2" s="35"/>
      <c r="B2" s="48" t="s">
        <v>23</v>
      </c>
      <c r="C2" s="202" t="s">
        <v>30</v>
      </c>
      <c r="D2" s="189" t="s">
        <v>26</v>
      </c>
      <c r="E2" s="109"/>
      <c r="F2" s="203" t="s">
        <v>391</v>
      </c>
      <c r="G2" s="109"/>
      <c r="H2" s="203" t="s">
        <v>401</v>
      </c>
      <c r="I2" s="204"/>
    </row>
    <row r="3" spans="1:11" ht="21" customHeight="1" x14ac:dyDescent="0.2">
      <c r="A3" s="35"/>
      <c r="B3" s="48" t="s">
        <v>40</v>
      </c>
      <c r="C3" s="202"/>
      <c r="D3" s="205"/>
      <c r="F3" s="206"/>
      <c r="G3" s="206"/>
      <c r="H3" s="206"/>
    </row>
    <row r="4" spans="1:11" ht="21" customHeight="1" x14ac:dyDescent="0.2">
      <c r="A4" s="35"/>
      <c r="B4" s="48" t="s">
        <v>392</v>
      </c>
      <c r="C4" s="202" t="s">
        <v>545</v>
      </c>
      <c r="D4" s="205"/>
      <c r="E4" s="206"/>
      <c r="F4" s="206"/>
      <c r="G4" s="206"/>
    </row>
    <row r="5" spans="1:11" ht="21" customHeight="1" x14ac:dyDescent="0.2">
      <c r="A5" s="35"/>
      <c r="B5" s="48" t="s">
        <v>17</v>
      </c>
      <c r="C5" s="207" t="s">
        <v>25</v>
      </c>
      <c r="D5" s="208" t="s">
        <v>41</v>
      </c>
      <c r="E5" s="207"/>
      <c r="F5" s="207" t="s">
        <v>42</v>
      </c>
      <c r="G5" s="207" t="s">
        <v>43</v>
      </c>
      <c r="H5" s="207" t="s">
        <v>46</v>
      </c>
      <c r="I5" s="207" t="s">
        <v>44</v>
      </c>
      <c r="J5" s="207" t="s">
        <v>45</v>
      </c>
    </row>
    <row r="6" spans="1:11" ht="21" customHeight="1" x14ac:dyDescent="0.2">
      <c r="A6" s="35"/>
      <c r="B6" s="199" t="s">
        <v>28</v>
      </c>
      <c r="D6" s="11" t="s">
        <v>546</v>
      </c>
      <c r="F6" s="205"/>
      <c r="H6" s="205"/>
      <c r="J6" s="205"/>
    </row>
    <row r="7" spans="1:11" ht="21" customHeight="1" x14ac:dyDescent="0.2">
      <c r="A7" s="35"/>
      <c r="B7" s="199" t="s">
        <v>29</v>
      </c>
      <c r="E7" s="205"/>
      <c r="F7" s="206"/>
      <c r="G7" s="206"/>
      <c r="H7" s="206"/>
    </row>
    <row r="8" spans="1:11" ht="21" customHeight="1" x14ac:dyDescent="0.2">
      <c r="A8" s="35"/>
      <c r="B8" s="199" t="s">
        <v>374</v>
      </c>
      <c r="E8" s="206"/>
      <c r="F8" s="206"/>
      <c r="G8" s="206"/>
      <c r="H8" s="206"/>
    </row>
    <row r="9" spans="1:11" ht="21" customHeight="1" x14ac:dyDescent="0.2">
      <c r="A9" s="1168" t="s">
        <v>0</v>
      </c>
      <c r="B9" s="1168" t="s">
        <v>27</v>
      </c>
      <c r="C9" s="965" t="s">
        <v>19</v>
      </c>
      <c r="D9" s="965" t="s">
        <v>20</v>
      </c>
      <c r="E9" s="1170" t="s">
        <v>1</v>
      </c>
      <c r="F9" s="1171"/>
      <c r="G9" s="1171"/>
      <c r="H9" s="1171"/>
      <c r="I9" s="1172"/>
      <c r="J9" s="1166" t="s">
        <v>10</v>
      </c>
    </row>
    <row r="10" spans="1:11" x14ac:dyDescent="0.2">
      <c r="A10" s="1169"/>
      <c r="B10" s="1169"/>
      <c r="C10" s="966"/>
      <c r="D10" s="966" t="s">
        <v>21</v>
      </c>
      <c r="E10" s="36" t="s">
        <v>5</v>
      </c>
      <c r="F10" s="36" t="s">
        <v>6</v>
      </c>
      <c r="G10" s="36" t="s">
        <v>261</v>
      </c>
      <c r="H10" s="36" t="s">
        <v>22</v>
      </c>
      <c r="I10" s="36" t="s">
        <v>135</v>
      </c>
      <c r="J10" s="1167"/>
    </row>
    <row r="11" spans="1:11" ht="42" x14ac:dyDescent="0.2">
      <c r="A11" s="1000">
        <v>140</v>
      </c>
      <c r="B11" s="513" t="s">
        <v>179</v>
      </c>
      <c r="C11" s="514"/>
      <c r="D11" s="514"/>
      <c r="E11" s="1001">
        <f t="shared" ref="E11:E46" si="0">F11+G11+H11+I11</f>
        <v>0</v>
      </c>
      <c r="F11" s="514"/>
      <c r="G11" s="514"/>
      <c r="H11" s="514"/>
      <c r="I11" s="514"/>
      <c r="J11" s="515"/>
      <c r="K11" s="194" t="s">
        <v>1759</v>
      </c>
    </row>
    <row r="12" spans="1:11" ht="37.5" x14ac:dyDescent="0.2">
      <c r="A12" s="1002"/>
      <c r="B12" s="1003" t="s">
        <v>1979</v>
      </c>
      <c r="C12" s="516"/>
      <c r="D12" s="516"/>
      <c r="E12" s="1004">
        <f t="shared" si="0"/>
        <v>0</v>
      </c>
      <c r="F12" s="516"/>
      <c r="G12" s="516"/>
      <c r="H12" s="516"/>
      <c r="I12" s="516"/>
      <c r="J12" s="517"/>
      <c r="K12" s="194"/>
    </row>
    <row r="13" spans="1:11" s="512" customFormat="1" ht="18.75" x14ac:dyDescent="0.2">
      <c r="A13" s="518"/>
      <c r="B13" s="519" t="s">
        <v>1980</v>
      </c>
      <c r="C13" s="520" t="s">
        <v>1958</v>
      </c>
      <c r="D13" s="1005" t="s">
        <v>615</v>
      </c>
      <c r="E13" s="522">
        <f t="shared" si="0"/>
        <v>200000</v>
      </c>
      <c r="F13" s="522">
        <f>200000</f>
        <v>200000</v>
      </c>
      <c r="G13" s="522"/>
      <c r="H13" s="524"/>
      <c r="I13" s="524"/>
      <c r="J13" s="525" t="s">
        <v>1260</v>
      </c>
      <c r="K13" s="511"/>
    </row>
    <row r="14" spans="1:11" s="329" customFormat="1" ht="37.5" x14ac:dyDescent="0.25">
      <c r="A14" s="526"/>
      <c r="B14" s="527" t="s">
        <v>1967</v>
      </c>
      <c r="C14" s="528"/>
      <c r="D14" s="528"/>
      <c r="E14" s="522">
        <f t="shared" si="0"/>
        <v>0</v>
      </c>
      <c r="F14" s="529"/>
      <c r="G14" s="530"/>
      <c r="H14" s="530"/>
      <c r="I14" s="530"/>
      <c r="J14" s="531"/>
    </row>
    <row r="15" spans="1:11" s="329" customFormat="1" ht="18.75" x14ac:dyDescent="0.2">
      <c r="A15" s="532"/>
      <c r="B15" s="1006" t="s">
        <v>1968</v>
      </c>
      <c r="C15" s="1007" t="s">
        <v>732</v>
      </c>
      <c r="D15" s="1008" t="s">
        <v>1956</v>
      </c>
      <c r="E15" s="522">
        <f t="shared" si="0"/>
        <v>10000</v>
      </c>
      <c r="F15" s="1009">
        <v>10000</v>
      </c>
      <c r="G15" s="537"/>
      <c r="H15" s="537"/>
      <c r="I15" s="537"/>
      <c r="J15" s="538" t="s">
        <v>1957</v>
      </c>
    </row>
    <row r="16" spans="1:11" s="329" customFormat="1" ht="18.75" x14ac:dyDescent="0.3">
      <c r="A16" s="539"/>
      <c r="B16" s="555" t="s">
        <v>1969</v>
      </c>
      <c r="C16" s="1010" t="s">
        <v>1958</v>
      </c>
      <c r="D16" s="1008" t="s">
        <v>1956</v>
      </c>
      <c r="E16" s="522">
        <f t="shared" si="0"/>
        <v>100100</v>
      </c>
      <c r="F16" s="1011">
        <v>100100</v>
      </c>
      <c r="G16" s="543"/>
      <c r="H16" s="544"/>
      <c r="I16" s="544"/>
      <c r="J16" s="538" t="s">
        <v>1957</v>
      </c>
    </row>
    <row r="17" spans="1:14" s="329" customFormat="1" ht="18.75" x14ac:dyDescent="0.3">
      <c r="A17" s="539"/>
      <c r="B17" s="555" t="s">
        <v>1970</v>
      </c>
      <c r="C17" s="1010" t="s">
        <v>1958</v>
      </c>
      <c r="D17" s="1008" t="s">
        <v>1956</v>
      </c>
      <c r="E17" s="522">
        <f t="shared" si="0"/>
        <v>141000</v>
      </c>
      <c r="F17" s="1011">
        <v>141000</v>
      </c>
      <c r="G17" s="543"/>
      <c r="H17" s="544"/>
      <c r="I17" s="544"/>
      <c r="J17" s="538" t="s">
        <v>1957</v>
      </c>
    </row>
    <row r="18" spans="1:14" s="329" customFormat="1" ht="37.5" x14ac:dyDescent="0.3">
      <c r="A18" s="539"/>
      <c r="B18" s="527" t="s">
        <v>1978</v>
      </c>
      <c r="C18" s="1012"/>
      <c r="D18" s="1012"/>
      <c r="E18" s="522">
        <f t="shared" si="0"/>
        <v>0</v>
      </c>
      <c r="F18" s="1011"/>
      <c r="G18" s="545"/>
      <c r="H18" s="545"/>
      <c r="I18" s="545"/>
      <c r="J18" s="546"/>
    </row>
    <row r="19" spans="1:14" s="329" customFormat="1" ht="18.75" x14ac:dyDescent="0.3">
      <c r="A19" s="532"/>
      <c r="B19" s="1006" t="s">
        <v>1968</v>
      </c>
      <c r="C19" s="1007" t="s">
        <v>732</v>
      </c>
      <c r="D19" s="1008" t="s">
        <v>1956</v>
      </c>
      <c r="E19" s="522">
        <f t="shared" si="0"/>
        <v>46000</v>
      </c>
      <c r="F19" s="1009">
        <v>46000</v>
      </c>
      <c r="G19" s="537"/>
      <c r="H19" s="537"/>
      <c r="I19" s="537"/>
      <c r="J19" s="546" t="s">
        <v>1473</v>
      </c>
    </row>
    <row r="20" spans="1:14" s="329" customFormat="1" ht="18.75" x14ac:dyDescent="0.3">
      <c r="A20" s="547"/>
      <c r="B20" s="555" t="s">
        <v>1969</v>
      </c>
      <c r="C20" s="1010" t="s">
        <v>1958</v>
      </c>
      <c r="D20" s="1008" t="s">
        <v>1956</v>
      </c>
      <c r="E20" s="522">
        <f t="shared" si="0"/>
        <v>107300</v>
      </c>
      <c r="F20" s="1013">
        <v>107300</v>
      </c>
      <c r="G20" s="549"/>
      <c r="H20" s="550"/>
      <c r="I20" s="550"/>
      <c r="J20" s="546" t="s">
        <v>1473</v>
      </c>
    </row>
    <row r="21" spans="1:14" s="329" customFormat="1" ht="18.75" x14ac:dyDescent="0.3">
      <c r="A21" s="547"/>
      <c r="B21" s="555" t="s">
        <v>1970</v>
      </c>
      <c r="C21" s="1010" t="s">
        <v>1958</v>
      </c>
      <c r="D21" s="1008" t="s">
        <v>1956</v>
      </c>
      <c r="E21" s="522">
        <f t="shared" si="0"/>
        <v>291800</v>
      </c>
      <c r="F21" s="1013">
        <v>291800</v>
      </c>
      <c r="G21" s="549"/>
      <c r="H21" s="550"/>
      <c r="I21" s="550"/>
      <c r="J21" s="546" t="s">
        <v>1473</v>
      </c>
    </row>
    <row r="22" spans="1:14" s="339" customFormat="1" ht="37.5" x14ac:dyDescent="0.3">
      <c r="A22" s="547"/>
      <c r="B22" s="527" t="s">
        <v>1977</v>
      </c>
      <c r="C22" s="1008"/>
      <c r="D22" s="1008"/>
      <c r="E22" s="522">
        <f t="shared" si="0"/>
        <v>0</v>
      </c>
      <c r="F22" s="1013"/>
      <c r="G22" s="550"/>
      <c r="H22" s="550"/>
      <c r="I22" s="550"/>
      <c r="J22" s="525"/>
    </row>
    <row r="23" spans="1:14" s="339" customFormat="1" ht="21" customHeight="1" x14ac:dyDescent="0.3">
      <c r="A23" s="547"/>
      <c r="B23" s="1006" t="s">
        <v>1968</v>
      </c>
      <c r="C23" s="1014" t="s">
        <v>1959</v>
      </c>
      <c r="D23" s="1008" t="s">
        <v>1956</v>
      </c>
      <c r="E23" s="522">
        <f t="shared" si="0"/>
        <v>6730</v>
      </c>
      <c r="F23" s="1015">
        <v>6730</v>
      </c>
      <c r="G23" s="550"/>
      <c r="H23" s="550"/>
      <c r="I23" s="550"/>
      <c r="J23" s="553" t="s">
        <v>1960</v>
      </c>
    </row>
    <row r="24" spans="1:14" s="339" customFormat="1" ht="21" customHeight="1" x14ac:dyDescent="0.3">
      <c r="A24" s="539"/>
      <c r="B24" s="555" t="s">
        <v>1969</v>
      </c>
      <c r="C24" s="1010" t="s">
        <v>1958</v>
      </c>
      <c r="D24" s="1008" t="s">
        <v>1956</v>
      </c>
      <c r="E24" s="522">
        <f t="shared" si="0"/>
        <v>10150</v>
      </c>
      <c r="F24" s="1016">
        <v>10150</v>
      </c>
      <c r="G24" s="555"/>
      <c r="H24" s="555"/>
      <c r="I24" s="555"/>
      <c r="J24" s="553" t="s">
        <v>1960</v>
      </c>
    </row>
    <row r="25" spans="1:14" s="339" customFormat="1" ht="21" customHeight="1" x14ac:dyDescent="0.3">
      <c r="A25" s="539"/>
      <c r="B25" s="555" t="s">
        <v>1970</v>
      </c>
      <c r="C25" s="1010" t="s">
        <v>1958</v>
      </c>
      <c r="D25" s="1008" t="s">
        <v>1956</v>
      </c>
      <c r="E25" s="522">
        <f t="shared" si="0"/>
        <v>279840</v>
      </c>
      <c r="F25" s="1016">
        <v>279840</v>
      </c>
      <c r="G25" s="555"/>
      <c r="H25" s="555"/>
      <c r="I25" s="555"/>
      <c r="J25" s="553" t="s">
        <v>1960</v>
      </c>
    </row>
    <row r="26" spans="1:14" s="339" customFormat="1" ht="37.5" x14ac:dyDescent="0.3">
      <c r="A26" s="539"/>
      <c r="B26" s="527" t="s">
        <v>1971</v>
      </c>
      <c r="C26" s="1012"/>
      <c r="D26" s="1012"/>
      <c r="E26" s="522">
        <f t="shared" si="0"/>
        <v>0</v>
      </c>
      <c r="F26" s="1011"/>
      <c r="G26" s="556"/>
      <c r="H26" s="556"/>
      <c r="I26" s="556"/>
      <c r="J26" s="546"/>
    </row>
    <row r="27" spans="1:14" s="339" customFormat="1" ht="18.75" x14ac:dyDescent="0.3">
      <c r="A27" s="557"/>
      <c r="B27" s="1006" t="s">
        <v>1972</v>
      </c>
      <c r="C27" s="1017" t="s">
        <v>1961</v>
      </c>
      <c r="D27" s="1008" t="s">
        <v>1956</v>
      </c>
      <c r="E27" s="522">
        <f t="shared" si="0"/>
        <v>6730</v>
      </c>
      <c r="F27" s="1015">
        <v>6730</v>
      </c>
      <c r="G27" s="559"/>
      <c r="H27" s="559"/>
      <c r="I27" s="559"/>
      <c r="J27" s="560" t="s">
        <v>1962</v>
      </c>
    </row>
    <row r="28" spans="1:14" s="339" customFormat="1" ht="18.75" x14ac:dyDescent="0.3">
      <c r="A28" s="557"/>
      <c r="B28" s="555" t="s">
        <v>1969</v>
      </c>
      <c r="C28" s="1010" t="s">
        <v>1958</v>
      </c>
      <c r="D28" s="1008" t="s">
        <v>1956</v>
      </c>
      <c r="E28" s="522">
        <f t="shared" si="0"/>
        <v>35700</v>
      </c>
      <c r="F28" s="1018">
        <v>35700</v>
      </c>
      <c r="G28" s="559"/>
      <c r="H28" s="559"/>
      <c r="I28" s="559"/>
      <c r="J28" s="560" t="s">
        <v>1962</v>
      </c>
      <c r="N28" s="339" t="s">
        <v>583</v>
      </c>
    </row>
    <row r="29" spans="1:14" s="339" customFormat="1" ht="18.75" x14ac:dyDescent="0.3">
      <c r="A29" s="557"/>
      <c r="B29" s="555" t="s">
        <v>1970</v>
      </c>
      <c r="C29" s="1010" t="s">
        <v>1958</v>
      </c>
      <c r="D29" s="1008" t="s">
        <v>1956</v>
      </c>
      <c r="E29" s="522">
        <f t="shared" si="0"/>
        <v>50000</v>
      </c>
      <c r="F29" s="1018">
        <v>50000</v>
      </c>
      <c r="G29" s="559"/>
      <c r="H29" s="559"/>
      <c r="I29" s="559"/>
      <c r="J29" s="560" t="s">
        <v>1962</v>
      </c>
    </row>
    <row r="30" spans="1:14" s="339" customFormat="1" ht="37.5" x14ac:dyDescent="0.3">
      <c r="A30" s="557"/>
      <c r="B30" s="527" t="s">
        <v>1973</v>
      </c>
      <c r="C30" s="528"/>
      <c r="D30" s="528"/>
      <c r="E30" s="522">
        <f t="shared" si="0"/>
        <v>0</v>
      </c>
      <c r="F30" s="1019"/>
      <c r="G30" s="559"/>
      <c r="H30" s="559"/>
      <c r="I30" s="559"/>
      <c r="J30" s="560"/>
    </row>
    <row r="31" spans="1:14" s="339" customFormat="1" ht="18.75" x14ac:dyDescent="0.3">
      <c r="A31" s="557"/>
      <c r="B31" s="1006" t="s">
        <v>1968</v>
      </c>
      <c r="C31" s="1017" t="s">
        <v>732</v>
      </c>
      <c r="D31" s="1008" t="s">
        <v>1956</v>
      </c>
      <c r="E31" s="522">
        <f t="shared" si="0"/>
        <v>6730</v>
      </c>
      <c r="F31" s="1015">
        <v>6730</v>
      </c>
      <c r="G31" s="559"/>
      <c r="H31" s="559"/>
      <c r="I31" s="559"/>
      <c r="J31" s="560" t="s">
        <v>1963</v>
      </c>
    </row>
    <row r="32" spans="1:14" s="339" customFormat="1" ht="18.75" x14ac:dyDescent="0.3">
      <c r="A32" s="557"/>
      <c r="B32" s="555" t="s">
        <v>1969</v>
      </c>
      <c r="C32" s="1010" t="s">
        <v>1958</v>
      </c>
      <c r="D32" s="1008" t="s">
        <v>1956</v>
      </c>
      <c r="E32" s="522">
        <f t="shared" si="0"/>
        <v>21500</v>
      </c>
      <c r="F32" s="1018">
        <v>21500</v>
      </c>
      <c r="G32" s="559"/>
      <c r="H32" s="559"/>
      <c r="I32" s="559"/>
      <c r="J32" s="560" t="s">
        <v>1963</v>
      </c>
    </row>
    <row r="33" spans="1:10" s="339" customFormat="1" ht="18.75" x14ac:dyDescent="0.3">
      <c r="A33" s="557"/>
      <c r="B33" s="555" t="s">
        <v>1970</v>
      </c>
      <c r="C33" s="1010" t="s">
        <v>1958</v>
      </c>
      <c r="D33" s="1008" t="s">
        <v>1956</v>
      </c>
      <c r="E33" s="522">
        <f t="shared" si="0"/>
        <v>51500</v>
      </c>
      <c r="F33" s="1018">
        <v>51500</v>
      </c>
      <c r="G33" s="559"/>
      <c r="H33" s="559"/>
      <c r="I33" s="559"/>
      <c r="J33" s="560" t="s">
        <v>1963</v>
      </c>
    </row>
    <row r="34" spans="1:10" s="339" customFormat="1" ht="37.5" x14ac:dyDescent="0.3">
      <c r="A34" s="557"/>
      <c r="B34" s="527" t="s">
        <v>1974</v>
      </c>
      <c r="C34" s="528"/>
      <c r="D34" s="528"/>
      <c r="E34" s="522">
        <f t="shared" si="0"/>
        <v>0</v>
      </c>
      <c r="F34" s="1019"/>
      <c r="G34" s="559"/>
      <c r="H34" s="559"/>
      <c r="I34" s="559"/>
      <c r="J34" s="560"/>
    </row>
    <row r="35" spans="1:10" s="339" customFormat="1" ht="18.75" x14ac:dyDescent="0.3">
      <c r="A35" s="557"/>
      <c r="B35" s="1006" t="s">
        <v>1968</v>
      </c>
      <c r="C35" s="1017" t="s">
        <v>732</v>
      </c>
      <c r="D35" s="1008" t="s">
        <v>1956</v>
      </c>
      <c r="E35" s="522">
        <f t="shared" si="0"/>
        <v>6730</v>
      </c>
      <c r="F35" s="1015">
        <v>6730</v>
      </c>
      <c r="G35" s="559"/>
      <c r="H35" s="559"/>
      <c r="I35" s="559"/>
      <c r="J35" s="560" t="s">
        <v>1964</v>
      </c>
    </row>
    <row r="36" spans="1:10" s="339" customFormat="1" ht="18.75" x14ac:dyDescent="0.3">
      <c r="A36" s="557"/>
      <c r="B36" s="555" t="s">
        <v>1969</v>
      </c>
      <c r="C36" s="1010" t="s">
        <v>1958</v>
      </c>
      <c r="D36" s="1008" t="s">
        <v>1956</v>
      </c>
      <c r="E36" s="522">
        <f t="shared" si="0"/>
        <v>35700</v>
      </c>
      <c r="F36" s="1018">
        <v>35700</v>
      </c>
      <c r="G36" s="559"/>
      <c r="H36" s="559"/>
      <c r="I36" s="559"/>
      <c r="J36" s="560" t="s">
        <v>1964</v>
      </c>
    </row>
    <row r="37" spans="1:10" s="339" customFormat="1" ht="18.75" x14ac:dyDescent="0.3">
      <c r="A37" s="557"/>
      <c r="B37" s="555" t="s">
        <v>1970</v>
      </c>
      <c r="C37" s="1010" t="s">
        <v>1958</v>
      </c>
      <c r="D37" s="1008" t="s">
        <v>1956</v>
      </c>
      <c r="E37" s="522">
        <f t="shared" si="0"/>
        <v>75000</v>
      </c>
      <c r="F37" s="1018">
        <v>75000</v>
      </c>
      <c r="G37" s="559"/>
      <c r="H37" s="559"/>
      <c r="I37" s="559"/>
      <c r="J37" s="560" t="s">
        <v>1964</v>
      </c>
    </row>
    <row r="38" spans="1:10" s="339" customFormat="1" ht="37.5" x14ac:dyDescent="0.3">
      <c r="A38" s="557"/>
      <c r="B38" s="527" t="s">
        <v>1975</v>
      </c>
      <c r="C38" s="528"/>
      <c r="D38" s="528"/>
      <c r="E38" s="522">
        <f t="shared" si="0"/>
        <v>0</v>
      </c>
      <c r="F38" s="1019"/>
      <c r="G38" s="559"/>
      <c r="H38" s="559"/>
      <c r="I38" s="559"/>
      <c r="J38" s="560"/>
    </row>
    <row r="39" spans="1:10" s="339" customFormat="1" ht="18.75" x14ac:dyDescent="0.3">
      <c r="A39" s="557"/>
      <c r="B39" s="1006" t="s">
        <v>1968</v>
      </c>
      <c r="C39" s="1017" t="s">
        <v>732</v>
      </c>
      <c r="D39" s="1008" t="s">
        <v>1956</v>
      </c>
      <c r="E39" s="522">
        <f t="shared" si="0"/>
        <v>6730</v>
      </c>
      <c r="F39" s="1015">
        <v>6730</v>
      </c>
      <c r="G39" s="559"/>
      <c r="H39" s="559"/>
      <c r="I39" s="559"/>
      <c r="J39" s="560" t="s">
        <v>1965</v>
      </c>
    </row>
    <row r="40" spans="1:10" s="339" customFormat="1" ht="18.75" x14ac:dyDescent="0.3">
      <c r="A40" s="557"/>
      <c r="B40" s="555" t="s">
        <v>1969</v>
      </c>
      <c r="C40" s="1010" t="s">
        <v>1958</v>
      </c>
      <c r="D40" s="1008" t="s">
        <v>1956</v>
      </c>
      <c r="E40" s="522">
        <f t="shared" si="0"/>
        <v>35700</v>
      </c>
      <c r="F40" s="1018">
        <v>35700</v>
      </c>
      <c r="G40" s="559"/>
      <c r="H40" s="559"/>
      <c r="I40" s="559"/>
      <c r="J40" s="560" t="s">
        <v>1965</v>
      </c>
    </row>
    <row r="41" spans="1:10" s="339" customFormat="1" ht="18.75" x14ac:dyDescent="0.3">
      <c r="A41" s="557"/>
      <c r="B41" s="555" t="s">
        <v>1970</v>
      </c>
      <c r="C41" s="1010" t="s">
        <v>1958</v>
      </c>
      <c r="D41" s="1008" t="s">
        <v>1956</v>
      </c>
      <c r="E41" s="522">
        <f t="shared" si="0"/>
        <v>100100</v>
      </c>
      <c r="F41" s="1018">
        <v>100100</v>
      </c>
      <c r="G41" s="559"/>
      <c r="H41" s="559"/>
      <c r="I41" s="559"/>
      <c r="J41" s="560" t="s">
        <v>1965</v>
      </c>
    </row>
    <row r="42" spans="1:10" s="339" customFormat="1" ht="37.5" x14ac:dyDescent="0.3">
      <c r="A42" s="557"/>
      <c r="B42" s="527" t="s">
        <v>1976</v>
      </c>
      <c r="C42" s="528"/>
      <c r="D42" s="528"/>
      <c r="E42" s="522">
        <f t="shared" si="0"/>
        <v>0</v>
      </c>
      <c r="F42" s="1019"/>
      <c r="G42" s="559"/>
      <c r="H42" s="559"/>
      <c r="I42" s="559"/>
      <c r="J42" s="560"/>
    </row>
    <row r="43" spans="1:10" s="339" customFormat="1" ht="18.75" x14ac:dyDescent="0.3">
      <c r="A43" s="557"/>
      <c r="B43" s="1006" t="s">
        <v>1968</v>
      </c>
      <c r="C43" s="1017" t="s">
        <v>732</v>
      </c>
      <c r="D43" s="1008" t="s">
        <v>1956</v>
      </c>
      <c r="E43" s="522">
        <f t="shared" si="0"/>
        <v>6730</v>
      </c>
      <c r="F43" s="1015">
        <v>6730</v>
      </c>
      <c r="G43" s="559"/>
      <c r="H43" s="559"/>
      <c r="I43" s="559"/>
      <c r="J43" s="560" t="s">
        <v>1966</v>
      </c>
    </row>
    <row r="44" spans="1:10" s="339" customFormat="1" ht="18.75" x14ac:dyDescent="0.3">
      <c r="A44" s="557"/>
      <c r="B44" s="555" t="s">
        <v>1969</v>
      </c>
      <c r="C44" s="1010" t="s">
        <v>1958</v>
      </c>
      <c r="D44" s="1008" t="s">
        <v>1956</v>
      </c>
      <c r="E44" s="522">
        <f t="shared" si="0"/>
        <v>64300</v>
      </c>
      <c r="F44" s="1018">
        <v>64300</v>
      </c>
      <c r="G44" s="559"/>
      <c r="H44" s="559"/>
      <c r="I44" s="559"/>
      <c r="J44" s="560" t="s">
        <v>1966</v>
      </c>
    </row>
    <row r="45" spans="1:10" s="339" customFormat="1" ht="18.75" x14ac:dyDescent="0.3">
      <c r="A45" s="557"/>
      <c r="B45" s="555" t="s">
        <v>1970</v>
      </c>
      <c r="C45" s="1010" t="s">
        <v>1958</v>
      </c>
      <c r="D45" s="1008" t="s">
        <v>1956</v>
      </c>
      <c r="E45" s="522">
        <f t="shared" si="0"/>
        <v>113200</v>
      </c>
      <c r="F45" s="1018">
        <v>113200</v>
      </c>
      <c r="G45" s="559"/>
      <c r="H45" s="559"/>
      <c r="I45" s="559"/>
      <c r="J45" s="560" t="s">
        <v>1966</v>
      </c>
    </row>
    <row r="46" spans="1:10" x14ac:dyDescent="0.2">
      <c r="A46" s="562"/>
      <c r="B46" s="1020"/>
      <c r="C46" s="1021"/>
      <c r="D46" s="563"/>
      <c r="E46" s="1022">
        <f t="shared" si="0"/>
        <v>0</v>
      </c>
      <c r="F46" s="563"/>
      <c r="G46" s="563"/>
      <c r="H46" s="563"/>
      <c r="I46" s="563"/>
      <c r="J46" s="564"/>
    </row>
    <row r="47" spans="1:10" x14ac:dyDescent="0.2">
      <c r="A47" s="969"/>
      <c r="B47" s="194" t="s">
        <v>5</v>
      </c>
      <c r="C47" s="969"/>
      <c r="D47" s="969"/>
      <c r="E47" s="187">
        <f>SUM(E13:E46)</f>
        <v>1809270</v>
      </c>
      <c r="F47" s="187">
        <f>SUM(F13:F46)</f>
        <v>1809270</v>
      </c>
      <c r="G47" s="187">
        <f>SUM(G13:G46)</f>
        <v>0</v>
      </c>
      <c r="H47" s="187">
        <f>SUM(H13:H46)</f>
        <v>0</v>
      </c>
      <c r="I47" s="187">
        <f>SUM(I13:I46)</f>
        <v>0</v>
      </c>
      <c r="J47" s="213">
        <f>F47+G47+H47+I47</f>
        <v>1809270</v>
      </c>
    </row>
    <row r="48" spans="1:10" x14ac:dyDescent="0.2">
      <c r="B48" s="109"/>
    </row>
    <row r="50" spans="1:11" x14ac:dyDescent="0.2">
      <c r="B50" s="292" t="s">
        <v>2105</v>
      </c>
    </row>
    <row r="51" spans="1:11" s="512" customFormat="1" ht="18.75" x14ac:dyDescent="0.2">
      <c r="A51" s="518"/>
      <c r="B51" s="519" t="s">
        <v>1980</v>
      </c>
      <c r="C51" s="520" t="s">
        <v>1958</v>
      </c>
      <c r="D51" s="521" t="s">
        <v>615</v>
      </c>
      <c r="E51" s="522">
        <f t="shared" ref="E51" si="1">F51+G51+H51+I51</f>
        <v>200000</v>
      </c>
      <c r="F51" s="523">
        <f>200000</f>
        <v>200000</v>
      </c>
      <c r="G51" s="522"/>
      <c r="H51" s="524"/>
      <c r="I51" s="524"/>
      <c r="J51" s="525" t="s">
        <v>1260</v>
      </c>
      <c r="K51" s="511"/>
    </row>
    <row r="53" spans="1:11" x14ac:dyDescent="0.2">
      <c r="B53" s="292" t="s">
        <v>2106</v>
      </c>
    </row>
    <row r="54" spans="1:11" s="329" customFormat="1" ht="18.75" x14ac:dyDescent="0.3">
      <c r="A54" s="539"/>
      <c r="B54" s="540" t="s">
        <v>1970</v>
      </c>
      <c r="C54" s="541" t="s">
        <v>1958</v>
      </c>
      <c r="D54" s="535" t="s">
        <v>1956</v>
      </c>
      <c r="E54" s="522">
        <v>141000</v>
      </c>
      <c r="F54" s="542">
        <v>141000</v>
      </c>
      <c r="G54" s="543"/>
      <c r="H54" s="544"/>
      <c r="I54" s="544"/>
      <c r="J54" s="538" t="s">
        <v>1957</v>
      </c>
    </row>
    <row r="55" spans="1:11" s="329" customFormat="1" ht="18.75" x14ac:dyDescent="0.3">
      <c r="A55" s="547"/>
      <c r="B55" s="540" t="s">
        <v>1970</v>
      </c>
      <c r="C55" s="541" t="s">
        <v>1958</v>
      </c>
      <c r="D55" s="535" t="s">
        <v>1956</v>
      </c>
      <c r="E55" s="522">
        <v>291800</v>
      </c>
      <c r="F55" s="548">
        <v>291800</v>
      </c>
      <c r="G55" s="549"/>
      <c r="H55" s="550"/>
      <c r="I55" s="550"/>
      <c r="J55" s="546" t="s">
        <v>1473</v>
      </c>
    </row>
    <row r="56" spans="1:11" s="339" customFormat="1" ht="21" customHeight="1" x14ac:dyDescent="0.3">
      <c r="A56" s="539"/>
      <c r="B56" s="540" t="s">
        <v>1970</v>
      </c>
      <c r="C56" s="541" t="s">
        <v>1958</v>
      </c>
      <c r="D56" s="535" t="s">
        <v>1956</v>
      </c>
      <c r="E56" s="522">
        <v>279840</v>
      </c>
      <c r="F56" s="554">
        <v>279840</v>
      </c>
      <c r="G56" s="555"/>
      <c r="H56" s="555"/>
      <c r="I56" s="555"/>
      <c r="J56" s="553" t="s">
        <v>1960</v>
      </c>
    </row>
    <row r="57" spans="1:11" s="339" customFormat="1" ht="18.75" x14ac:dyDescent="0.3">
      <c r="A57" s="557"/>
      <c r="B57" s="540" t="s">
        <v>1970</v>
      </c>
      <c r="C57" s="541" t="s">
        <v>1958</v>
      </c>
      <c r="D57" s="535" t="s">
        <v>1956</v>
      </c>
      <c r="E57" s="522">
        <v>50000</v>
      </c>
      <c r="F57" s="561">
        <v>50000</v>
      </c>
      <c r="G57" s="559"/>
      <c r="H57" s="559"/>
      <c r="I57" s="559"/>
      <c r="J57" s="560" t="s">
        <v>1962</v>
      </c>
    </row>
    <row r="58" spans="1:11" s="339" customFormat="1" ht="18.75" x14ac:dyDescent="0.3">
      <c r="A58" s="557"/>
      <c r="B58" s="540" t="s">
        <v>1970</v>
      </c>
      <c r="C58" s="541" t="s">
        <v>1958</v>
      </c>
      <c r="D58" s="535" t="s">
        <v>1956</v>
      </c>
      <c r="E58" s="522">
        <v>51500</v>
      </c>
      <c r="F58" s="561">
        <v>51500</v>
      </c>
      <c r="G58" s="559"/>
      <c r="H58" s="559"/>
      <c r="I58" s="559"/>
      <c r="J58" s="560" t="s">
        <v>1963</v>
      </c>
    </row>
    <row r="59" spans="1:11" s="339" customFormat="1" ht="18.75" x14ac:dyDescent="0.3">
      <c r="A59" s="557"/>
      <c r="B59" s="540" t="s">
        <v>1970</v>
      </c>
      <c r="C59" s="541" t="s">
        <v>1958</v>
      </c>
      <c r="D59" s="535" t="s">
        <v>1956</v>
      </c>
      <c r="E59" s="522">
        <v>75000</v>
      </c>
      <c r="F59" s="561">
        <v>75000</v>
      </c>
      <c r="G59" s="559"/>
      <c r="H59" s="559"/>
      <c r="I59" s="559"/>
      <c r="J59" s="560" t="s">
        <v>1964</v>
      </c>
    </row>
    <row r="60" spans="1:11" s="339" customFormat="1" ht="18.75" x14ac:dyDescent="0.3">
      <c r="A60" s="557"/>
      <c r="B60" s="540" t="s">
        <v>1970</v>
      </c>
      <c r="C60" s="541" t="s">
        <v>1958</v>
      </c>
      <c r="D60" s="535" t="s">
        <v>1956</v>
      </c>
      <c r="E60" s="522">
        <v>100100</v>
      </c>
      <c r="F60" s="561">
        <v>100100</v>
      </c>
      <c r="G60" s="559"/>
      <c r="H60" s="559"/>
      <c r="I60" s="559"/>
      <c r="J60" s="560" t="s">
        <v>1965</v>
      </c>
    </row>
    <row r="61" spans="1:11" s="339" customFormat="1" ht="18.75" x14ac:dyDescent="0.3">
      <c r="A61" s="557"/>
      <c r="B61" s="540" t="s">
        <v>1970</v>
      </c>
      <c r="C61" s="541" t="s">
        <v>1958</v>
      </c>
      <c r="D61" s="535" t="s">
        <v>1956</v>
      </c>
      <c r="E61" s="522">
        <v>113200</v>
      </c>
      <c r="F61" s="561">
        <v>113200</v>
      </c>
      <c r="G61" s="559"/>
      <c r="H61" s="559"/>
      <c r="I61" s="559"/>
      <c r="J61" s="560" t="s">
        <v>1966</v>
      </c>
    </row>
    <row r="62" spans="1:11" x14ac:dyDescent="0.2">
      <c r="E62" s="688">
        <f>SUM(E54:E61)</f>
        <v>1102440</v>
      </c>
      <c r="F62" s="688">
        <f>SUM(F54:F61)</f>
        <v>1102440</v>
      </c>
    </row>
    <row r="63" spans="1:11" x14ac:dyDescent="0.2">
      <c r="B63" s="292" t="s">
        <v>2107</v>
      </c>
    </row>
    <row r="64" spans="1:11" s="329" customFormat="1" ht="18.75" x14ac:dyDescent="0.2">
      <c r="A64" s="532"/>
      <c r="B64" s="533" t="s">
        <v>1968</v>
      </c>
      <c r="C64" s="534" t="s">
        <v>732</v>
      </c>
      <c r="D64" s="535" t="s">
        <v>1956</v>
      </c>
      <c r="E64" s="522">
        <v>10000</v>
      </c>
      <c r="F64" s="536">
        <v>10000</v>
      </c>
      <c r="G64" s="537"/>
      <c r="H64" s="537"/>
      <c r="I64" s="537"/>
      <c r="J64" s="538" t="s">
        <v>1957</v>
      </c>
    </row>
    <row r="65" spans="1:14" s="329" customFormat="1" ht="18.75" x14ac:dyDescent="0.3">
      <c r="A65" s="532"/>
      <c r="B65" s="533" t="s">
        <v>1968</v>
      </c>
      <c r="C65" s="534" t="s">
        <v>732</v>
      </c>
      <c r="D65" s="535" t="s">
        <v>1956</v>
      </c>
      <c r="E65" s="522">
        <v>46000</v>
      </c>
      <c r="F65" s="536">
        <v>46000</v>
      </c>
      <c r="G65" s="537"/>
      <c r="H65" s="537"/>
      <c r="I65" s="537"/>
      <c r="J65" s="546" t="s">
        <v>1473</v>
      </c>
    </row>
    <row r="66" spans="1:14" s="339" customFormat="1" ht="21" customHeight="1" x14ac:dyDescent="0.3">
      <c r="A66" s="547"/>
      <c r="B66" s="533" t="s">
        <v>1968</v>
      </c>
      <c r="C66" s="551" t="s">
        <v>1959</v>
      </c>
      <c r="D66" s="535" t="s">
        <v>1956</v>
      </c>
      <c r="E66" s="522">
        <v>6730</v>
      </c>
      <c r="F66" s="552">
        <v>6730</v>
      </c>
      <c r="G66" s="550"/>
      <c r="H66" s="550"/>
      <c r="I66" s="550"/>
      <c r="J66" s="553" t="s">
        <v>1960</v>
      </c>
    </row>
    <row r="67" spans="1:14" s="339" customFormat="1" ht="18.75" x14ac:dyDescent="0.3">
      <c r="A67" s="557"/>
      <c r="B67" s="533" t="s">
        <v>1972</v>
      </c>
      <c r="C67" s="558" t="s">
        <v>1961</v>
      </c>
      <c r="D67" s="535" t="s">
        <v>1956</v>
      </c>
      <c r="E67" s="522">
        <v>6730</v>
      </c>
      <c r="F67" s="552">
        <v>6730</v>
      </c>
      <c r="G67" s="559"/>
      <c r="H67" s="559"/>
      <c r="I67" s="559"/>
      <c r="J67" s="560" t="s">
        <v>1962</v>
      </c>
    </row>
    <row r="68" spans="1:14" s="339" customFormat="1" ht="18.75" x14ac:dyDescent="0.3">
      <c r="A68" s="557"/>
      <c r="B68" s="533" t="s">
        <v>1968</v>
      </c>
      <c r="C68" s="558" t="s">
        <v>732</v>
      </c>
      <c r="D68" s="535" t="s">
        <v>1956</v>
      </c>
      <c r="E68" s="522">
        <v>6730</v>
      </c>
      <c r="F68" s="552">
        <v>6730</v>
      </c>
      <c r="G68" s="559"/>
      <c r="H68" s="559"/>
      <c r="I68" s="559"/>
      <c r="J68" s="560" t="s">
        <v>1963</v>
      </c>
    </row>
    <row r="69" spans="1:14" s="339" customFormat="1" ht="18.75" x14ac:dyDescent="0.3">
      <c r="A69" s="557"/>
      <c r="B69" s="533" t="s">
        <v>1968</v>
      </c>
      <c r="C69" s="558" t="s">
        <v>732</v>
      </c>
      <c r="D69" s="535" t="s">
        <v>1956</v>
      </c>
      <c r="E69" s="522">
        <v>6730</v>
      </c>
      <c r="F69" s="552">
        <v>6730</v>
      </c>
      <c r="G69" s="559"/>
      <c r="H69" s="559"/>
      <c r="I69" s="559"/>
      <c r="J69" s="560" t="s">
        <v>1964</v>
      </c>
    </row>
    <row r="70" spans="1:14" s="339" customFormat="1" ht="18.75" x14ac:dyDescent="0.3">
      <c r="A70" s="557"/>
      <c r="B70" s="533" t="s">
        <v>1968</v>
      </c>
      <c r="C70" s="558" t="s">
        <v>732</v>
      </c>
      <c r="D70" s="535" t="s">
        <v>1956</v>
      </c>
      <c r="E70" s="522">
        <v>6730</v>
      </c>
      <c r="F70" s="552">
        <v>6730</v>
      </c>
      <c r="G70" s="559"/>
      <c r="H70" s="559"/>
      <c r="I70" s="559"/>
      <c r="J70" s="560" t="s">
        <v>1965</v>
      </c>
    </row>
    <row r="71" spans="1:14" s="339" customFormat="1" ht="18.75" x14ac:dyDescent="0.3">
      <c r="A71" s="557"/>
      <c r="B71" s="533" t="s">
        <v>1968</v>
      </c>
      <c r="C71" s="558" t="s">
        <v>732</v>
      </c>
      <c r="D71" s="535" t="s">
        <v>1956</v>
      </c>
      <c r="E71" s="522">
        <v>6730</v>
      </c>
      <c r="F71" s="552">
        <v>6730</v>
      </c>
      <c r="G71" s="559"/>
      <c r="H71" s="559"/>
      <c r="I71" s="559"/>
      <c r="J71" s="560" t="s">
        <v>1966</v>
      </c>
    </row>
    <row r="72" spans="1:14" x14ac:dyDescent="0.2">
      <c r="E72" s="688">
        <f>SUM(E64:E71)</f>
        <v>96380</v>
      </c>
      <c r="F72" s="688">
        <f>SUM(F64:F71)</f>
        <v>96380</v>
      </c>
    </row>
    <row r="73" spans="1:14" x14ac:dyDescent="0.2">
      <c r="B73" s="292" t="s">
        <v>2108</v>
      </c>
    </row>
    <row r="74" spans="1:14" s="329" customFormat="1" ht="18.75" x14ac:dyDescent="0.3">
      <c r="A74" s="539"/>
      <c r="B74" s="540" t="s">
        <v>1969</v>
      </c>
      <c r="C74" s="541" t="s">
        <v>1958</v>
      </c>
      <c r="D74" s="535" t="s">
        <v>1956</v>
      </c>
      <c r="E74" s="522">
        <v>100100</v>
      </c>
      <c r="F74" s="542">
        <v>100100</v>
      </c>
      <c r="G74" s="543"/>
      <c r="H74" s="544"/>
      <c r="I74" s="544"/>
      <c r="J74" s="538" t="s">
        <v>1957</v>
      </c>
    </row>
    <row r="75" spans="1:14" s="329" customFormat="1" ht="18.75" x14ac:dyDescent="0.3">
      <c r="A75" s="547"/>
      <c r="B75" s="540" t="s">
        <v>1969</v>
      </c>
      <c r="C75" s="541" t="s">
        <v>1958</v>
      </c>
      <c r="D75" s="535" t="s">
        <v>1956</v>
      </c>
      <c r="E75" s="522">
        <v>107300</v>
      </c>
      <c r="F75" s="548">
        <v>107300</v>
      </c>
      <c r="G75" s="549"/>
      <c r="H75" s="550"/>
      <c r="I75" s="550"/>
      <c r="J75" s="546" t="s">
        <v>1473</v>
      </c>
    </row>
    <row r="76" spans="1:14" s="339" customFormat="1" ht="21" customHeight="1" x14ac:dyDescent="0.3">
      <c r="A76" s="539"/>
      <c r="B76" s="540" t="s">
        <v>1969</v>
      </c>
      <c r="C76" s="541" t="s">
        <v>1958</v>
      </c>
      <c r="D76" s="535" t="s">
        <v>1956</v>
      </c>
      <c r="E76" s="522">
        <v>10150</v>
      </c>
      <c r="F76" s="554">
        <v>10150</v>
      </c>
      <c r="G76" s="555"/>
      <c r="H76" s="555"/>
      <c r="I76" s="555"/>
      <c r="J76" s="553" t="s">
        <v>1960</v>
      </c>
    </row>
    <row r="77" spans="1:14" s="339" customFormat="1" ht="18.75" x14ac:dyDescent="0.3">
      <c r="A77" s="557"/>
      <c r="B77" s="540" t="s">
        <v>1969</v>
      </c>
      <c r="C77" s="541" t="s">
        <v>1958</v>
      </c>
      <c r="D77" s="535" t="s">
        <v>1956</v>
      </c>
      <c r="E77" s="522">
        <v>35700</v>
      </c>
      <c r="F77" s="561">
        <v>35700</v>
      </c>
      <c r="G77" s="559"/>
      <c r="H77" s="559"/>
      <c r="I77" s="559"/>
      <c r="J77" s="560" t="s">
        <v>1962</v>
      </c>
      <c r="N77" s="339" t="s">
        <v>583</v>
      </c>
    </row>
    <row r="78" spans="1:14" s="339" customFormat="1" ht="18.75" x14ac:dyDescent="0.3">
      <c r="A78" s="557"/>
      <c r="B78" s="540" t="s">
        <v>1969</v>
      </c>
      <c r="C78" s="541" t="s">
        <v>1958</v>
      </c>
      <c r="D78" s="535" t="s">
        <v>1956</v>
      </c>
      <c r="E78" s="522">
        <v>21500</v>
      </c>
      <c r="F78" s="561">
        <v>21500</v>
      </c>
      <c r="G78" s="559"/>
      <c r="H78" s="559"/>
      <c r="I78" s="559"/>
      <c r="J78" s="560" t="s">
        <v>1963</v>
      </c>
    </row>
    <row r="79" spans="1:14" s="339" customFormat="1" ht="18.75" x14ac:dyDescent="0.3">
      <c r="A79" s="557"/>
      <c r="B79" s="540" t="s">
        <v>1969</v>
      </c>
      <c r="C79" s="541" t="s">
        <v>1958</v>
      </c>
      <c r="D79" s="535" t="s">
        <v>1956</v>
      </c>
      <c r="E79" s="522">
        <v>35700</v>
      </c>
      <c r="F79" s="561">
        <v>35700</v>
      </c>
      <c r="G79" s="559"/>
      <c r="H79" s="559"/>
      <c r="I79" s="559"/>
      <c r="J79" s="560" t="s">
        <v>1964</v>
      </c>
    </row>
    <row r="80" spans="1:14" s="339" customFormat="1" ht="18.75" x14ac:dyDescent="0.3">
      <c r="A80" s="557"/>
      <c r="B80" s="540" t="s">
        <v>1969</v>
      </c>
      <c r="C80" s="541" t="s">
        <v>1958</v>
      </c>
      <c r="D80" s="535" t="s">
        <v>1956</v>
      </c>
      <c r="E80" s="522">
        <v>35700</v>
      </c>
      <c r="F80" s="561">
        <v>35700</v>
      </c>
      <c r="G80" s="559"/>
      <c r="H80" s="559"/>
      <c r="I80" s="559"/>
      <c r="J80" s="560" t="s">
        <v>1965</v>
      </c>
    </row>
    <row r="81" spans="1:10" s="339" customFormat="1" ht="18.75" x14ac:dyDescent="0.3">
      <c r="A81" s="557"/>
      <c r="B81" s="540" t="s">
        <v>1969</v>
      </c>
      <c r="C81" s="541" t="s">
        <v>1958</v>
      </c>
      <c r="D81" s="535" t="s">
        <v>1956</v>
      </c>
      <c r="E81" s="522">
        <v>64300</v>
      </c>
      <c r="F81" s="561">
        <v>64300</v>
      </c>
      <c r="G81" s="559"/>
      <c r="H81" s="559"/>
      <c r="I81" s="559"/>
      <c r="J81" s="560" t="s">
        <v>1966</v>
      </c>
    </row>
    <row r="82" spans="1:10" x14ac:dyDescent="0.2">
      <c r="E82" s="688">
        <f>SUM(E74:E81)</f>
        <v>410450</v>
      </c>
      <c r="F82" s="688">
        <f>SUM(F74:F81)</f>
        <v>410450</v>
      </c>
    </row>
  </sheetData>
  <mergeCells count="5">
    <mergeCell ref="A9:A10"/>
    <mergeCell ref="B9:B10"/>
    <mergeCell ref="E9:I9"/>
    <mergeCell ref="J9:J10"/>
    <mergeCell ref="A1:J1"/>
  </mergeCells>
  <pageMargins left="0.9055118110236221" right="0.31496062992125984" top="0.74803149606299213" bottom="0.74803149606299213" header="0.31496062992125984" footer="0.31496062992125984"/>
  <pageSetup paperSize="9" scale="80" orientation="landscape" horizontalDpi="0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9"/>
  <sheetViews>
    <sheetView zoomScale="85" zoomScaleNormal="85" workbookViewId="0">
      <selection activeCell="O36" sqref="O36"/>
    </sheetView>
  </sheetViews>
  <sheetFormatPr defaultRowHeight="12.75" x14ac:dyDescent="0.2"/>
  <sheetData>
    <row r="9" spans="6:6" ht="60.75" x14ac:dyDescent="0.85">
      <c r="F9" s="53" t="s">
        <v>115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S88"/>
  <sheetViews>
    <sheetView topLeftCell="A67" workbookViewId="0">
      <selection sqref="A1:J86"/>
    </sheetView>
  </sheetViews>
  <sheetFormatPr defaultColWidth="9.140625" defaultRowHeight="21" x14ac:dyDescent="0.35"/>
  <cols>
    <col min="1" max="1" width="5.7109375" style="1" customWidth="1"/>
    <col min="2" max="2" width="33.28515625" style="1" customWidth="1"/>
    <col min="3" max="3" width="20" style="1" customWidth="1"/>
    <col min="4" max="4" width="18.28515625" style="1" customWidth="1"/>
    <col min="5" max="5" width="14.28515625" style="1" customWidth="1"/>
    <col min="6" max="6" width="14.85546875" style="1" customWidth="1"/>
    <col min="7" max="7" width="14.28515625" style="1" customWidth="1"/>
    <col min="8" max="8" width="14.7109375" style="1" customWidth="1"/>
    <col min="9" max="9" width="15.140625" style="1" customWidth="1"/>
    <col min="10" max="10" width="18.28515625" style="1" customWidth="1"/>
    <col min="11" max="11" width="11.7109375" style="1" customWidth="1"/>
    <col min="12" max="13" width="10.7109375" style="1" customWidth="1"/>
    <col min="14" max="14" width="9.140625" style="1"/>
    <col min="15" max="15" width="10.28515625" style="1" customWidth="1"/>
    <col min="16" max="16384" width="9.140625" style="1"/>
  </cols>
  <sheetData>
    <row r="1" spans="1:18" ht="28.5" x14ac:dyDescent="0.35">
      <c r="A1" s="1195" t="s">
        <v>2277</v>
      </c>
      <c r="B1" s="1195"/>
      <c r="C1" s="1195"/>
      <c r="D1" s="1195"/>
      <c r="E1" s="1195"/>
      <c r="F1" s="1195"/>
      <c r="G1" s="1195"/>
      <c r="H1" s="1195"/>
      <c r="I1" s="1195"/>
      <c r="J1" s="1195"/>
    </row>
    <row r="2" spans="1:18" ht="23.25" x14ac:dyDescent="0.35">
      <c r="A2" s="35"/>
      <c r="B2" s="48" t="s">
        <v>23</v>
      </c>
      <c r="C2" s="148" t="s">
        <v>30</v>
      </c>
      <c r="D2" s="149" t="s">
        <v>26</v>
      </c>
      <c r="E2" s="150"/>
      <c r="F2" s="151" t="s">
        <v>391</v>
      </c>
      <c r="G2" s="150"/>
      <c r="H2" s="151" t="s">
        <v>401</v>
      </c>
      <c r="I2" s="152"/>
      <c r="J2" s="146"/>
    </row>
    <row r="3" spans="1:18" ht="23.25" x14ac:dyDescent="0.35">
      <c r="A3" s="35"/>
      <c r="B3" s="48" t="s">
        <v>40</v>
      </c>
      <c r="C3" s="148"/>
      <c r="D3" s="153"/>
      <c r="E3" s="146"/>
      <c r="F3" s="154"/>
      <c r="G3" s="154"/>
      <c r="H3" s="154"/>
      <c r="I3" s="146"/>
      <c r="J3" s="146"/>
    </row>
    <row r="4" spans="1:18" ht="23.25" x14ac:dyDescent="0.35">
      <c r="A4" s="35"/>
      <c r="B4" s="48" t="s">
        <v>392</v>
      </c>
      <c r="C4" s="148" t="s">
        <v>545</v>
      </c>
      <c r="D4" s="153"/>
      <c r="E4" s="154"/>
      <c r="F4" s="154"/>
      <c r="G4" s="154"/>
      <c r="H4" s="146"/>
      <c r="I4" s="146"/>
      <c r="J4" s="146"/>
    </row>
    <row r="5" spans="1:18" ht="23.25" x14ac:dyDescent="0.35">
      <c r="A5" s="35"/>
      <c r="B5" s="48" t="s">
        <v>17</v>
      </c>
      <c r="C5" s="155" t="s">
        <v>25</v>
      </c>
      <c r="D5" s="156" t="s">
        <v>41</v>
      </c>
      <c r="E5" s="155"/>
      <c r="F5" s="155" t="s">
        <v>42</v>
      </c>
      <c r="G5" s="155" t="s">
        <v>43</v>
      </c>
      <c r="H5" s="155" t="s">
        <v>46</v>
      </c>
      <c r="I5" s="155" t="s">
        <v>44</v>
      </c>
      <c r="J5" s="155" t="s">
        <v>45</v>
      </c>
    </row>
    <row r="6" spans="1:18" ht="23.25" x14ac:dyDescent="0.35">
      <c r="A6" s="35"/>
      <c r="B6" s="157" t="s">
        <v>28</v>
      </c>
      <c r="C6" s="146"/>
      <c r="D6" s="146" t="s">
        <v>546</v>
      </c>
      <c r="E6" s="146"/>
      <c r="F6" s="153"/>
      <c r="G6" s="146"/>
      <c r="H6" s="153"/>
      <c r="I6" s="146"/>
      <c r="J6" s="153"/>
    </row>
    <row r="7" spans="1:18" ht="23.25" x14ac:dyDescent="0.35">
      <c r="A7" s="35"/>
      <c r="B7" s="157" t="s">
        <v>29</v>
      </c>
      <c r="C7" s="146"/>
      <c r="D7" s="146"/>
      <c r="E7" s="153"/>
      <c r="F7" s="154"/>
      <c r="G7" s="154"/>
      <c r="H7" s="154"/>
      <c r="I7" s="146"/>
      <c r="J7" s="146"/>
    </row>
    <row r="8" spans="1:18" ht="23.25" x14ac:dyDescent="0.35">
      <c r="A8" s="35"/>
      <c r="B8" s="157" t="s">
        <v>374</v>
      </c>
      <c r="C8" s="146"/>
      <c r="D8" s="146"/>
      <c r="E8" s="154"/>
      <c r="F8" s="154"/>
      <c r="G8" s="154"/>
      <c r="H8" s="154"/>
      <c r="I8" s="146"/>
      <c r="J8" s="146"/>
    </row>
    <row r="9" spans="1:18" x14ac:dyDescent="0.35">
      <c r="A9" s="1181" t="s">
        <v>0</v>
      </c>
      <c r="B9" s="1181" t="s">
        <v>27</v>
      </c>
      <c r="C9" s="967" t="s">
        <v>19</v>
      </c>
      <c r="D9" s="159" t="s">
        <v>20</v>
      </c>
      <c r="E9" s="1183" t="s">
        <v>1</v>
      </c>
      <c r="F9" s="1184"/>
      <c r="G9" s="1184"/>
      <c r="H9" s="1184"/>
      <c r="I9" s="1185"/>
      <c r="J9" s="1186" t="s">
        <v>10</v>
      </c>
    </row>
    <row r="10" spans="1:18" x14ac:dyDescent="0.35">
      <c r="A10" s="1182"/>
      <c r="B10" s="1182"/>
      <c r="C10" s="968"/>
      <c r="D10" s="169" t="s">
        <v>21</v>
      </c>
      <c r="E10" s="971" t="s">
        <v>5</v>
      </c>
      <c r="F10" s="971" t="s">
        <v>6</v>
      </c>
      <c r="G10" s="971" t="s">
        <v>261</v>
      </c>
      <c r="H10" s="971" t="s">
        <v>22</v>
      </c>
      <c r="I10" s="971" t="s">
        <v>135</v>
      </c>
      <c r="J10" s="1187"/>
    </row>
    <row r="11" spans="1:18" s="11" customFormat="1" ht="42" x14ac:dyDescent="0.2">
      <c r="A11" s="101">
        <v>140</v>
      </c>
      <c r="B11" s="90" t="s">
        <v>179</v>
      </c>
      <c r="C11" s="79"/>
      <c r="D11" s="79"/>
      <c r="E11" s="220">
        <f t="shared" ref="E11:E85" si="0">F11+G11+H11+I11</f>
        <v>0</v>
      </c>
      <c r="F11" s="79"/>
      <c r="G11" s="79"/>
      <c r="H11" s="79"/>
      <c r="I11" s="79"/>
      <c r="J11" s="79"/>
    </row>
    <row r="12" spans="1:18" s="406" customFormat="1" ht="42" x14ac:dyDescent="0.2">
      <c r="A12" s="394"/>
      <c r="B12" s="414" t="s">
        <v>611</v>
      </c>
      <c r="C12" s="395"/>
      <c r="D12" s="394"/>
      <c r="E12" s="396">
        <f t="shared" si="0"/>
        <v>0</v>
      </c>
      <c r="F12" s="396"/>
      <c r="G12" s="394"/>
      <c r="H12" s="394"/>
      <c r="I12" s="394"/>
      <c r="J12" s="397" t="s">
        <v>612</v>
      </c>
      <c r="K12" s="398"/>
      <c r="L12" s="399"/>
      <c r="M12" s="400"/>
      <c r="N12" s="401"/>
      <c r="O12" s="402"/>
      <c r="P12" s="403"/>
      <c r="Q12" s="404"/>
      <c r="R12" s="405"/>
    </row>
    <row r="13" spans="1:18" s="406" customFormat="1" x14ac:dyDescent="0.2">
      <c r="A13" s="407"/>
      <c r="B13" s="395" t="s">
        <v>613</v>
      </c>
      <c r="C13" s="395"/>
      <c r="D13" s="394"/>
      <c r="E13" s="396">
        <f t="shared" si="0"/>
        <v>0</v>
      </c>
      <c r="F13" s="396"/>
      <c r="G13" s="394"/>
      <c r="H13" s="394"/>
      <c r="I13" s="394"/>
      <c r="J13" s="397" t="s">
        <v>612</v>
      </c>
      <c r="K13" s="398"/>
      <c r="L13" s="399"/>
      <c r="M13" s="400"/>
      <c r="N13" s="401"/>
      <c r="O13" s="402"/>
      <c r="P13" s="403"/>
      <c r="Q13" s="404"/>
      <c r="R13" s="405"/>
    </row>
    <row r="14" spans="1:18" s="406" customFormat="1" ht="22.5" customHeight="1" x14ac:dyDescent="0.2">
      <c r="A14" s="408"/>
      <c r="B14" s="395" t="s">
        <v>614</v>
      </c>
      <c r="C14" s="407">
        <v>52</v>
      </c>
      <c r="D14" s="409" t="s">
        <v>615</v>
      </c>
      <c r="E14" s="396">
        <f t="shared" si="0"/>
        <v>7372000</v>
      </c>
      <c r="F14" s="396"/>
      <c r="G14" s="396">
        <v>7372000</v>
      </c>
      <c r="H14" s="394"/>
      <c r="I14" s="394"/>
      <c r="J14" s="397" t="s">
        <v>612</v>
      </c>
      <c r="K14" s="398"/>
      <c r="L14" s="399"/>
      <c r="M14" s="400"/>
      <c r="N14" s="410">
        <v>7372000</v>
      </c>
      <c r="O14" s="402"/>
      <c r="P14" s="403"/>
      <c r="Q14" s="404"/>
      <c r="R14" s="405"/>
    </row>
    <row r="15" spans="1:18" s="406" customFormat="1" ht="22.5" customHeight="1" x14ac:dyDescent="0.2">
      <c r="A15" s="407"/>
      <c r="B15" s="395" t="s">
        <v>616</v>
      </c>
      <c r="C15" s="407">
        <v>20</v>
      </c>
      <c r="D15" s="409" t="s">
        <v>615</v>
      </c>
      <c r="E15" s="396">
        <f t="shared" si="0"/>
        <v>2527000</v>
      </c>
      <c r="F15" s="396"/>
      <c r="G15" s="396">
        <v>2527000</v>
      </c>
      <c r="H15" s="394"/>
      <c r="I15" s="394"/>
      <c r="J15" s="397" t="s">
        <v>612</v>
      </c>
      <c r="K15" s="398"/>
      <c r="L15" s="399"/>
      <c r="M15" s="400"/>
      <c r="N15" s="410">
        <v>2527000</v>
      </c>
      <c r="O15" s="402"/>
      <c r="P15" s="403"/>
      <c r="Q15" s="404"/>
      <c r="R15" s="405"/>
    </row>
    <row r="16" spans="1:18" s="406" customFormat="1" ht="22.5" customHeight="1" x14ac:dyDescent="0.2">
      <c r="A16" s="394"/>
      <c r="B16" s="395" t="s">
        <v>617</v>
      </c>
      <c r="C16" s="407">
        <v>15</v>
      </c>
      <c r="D16" s="409" t="s">
        <v>615</v>
      </c>
      <c r="E16" s="396">
        <f t="shared" si="0"/>
        <v>1289000</v>
      </c>
      <c r="F16" s="396"/>
      <c r="G16" s="396">
        <v>1289000</v>
      </c>
      <c r="H16" s="394"/>
      <c r="I16" s="394"/>
      <c r="J16" s="397" t="s">
        <v>612</v>
      </c>
      <c r="K16" s="398"/>
      <c r="L16" s="399"/>
      <c r="M16" s="400"/>
      <c r="N16" s="410">
        <v>1289000</v>
      </c>
      <c r="O16" s="402"/>
      <c r="P16" s="403"/>
      <c r="Q16" s="404"/>
      <c r="R16" s="405"/>
    </row>
    <row r="17" spans="1:18" s="406" customFormat="1" x14ac:dyDescent="0.2">
      <c r="A17" s="394"/>
      <c r="B17" s="395" t="s">
        <v>618</v>
      </c>
      <c r="C17" s="407">
        <v>87</v>
      </c>
      <c r="D17" s="409" t="s">
        <v>615</v>
      </c>
      <c r="E17" s="396">
        <f t="shared" si="0"/>
        <v>782000</v>
      </c>
      <c r="F17" s="396"/>
      <c r="G17" s="396">
        <v>782000</v>
      </c>
      <c r="H17" s="394"/>
      <c r="I17" s="394"/>
      <c r="J17" s="397" t="s">
        <v>612</v>
      </c>
      <c r="K17" s="398"/>
      <c r="L17" s="399"/>
      <c r="M17" s="400"/>
      <c r="N17" s="410">
        <v>782000</v>
      </c>
      <c r="O17" s="402"/>
      <c r="P17" s="403"/>
      <c r="Q17" s="404"/>
      <c r="R17" s="405"/>
    </row>
    <row r="18" spans="1:18" s="406" customFormat="1" ht="24" customHeight="1" x14ac:dyDescent="0.2">
      <c r="A18" s="408"/>
      <c r="B18" s="395" t="s">
        <v>619</v>
      </c>
      <c r="C18" s="407">
        <v>192</v>
      </c>
      <c r="D18" s="409" t="s">
        <v>615</v>
      </c>
      <c r="E18" s="396">
        <f t="shared" si="0"/>
        <v>7000000</v>
      </c>
      <c r="F18" s="396"/>
      <c r="G18" s="396">
        <v>7000000</v>
      </c>
      <c r="H18" s="394"/>
      <c r="I18" s="394"/>
      <c r="J18" s="397" t="s">
        <v>612</v>
      </c>
      <c r="K18" s="398"/>
      <c r="L18" s="399"/>
      <c r="M18" s="400"/>
      <c r="N18" s="410">
        <v>7000000</v>
      </c>
      <c r="O18" s="402"/>
      <c r="P18" s="403"/>
      <c r="Q18" s="404"/>
      <c r="R18" s="405"/>
    </row>
    <row r="19" spans="1:18" s="406" customFormat="1" x14ac:dyDescent="0.2">
      <c r="A19" s="408"/>
      <c r="B19" s="395" t="s">
        <v>620</v>
      </c>
      <c r="C19" s="407">
        <v>6</v>
      </c>
      <c r="D19" s="409" t="s">
        <v>615</v>
      </c>
      <c r="E19" s="396">
        <f t="shared" si="0"/>
        <v>90000</v>
      </c>
      <c r="F19" s="396"/>
      <c r="G19" s="396">
        <v>90000</v>
      </c>
      <c r="H19" s="394"/>
      <c r="I19" s="394"/>
      <c r="J19" s="397" t="s">
        <v>612</v>
      </c>
      <c r="K19" s="398"/>
      <c r="L19" s="399"/>
      <c r="M19" s="400"/>
      <c r="N19" s="410">
        <v>90000</v>
      </c>
      <c r="O19" s="402"/>
      <c r="P19" s="403"/>
      <c r="Q19" s="404"/>
      <c r="R19" s="405"/>
    </row>
    <row r="20" spans="1:18" s="406" customFormat="1" x14ac:dyDescent="0.2">
      <c r="A20" s="394"/>
      <c r="B20" s="395" t="s">
        <v>621</v>
      </c>
      <c r="C20" s="407">
        <v>9</v>
      </c>
      <c r="D20" s="409" t="s">
        <v>615</v>
      </c>
      <c r="E20" s="396">
        <f t="shared" si="0"/>
        <v>780000</v>
      </c>
      <c r="F20" s="396"/>
      <c r="G20" s="396">
        <v>780000</v>
      </c>
      <c r="H20" s="394"/>
      <c r="I20" s="394"/>
      <c r="J20" s="397" t="s">
        <v>612</v>
      </c>
      <c r="K20" s="398"/>
      <c r="L20" s="399"/>
      <c r="M20" s="400"/>
      <c r="N20" s="410">
        <v>780000</v>
      </c>
      <c r="O20" s="402"/>
      <c r="P20" s="403"/>
      <c r="Q20" s="404"/>
      <c r="R20" s="405"/>
    </row>
    <row r="21" spans="1:18" s="406" customFormat="1" ht="22.5" customHeight="1" x14ac:dyDescent="0.2">
      <c r="A21" s="394"/>
      <c r="B21" s="395" t="s">
        <v>622</v>
      </c>
      <c r="C21" s="407">
        <v>192</v>
      </c>
      <c r="D21" s="409" t="s">
        <v>615</v>
      </c>
      <c r="E21" s="396">
        <f t="shared" si="0"/>
        <v>11851200</v>
      </c>
      <c r="F21" s="411"/>
      <c r="G21" s="411">
        <f>10770000+1081200</f>
        <v>11851200</v>
      </c>
      <c r="H21" s="394"/>
      <c r="I21" s="394"/>
      <c r="J21" s="397" t="s">
        <v>612</v>
      </c>
      <c r="K21" s="398"/>
      <c r="L21" s="399"/>
      <c r="M21" s="400"/>
      <c r="N21" s="412">
        <f>10770000+1081200</f>
        <v>11851200</v>
      </c>
      <c r="O21" s="402"/>
      <c r="P21" s="403"/>
      <c r="Q21" s="404"/>
      <c r="R21" s="405"/>
    </row>
    <row r="22" spans="1:18" s="406" customFormat="1" ht="42" x14ac:dyDescent="0.2">
      <c r="A22" s="394"/>
      <c r="B22" s="1023" t="s">
        <v>623</v>
      </c>
      <c r="C22" s="413"/>
      <c r="D22" s="394"/>
      <c r="E22" s="396">
        <f t="shared" si="0"/>
        <v>0</v>
      </c>
      <c r="F22" s="396"/>
      <c r="G22" s="394"/>
      <c r="H22" s="394"/>
      <c r="I22" s="394"/>
      <c r="J22" s="397" t="s">
        <v>612</v>
      </c>
      <c r="K22" s="398"/>
      <c r="L22" s="399"/>
      <c r="M22" s="400"/>
      <c r="N22" s="401"/>
      <c r="O22" s="402"/>
      <c r="P22" s="403"/>
      <c r="Q22" s="404"/>
      <c r="R22" s="405"/>
    </row>
    <row r="23" spans="1:18" s="406" customFormat="1" x14ac:dyDescent="0.2">
      <c r="A23" s="394"/>
      <c r="B23" s="414" t="s">
        <v>624</v>
      </c>
      <c r="C23" s="395"/>
      <c r="D23" s="407"/>
      <c r="E23" s="396">
        <f t="shared" si="0"/>
        <v>0</v>
      </c>
      <c r="F23" s="396"/>
      <c r="G23" s="394"/>
      <c r="H23" s="394"/>
      <c r="I23" s="394"/>
      <c r="J23" s="397" t="s">
        <v>612</v>
      </c>
      <c r="K23" s="398"/>
      <c r="L23" s="399"/>
      <c r="M23" s="400"/>
      <c r="N23" s="401"/>
      <c r="O23" s="402"/>
      <c r="P23" s="403"/>
      <c r="Q23" s="404"/>
      <c r="R23" s="405"/>
    </row>
    <row r="24" spans="1:18" s="406" customFormat="1" x14ac:dyDescent="0.2">
      <c r="A24" s="394"/>
      <c r="B24" s="395" t="s">
        <v>625</v>
      </c>
      <c r="C24" s="415" t="s">
        <v>626</v>
      </c>
      <c r="D24" s="409" t="s">
        <v>615</v>
      </c>
      <c r="E24" s="396">
        <f t="shared" si="0"/>
        <v>2800000</v>
      </c>
      <c r="F24" s="396"/>
      <c r="G24" s="396">
        <v>2800000</v>
      </c>
      <c r="H24" s="394"/>
      <c r="I24" s="394"/>
      <c r="J24" s="397" t="s">
        <v>612</v>
      </c>
      <c r="K24" s="416">
        <v>2800000</v>
      </c>
      <c r="L24" s="417"/>
      <c r="M24" s="400"/>
      <c r="N24" s="401"/>
      <c r="O24" s="418"/>
      <c r="P24" s="403"/>
      <c r="Q24" s="404"/>
      <c r="R24" s="405"/>
    </row>
    <row r="25" spans="1:18" s="406" customFormat="1" x14ac:dyDescent="0.2">
      <c r="A25" s="394"/>
      <c r="B25" s="395" t="s">
        <v>627</v>
      </c>
      <c r="C25" s="415" t="s">
        <v>626</v>
      </c>
      <c r="D25" s="409" t="s">
        <v>615</v>
      </c>
      <c r="E25" s="396">
        <f t="shared" si="0"/>
        <v>50000</v>
      </c>
      <c r="F25" s="396"/>
      <c r="G25" s="396">
        <v>50000</v>
      </c>
      <c r="H25" s="394"/>
      <c r="I25" s="394"/>
      <c r="J25" s="397" t="s">
        <v>612</v>
      </c>
      <c r="K25" s="416">
        <v>50000</v>
      </c>
      <c r="L25" s="417"/>
      <c r="M25" s="400"/>
      <c r="N25" s="401"/>
      <c r="O25" s="418"/>
      <c r="P25" s="403"/>
      <c r="Q25" s="404"/>
      <c r="R25" s="405"/>
    </row>
    <row r="26" spans="1:18" s="406" customFormat="1" x14ac:dyDescent="0.2">
      <c r="A26" s="394"/>
      <c r="B26" s="395" t="s">
        <v>628</v>
      </c>
      <c r="C26" s="415" t="s">
        <v>626</v>
      </c>
      <c r="D26" s="409" t="s">
        <v>615</v>
      </c>
      <c r="E26" s="396">
        <f t="shared" si="0"/>
        <v>150000</v>
      </c>
      <c r="F26" s="396"/>
      <c r="G26" s="396">
        <v>150000</v>
      </c>
      <c r="H26" s="394"/>
      <c r="I26" s="394"/>
      <c r="J26" s="397" t="s">
        <v>612</v>
      </c>
      <c r="K26" s="416">
        <v>150000</v>
      </c>
      <c r="L26" s="417"/>
      <c r="M26" s="400"/>
      <c r="N26" s="401"/>
      <c r="O26" s="418"/>
      <c r="P26" s="403"/>
      <c r="Q26" s="404"/>
      <c r="R26" s="405"/>
    </row>
    <row r="27" spans="1:18" s="406" customFormat="1" x14ac:dyDescent="0.2">
      <c r="A27" s="394"/>
      <c r="B27" s="395" t="s">
        <v>629</v>
      </c>
      <c r="C27" s="415"/>
      <c r="D27" s="409" t="s">
        <v>615</v>
      </c>
      <c r="E27" s="396">
        <f t="shared" si="0"/>
        <v>22000</v>
      </c>
      <c r="F27" s="396"/>
      <c r="G27" s="396">
        <v>22000</v>
      </c>
      <c r="H27" s="394"/>
      <c r="I27" s="394"/>
      <c r="J27" s="397" t="s">
        <v>612</v>
      </c>
      <c r="K27" s="416">
        <v>22000</v>
      </c>
      <c r="L27" s="417"/>
      <c r="M27" s="400"/>
      <c r="N27" s="401"/>
      <c r="O27" s="418"/>
      <c r="P27" s="403"/>
      <c r="Q27" s="404"/>
      <c r="R27" s="405"/>
    </row>
    <row r="28" spans="1:18" s="406" customFormat="1" x14ac:dyDescent="0.2">
      <c r="A28" s="394"/>
      <c r="B28" s="414" t="s">
        <v>630</v>
      </c>
      <c r="C28" s="415"/>
      <c r="D28" s="409" t="s">
        <v>615</v>
      </c>
      <c r="E28" s="396">
        <f t="shared" si="0"/>
        <v>900000</v>
      </c>
      <c r="F28" s="396"/>
      <c r="G28" s="396">
        <v>900000</v>
      </c>
      <c r="H28" s="394"/>
      <c r="I28" s="394"/>
      <c r="J28" s="397" t="s">
        <v>612</v>
      </c>
      <c r="K28" s="416"/>
      <c r="L28" s="417"/>
      <c r="M28" s="400"/>
      <c r="N28" s="401"/>
      <c r="O28" s="418">
        <v>900000</v>
      </c>
      <c r="P28" s="403"/>
      <c r="Q28" s="404"/>
      <c r="R28" s="405"/>
    </row>
    <row r="29" spans="1:18" s="406" customFormat="1" x14ac:dyDescent="0.2">
      <c r="A29" s="394"/>
      <c r="B29" s="414" t="s">
        <v>631</v>
      </c>
      <c r="C29" s="415"/>
      <c r="D29" s="407"/>
      <c r="E29" s="396">
        <f t="shared" si="0"/>
        <v>0</v>
      </c>
      <c r="F29" s="396"/>
      <c r="G29" s="396"/>
      <c r="H29" s="394"/>
      <c r="I29" s="394"/>
      <c r="J29" s="397" t="s">
        <v>612</v>
      </c>
      <c r="K29" s="416"/>
      <c r="L29" s="417"/>
      <c r="M29" s="400"/>
      <c r="N29" s="401"/>
      <c r="O29" s="418"/>
      <c r="P29" s="403"/>
      <c r="Q29" s="404"/>
      <c r="R29" s="405"/>
    </row>
    <row r="30" spans="1:18" s="406" customFormat="1" x14ac:dyDescent="0.2">
      <c r="A30" s="394"/>
      <c r="B30" s="395" t="s">
        <v>632</v>
      </c>
      <c r="C30" s="415">
        <v>2</v>
      </c>
      <c r="D30" s="409" t="s">
        <v>615</v>
      </c>
      <c r="E30" s="396">
        <f t="shared" si="0"/>
        <v>540000</v>
      </c>
      <c r="F30" s="396"/>
      <c r="G30" s="396">
        <v>540000</v>
      </c>
      <c r="H30" s="394"/>
      <c r="I30" s="394"/>
      <c r="J30" s="397" t="s">
        <v>612</v>
      </c>
      <c r="K30" s="416"/>
      <c r="L30" s="417"/>
      <c r="M30" s="400"/>
      <c r="N30" s="401"/>
      <c r="O30" s="418">
        <v>540000</v>
      </c>
      <c r="P30" s="403"/>
      <c r="Q30" s="404"/>
      <c r="R30" s="405"/>
    </row>
    <row r="31" spans="1:18" s="406" customFormat="1" x14ac:dyDescent="0.2">
      <c r="A31" s="394"/>
      <c r="B31" s="395" t="s">
        <v>633</v>
      </c>
      <c r="C31" s="415" t="s">
        <v>626</v>
      </c>
      <c r="D31" s="409" t="s">
        <v>615</v>
      </c>
      <c r="E31" s="396">
        <f t="shared" si="0"/>
        <v>50000</v>
      </c>
      <c r="F31" s="396"/>
      <c r="G31" s="396">
        <v>50000</v>
      </c>
      <c r="H31" s="394"/>
      <c r="I31" s="394"/>
      <c r="J31" s="397"/>
      <c r="K31" s="416"/>
      <c r="L31" s="417"/>
      <c r="M31" s="400"/>
      <c r="N31" s="401"/>
      <c r="O31" s="418">
        <v>50000</v>
      </c>
      <c r="P31" s="403"/>
      <c r="Q31" s="404"/>
      <c r="R31" s="405"/>
    </row>
    <row r="32" spans="1:18" s="406" customFormat="1" x14ac:dyDescent="0.2">
      <c r="A32" s="394"/>
      <c r="B32" s="395" t="s">
        <v>634</v>
      </c>
      <c r="C32" s="415" t="s">
        <v>635</v>
      </c>
      <c r="D32" s="407" t="s">
        <v>636</v>
      </c>
      <c r="E32" s="396">
        <f t="shared" si="0"/>
        <v>50000</v>
      </c>
      <c r="F32" s="396"/>
      <c r="G32" s="396">
        <v>50000</v>
      </c>
      <c r="H32" s="394"/>
      <c r="I32" s="394"/>
      <c r="J32" s="397" t="s">
        <v>612</v>
      </c>
      <c r="K32" s="416"/>
      <c r="L32" s="417"/>
      <c r="M32" s="400"/>
      <c r="N32" s="401"/>
      <c r="O32" s="418">
        <v>50000</v>
      </c>
      <c r="P32" s="403"/>
      <c r="Q32" s="404"/>
      <c r="R32" s="405"/>
    </row>
    <row r="33" spans="1:18" s="406" customFormat="1" x14ac:dyDescent="0.2">
      <c r="A33" s="394"/>
      <c r="B33" s="395" t="s">
        <v>637</v>
      </c>
      <c r="C33" s="415" t="s">
        <v>635</v>
      </c>
      <c r="D33" s="409" t="s">
        <v>615</v>
      </c>
      <c r="E33" s="396">
        <f t="shared" si="0"/>
        <v>45000</v>
      </c>
      <c r="F33" s="396"/>
      <c r="G33" s="396">
        <v>45000</v>
      </c>
      <c r="H33" s="394"/>
      <c r="I33" s="394"/>
      <c r="J33" s="397" t="s">
        <v>612</v>
      </c>
      <c r="K33" s="416"/>
      <c r="L33" s="417"/>
      <c r="M33" s="400"/>
      <c r="N33" s="401"/>
      <c r="O33" s="418">
        <v>45000</v>
      </c>
      <c r="P33" s="403"/>
      <c r="Q33" s="404"/>
      <c r="R33" s="405"/>
    </row>
    <row r="34" spans="1:18" s="406" customFormat="1" x14ac:dyDescent="0.2">
      <c r="A34" s="394"/>
      <c r="B34" s="395" t="s">
        <v>638</v>
      </c>
      <c r="C34" s="415" t="s">
        <v>639</v>
      </c>
      <c r="D34" s="409" t="s">
        <v>615</v>
      </c>
      <c r="E34" s="396">
        <f t="shared" si="0"/>
        <v>230000</v>
      </c>
      <c r="F34" s="396"/>
      <c r="G34" s="396">
        <v>230000</v>
      </c>
      <c r="H34" s="394"/>
      <c r="I34" s="394"/>
      <c r="J34" s="397" t="s">
        <v>612</v>
      </c>
      <c r="K34" s="416"/>
      <c r="L34" s="417"/>
      <c r="M34" s="400"/>
      <c r="N34" s="401"/>
      <c r="O34" s="418">
        <v>230000</v>
      </c>
      <c r="P34" s="403"/>
      <c r="Q34" s="404"/>
      <c r="R34" s="405"/>
    </row>
    <row r="35" spans="1:18" s="406" customFormat="1" ht="42" x14ac:dyDescent="0.2">
      <c r="A35" s="394"/>
      <c r="B35" s="395" t="s">
        <v>640</v>
      </c>
      <c r="C35" s="415" t="s">
        <v>641</v>
      </c>
      <c r="D35" s="407" t="s">
        <v>642</v>
      </c>
      <c r="E35" s="396">
        <f t="shared" si="0"/>
        <v>130000</v>
      </c>
      <c r="F35" s="396"/>
      <c r="G35" s="396">
        <v>130000</v>
      </c>
      <c r="H35" s="394"/>
      <c r="I35" s="394"/>
      <c r="J35" s="397" t="s">
        <v>612</v>
      </c>
      <c r="K35" s="416"/>
      <c r="L35" s="417"/>
      <c r="M35" s="400"/>
      <c r="N35" s="401"/>
      <c r="O35" s="418">
        <v>130000</v>
      </c>
      <c r="P35" s="403"/>
      <c r="Q35" s="404"/>
      <c r="R35" s="405"/>
    </row>
    <row r="36" spans="1:18" s="406" customFormat="1" x14ac:dyDescent="0.2">
      <c r="A36" s="394"/>
      <c r="B36" s="395" t="s">
        <v>643</v>
      </c>
      <c r="C36" s="415" t="s">
        <v>635</v>
      </c>
      <c r="D36" s="407" t="s">
        <v>644</v>
      </c>
      <c r="E36" s="396">
        <f t="shared" si="0"/>
        <v>80000</v>
      </c>
      <c r="F36" s="396"/>
      <c r="G36" s="396">
        <v>80000</v>
      </c>
      <c r="H36" s="394"/>
      <c r="I36" s="394"/>
      <c r="J36" s="397" t="s">
        <v>612</v>
      </c>
      <c r="K36" s="416"/>
      <c r="L36" s="417"/>
      <c r="M36" s="400"/>
      <c r="N36" s="401"/>
      <c r="O36" s="418">
        <v>80000</v>
      </c>
      <c r="P36" s="403"/>
      <c r="Q36" s="404"/>
      <c r="R36" s="405"/>
    </row>
    <row r="37" spans="1:18" s="406" customFormat="1" x14ac:dyDescent="0.2">
      <c r="A37" s="394"/>
      <c r="B37" s="395" t="s">
        <v>645</v>
      </c>
      <c r="C37" s="395"/>
      <c r="D37" s="409" t="s">
        <v>615</v>
      </c>
      <c r="E37" s="396">
        <f t="shared" si="0"/>
        <v>50000</v>
      </c>
      <c r="F37" s="396"/>
      <c r="G37" s="396">
        <v>50000</v>
      </c>
      <c r="H37" s="394"/>
      <c r="I37" s="394"/>
      <c r="J37" s="397" t="s">
        <v>612</v>
      </c>
      <c r="K37" s="416"/>
      <c r="L37" s="417"/>
      <c r="M37" s="400"/>
      <c r="N37" s="401"/>
      <c r="O37" s="418">
        <v>50000</v>
      </c>
      <c r="P37" s="403"/>
      <c r="Q37" s="404"/>
      <c r="R37" s="405"/>
    </row>
    <row r="38" spans="1:18" s="406" customFormat="1" ht="42" x14ac:dyDescent="0.2">
      <c r="A38" s="394"/>
      <c r="B38" s="419" t="s">
        <v>646</v>
      </c>
      <c r="C38" s="419" t="s">
        <v>647</v>
      </c>
      <c r="D38" s="420">
        <v>23163</v>
      </c>
      <c r="E38" s="396">
        <f t="shared" si="0"/>
        <v>22000</v>
      </c>
      <c r="F38" s="396"/>
      <c r="G38" s="396">
        <v>22000</v>
      </c>
      <c r="H38" s="394"/>
      <c r="I38" s="394"/>
      <c r="J38" s="397" t="s">
        <v>612</v>
      </c>
      <c r="K38" s="416"/>
      <c r="L38" s="417"/>
      <c r="M38" s="400"/>
      <c r="N38" s="401"/>
      <c r="O38" s="418">
        <v>22000</v>
      </c>
      <c r="P38" s="403"/>
      <c r="Q38" s="404"/>
      <c r="R38" s="405"/>
    </row>
    <row r="39" spans="1:18" s="406" customFormat="1" x14ac:dyDescent="0.2">
      <c r="A39" s="394"/>
      <c r="B39" s="421" t="s">
        <v>648</v>
      </c>
      <c r="C39" s="395" t="s">
        <v>649</v>
      </c>
      <c r="D39" s="409" t="s">
        <v>615</v>
      </c>
      <c r="E39" s="396">
        <f t="shared" si="0"/>
        <v>70000</v>
      </c>
      <c r="F39" s="396"/>
      <c r="G39" s="396">
        <v>70000</v>
      </c>
      <c r="H39" s="394"/>
      <c r="I39" s="394"/>
      <c r="J39" s="397" t="s">
        <v>612</v>
      </c>
      <c r="K39" s="416"/>
      <c r="L39" s="417"/>
      <c r="M39" s="400"/>
      <c r="N39" s="401"/>
      <c r="O39" s="418">
        <v>70000</v>
      </c>
      <c r="P39" s="403"/>
      <c r="Q39" s="404"/>
      <c r="R39" s="405"/>
    </row>
    <row r="40" spans="1:18" s="406" customFormat="1" x14ac:dyDescent="0.2">
      <c r="A40" s="394"/>
      <c r="B40" s="395" t="s">
        <v>650</v>
      </c>
      <c r="C40" s="395"/>
      <c r="D40" s="409" t="s">
        <v>615</v>
      </c>
      <c r="E40" s="396">
        <f t="shared" si="0"/>
        <v>100000</v>
      </c>
      <c r="F40" s="396"/>
      <c r="G40" s="396">
        <v>100000</v>
      </c>
      <c r="H40" s="394"/>
      <c r="I40" s="394"/>
      <c r="J40" s="397" t="s">
        <v>612</v>
      </c>
      <c r="K40" s="416"/>
      <c r="L40" s="417"/>
      <c r="M40" s="400"/>
      <c r="N40" s="401"/>
      <c r="O40" s="418">
        <v>100000</v>
      </c>
      <c r="P40" s="403"/>
      <c r="Q40" s="404"/>
      <c r="R40" s="405"/>
    </row>
    <row r="41" spans="1:18" s="430" customFormat="1" ht="26.25" x14ac:dyDescent="0.2">
      <c r="A41" s="422"/>
      <c r="B41" s="423" t="s">
        <v>1794</v>
      </c>
      <c r="C41" s="424" t="s">
        <v>651</v>
      </c>
      <c r="D41" s="409" t="s">
        <v>615</v>
      </c>
      <c r="E41" s="396">
        <f t="shared" si="0"/>
        <v>342000</v>
      </c>
      <c r="F41" s="396"/>
      <c r="G41" s="396">
        <v>342000</v>
      </c>
      <c r="H41" s="422"/>
      <c r="I41" s="394"/>
      <c r="J41" s="422" t="s">
        <v>652</v>
      </c>
      <c r="K41" s="416"/>
      <c r="L41" s="417"/>
      <c r="M41" s="425"/>
      <c r="N41" s="426"/>
      <c r="O41" s="418">
        <v>342000</v>
      </c>
      <c r="P41" s="427"/>
      <c r="Q41" s="428"/>
      <c r="R41" s="429"/>
    </row>
    <row r="42" spans="1:18" s="430" customFormat="1" x14ac:dyDescent="0.2">
      <c r="A42" s="431"/>
      <c r="B42" s="422" t="s">
        <v>653</v>
      </c>
      <c r="C42" s="424" t="s">
        <v>654</v>
      </c>
      <c r="D42" s="409" t="s">
        <v>615</v>
      </c>
      <c r="E42" s="396">
        <f t="shared" si="0"/>
        <v>9700</v>
      </c>
      <c r="F42" s="396"/>
      <c r="G42" s="396">
        <v>9700</v>
      </c>
      <c r="H42" s="422"/>
      <c r="I42" s="394"/>
      <c r="J42" s="422" t="s">
        <v>652</v>
      </c>
      <c r="K42" s="416"/>
      <c r="L42" s="417"/>
      <c r="M42" s="425"/>
      <c r="N42" s="426"/>
      <c r="O42" s="418">
        <v>9700</v>
      </c>
      <c r="P42" s="427"/>
      <c r="Q42" s="428"/>
      <c r="R42" s="429"/>
    </row>
    <row r="43" spans="1:18" s="406" customFormat="1" x14ac:dyDescent="0.2">
      <c r="A43" s="394"/>
      <c r="B43" s="395" t="s">
        <v>655</v>
      </c>
      <c r="C43" s="395"/>
      <c r="D43" s="409" t="s">
        <v>615</v>
      </c>
      <c r="E43" s="396">
        <f t="shared" si="0"/>
        <v>350000</v>
      </c>
      <c r="F43" s="396"/>
      <c r="G43" s="396">
        <v>350000</v>
      </c>
      <c r="H43" s="394"/>
      <c r="I43" s="394"/>
      <c r="J43" s="397" t="s">
        <v>612</v>
      </c>
      <c r="K43" s="416"/>
      <c r="L43" s="417"/>
      <c r="M43" s="400"/>
      <c r="N43" s="401"/>
      <c r="O43" s="418">
        <v>350000</v>
      </c>
      <c r="P43" s="403"/>
      <c r="Q43" s="404"/>
      <c r="R43" s="405"/>
    </row>
    <row r="44" spans="1:18" s="406" customFormat="1" x14ac:dyDescent="0.2">
      <c r="A44" s="394"/>
      <c r="B44" s="395" t="s">
        <v>656</v>
      </c>
      <c r="C44" s="395"/>
      <c r="D44" s="409" t="s">
        <v>615</v>
      </c>
      <c r="E44" s="396">
        <f t="shared" si="0"/>
        <v>550000</v>
      </c>
      <c r="F44" s="396"/>
      <c r="G44" s="396">
        <v>550000</v>
      </c>
      <c r="H44" s="394"/>
      <c r="I44" s="394"/>
      <c r="J44" s="397" t="s">
        <v>612</v>
      </c>
      <c r="K44" s="416"/>
      <c r="L44" s="417"/>
      <c r="M44" s="400"/>
      <c r="N44" s="401"/>
      <c r="O44" s="418">
        <v>550000</v>
      </c>
      <c r="P44" s="403"/>
      <c r="Q44" s="404"/>
      <c r="R44" s="405"/>
    </row>
    <row r="45" spans="1:18" s="406" customFormat="1" x14ac:dyDescent="0.2">
      <c r="A45" s="394"/>
      <c r="B45" s="414" t="s">
        <v>657</v>
      </c>
      <c r="C45" s="395"/>
      <c r="D45" s="407"/>
      <c r="E45" s="396">
        <f t="shared" si="0"/>
        <v>0</v>
      </c>
      <c r="F45" s="396"/>
      <c r="G45" s="396"/>
      <c r="H45" s="394"/>
      <c r="I45" s="394"/>
      <c r="J45" s="397" t="s">
        <v>612</v>
      </c>
      <c r="K45" s="416"/>
      <c r="L45" s="417"/>
      <c r="M45" s="400"/>
      <c r="N45" s="401"/>
      <c r="O45" s="418"/>
      <c r="P45" s="403"/>
      <c r="Q45" s="404"/>
      <c r="R45" s="405"/>
    </row>
    <row r="46" spans="1:18" s="406" customFormat="1" x14ac:dyDescent="0.2">
      <c r="A46" s="394"/>
      <c r="B46" s="421" t="s">
        <v>658</v>
      </c>
      <c r="C46" s="395"/>
      <c r="D46" s="409" t="s">
        <v>615</v>
      </c>
      <c r="E46" s="396">
        <f t="shared" si="0"/>
        <v>700000</v>
      </c>
      <c r="F46" s="396"/>
      <c r="G46" s="396">
        <v>700000</v>
      </c>
      <c r="H46" s="394"/>
      <c r="I46" s="394"/>
      <c r="J46" s="397" t="s">
        <v>612</v>
      </c>
      <c r="K46" s="416"/>
      <c r="L46" s="417">
        <v>700000</v>
      </c>
      <c r="M46" s="400"/>
      <c r="N46" s="401"/>
      <c r="O46" s="418"/>
      <c r="P46" s="403"/>
      <c r="Q46" s="404"/>
      <c r="R46" s="405"/>
    </row>
    <row r="47" spans="1:18" s="406" customFormat="1" x14ac:dyDescent="0.2">
      <c r="A47" s="394"/>
      <c r="B47" s="421" t="s">
        <v>659</v>
      </c>
      <c r="C47" s="395"/>
      <c r="D47" s="409" t="s">
        <v>615</v>
      </c>
      <c r="E47" s="396">
        <f t="shared" si="0"/>
        <v>800000</v>
      </c>
      <c r="F47" s="396"/>
      <c r="G47" s="396">
        <v>800000</v>
      </c>
      <c r="H47" s="394"/>
      <c r="I47" s="394"/>
      <c r="J47" s="397" t="s">
        <v>612</v>
      </c>
      <c r="K47" s="416"/>
      <c r="L47" s="417">
        <v>800000</v>
      </c>
      <c r="M47" s="400"/>
      <c r="N47" s="401"/>
      <c r="O47" s="418"/>
      <c r="P47" s="403"/>
      <c r="Q47" s="404"/>
      <c r="R47" s="405"/>
    </row>
    <row r="48" spans="1:18" s="406" customFormat="1" ht="24" customHeight="1" x14ac:dyDescent="0.2">
      <c r="A48" s="394"/>
      <c r="B48" s="421" t="s">
        <v>660</v>
      </c>
      <c r="C48" s="395"/>
      <c r="D48" s="409" t="s">
        <v>615</v>
      </c>
      <c r="E48" s="396">
        <f t="shared" si="0"/>
        <v>300000</v>
      </c>
      <c r="F48" s="396"/>
      <c r="G48" s="396">
        <v>300000</v>
      </c>
      <c r="H48" s="394"/>
      <c r="I48" s="394"/>
      <c r="J48" s="397" t="s">
        <v>612</v>
      </c>
      <c r="K48" s="416"/>
      <c r="L48" s="417">
        <v>300000</v>
      </c>
      <c r="M48" s="400"/>
      <c r="N48" s="401"/>
      <c r="O48" s="418"/>
      <c r="P48" s="403"/>
      <c r="Q48" s="404"/>
      <c r="R48" s="405"/>
    </row>
    <row r="49" spans="1:18" s="406" customFormat="1" x14ac:dyDescent="0.2">
      <c r="A49" s="394"/>
      <c r="B49" s="421" t="s">
        <v>661</v>
      </c>
      <c r="C49" s="395"/>
      <c r="D49" s="409" t="s">
        <v>615</v>
      </c>
      <c r="E49" s="396">
        <f t="shared" si="0"/>
        <v>250000</v>
      </c>
      <c r="F49" s="396"/>
      <c r="G49" s="396">
        <v>250000</v>
      </c>
      <c r="H49" s="394"/>
      <c r="I49" s="394"/>
      <c r="J49" s="397" t="s">
        <v>612</v>
      </c>
      <c r="K49" s="416"/>
      <c r="L49" s="417">
        <v>250000</v>
      </c>
      <c r="M49" s="400"/>
      <c r="N49" s="401"/>
      <c r="O49" s="418"/>
      <c r="P49" s="403"/>
      <c r="Q49" s="404"/>
      <c r="R49" s="405"/>
    </row>
    <row r="50" spans="1:18" s="406" customFormat="1" x14ac:dyDescent="0.2">
      <c r="A50" s="394"/>
      <c r="B50" s="421" t="s">
        <v>662</v>
      </c>
      <c r="C50" s="395"/>
      <c r="D50" s="409" t="s">
        <v>615</v>
      </c>
      <c r="E50" s="396">
        <f t="shared" si="0"/>
        <v>150000</v>
      </c>
      <c r="F50" s="396"/>
      <c r="G50" s="396">
        <v>150000</v>
      </c>
      <c r="H50" s="394"/>
      <c r="I50" s="394"/>
      <c r="J50" s="397" t="s">
        <v>612</v>
      </c>
      <c r="K50" s="416"/>
      <c r="L50" s="417">
        <v>150000</v>
      </c>
      <c r="M50" s="400"/>
      <c r="N50" s="401"/>
      <c r="O50" s="418"/>
      <c r="P50" s="403"/>
      <c r="Q50" s="404"/>
      <c r="R50" s="405"/>
    </row>
    <row r="51" spans="1:18" s="406" customFormat="1" x14ac:dyDescent="0.2">
      <c r="A51" s="394"/>
      <c r="B51" s="421" t="s">
        <v>663</v>
      </c>
      <c r="C51" s="395"/>
      <c r="D51" s="409" t="s">
        <v>615</v>
      </c>
      <c r="E51" s="396">
        <f t="shared" si="0"/>
        <v>25000</v>
      </c>
      <c r="F51" s="396"/>
      <c r="G51" s="396">
        <v>25000</v>
      </c>
      <c r="H51" s="394"/>
      <c r="I51" s="394"/>
      <c r="J51" s="397" t="s">
        <v>612</v>
      </c>
      <c r="K51" s="416"/>
      <c r="L51" s="417">
        <v>25000</v>
      </c>
      <c r="M51" s="400"/>
      <c r="N51" s="401"/>
      <c r="O51" s="418"/>
      <c r="P51" s="403"/>
      <c r="Q51" s="404"/>
      <c r="R51" s="405"/>
    </row>
    <row r="52" spans="1:18" s="406" customFormat="1" ht="42" x14ac:dyDescent="0.2">
      <c r="A52" s="394"/>
      <c r="B52" s="421" t="s">
        <v>664</v>
      </c>
      <c r="C52" s="395"/>
      <c r="D52" s="409" t="s">
        <v>615</v>
      </c>
      <c r="E52" s="396">
        <f t="shared" si="0"/>
        <v>352438</v>
      </c>
      <c r="F52" s="396"/>
      <c r="G52" s="1024">
        <v>352438</v>
      </c>
      <c r="H52" s="394"/>
      <c r="I52" s="394"/>
      <c r="J52" s="397" t="s">
        <v>612</v>
      </c>
      <c r="K52" s="398"/>
      <c r="L52" s="399"/>
      <c r="M52" s="432">
        <v>352438</v>
      </c>
      <c r="N52" s="401"/>
      <c r="O52" s="402"/>
      <c r="P52" s="403"/>
      <c r="Q52" s="404"/>
      <c r="R52" s="405"/>
    </row>
    <row r="53" spans="1:18" s="406" customFormat="1" x14ac:dyDescent="0.2">
      <c r="A53" s="394"/>
      <c r="B53" s="421" t="s">
        <v>665</v>
      </c>
      <c r="C53" s="395"/>
      <c r="D53" s="409" t="s">
        <v>615</v>
      </c>
      <c r="E53" s="396">
        <f t="shared" si="0"/>
        <v>290000</v>
      </c>
      <c r="F53" s="396"/>
      <c r="G53" s="396">
        <v>290000</v>
      </c>
      <c r="H53" s="394"/>
      <c r="I53" s="394"/>
      <c r="J53" s="397" t="s">
        <v>666</v>
      </c>
      <c r="K53" s="416"/>
      <c r="L53" s="417">
        <v>290000</v>
      </c>
      <c r="M53" s="400"/>
      <c r="N53" s="401"/>
      <c r="O53" s="418"/>
      <c r="P53" s="403"/>
      <c r="Q53" s="404"/>
      <c r="R53" s="405"/>
    </row>
    <row r="54" spans="1:18" s="406" customFormat="1" x14ac:dyDescent="0.2">
      <c r="A54" s="394"/>
      <c r="B54" s="421" t="s">
        <v>667</v>
      </c>
      <c r="C54" s="395"/>
      <c r="D54" s="409" t="s">
        <v>615</v>
      </c>
      <c r="E54" s="396">
        <f t="shared" si="0"/>
        <v>1300000</v>
      </c>
      <c r="F54" s="396"/>
      <c r="G54" s="396">
        <v>1300000</v>
      </c>
      <c r="H54" s="394"/>
      <c r="I54" s="394"/>
      <c r="J54" s="397" t="s">
        <v>668</v>
      </c>
      <c r="K54" s="416"/>
      <c r="L54" s="417">
        <v>1300000</v>
      </c>
      <c r="M54" s="400"/>
      <c r="N54" s="401"/>
      <c r="O54" s="418"/>
      <c r="P54" s="403"/>
      <c r="Q54" s="404"/>
      <c r="R54" s="405"/>
    </row>
    <row r="55" spans="1:18" s="406" customFormat="1" ht="63" x14ac:dyDescent="0.2">
      <c r="A55" s="433"/>
      <c r="B55" s="1025" t="s">
        <v>669</v>
      </c>
      <c r="C55" s="415"/>
      <c r="D55" s="407"/>
      <c r="E55" s="396">
        <f t="shared" si="0"/>
        <v>0</v>
      </c>
      <c r="F55" s="396"/>
      <c r="G55" s="394"/>
      <c r="H55" s="394"/>
      <c r="I55" s="394"/>
      <c r="J55" s="397" t="s">
        <v>612</v>
      </c>
      <c r="K55" s="398"/>
      <c r="L55" s="399"/>
      <c r="M55" s="400"/>
      <c r="N55" s="401"/>
      <c r="O55" s="402"/>
      <c r="P55" s="403"/>
      <c r="Q55" s="404"/>
      <c r="R55" s="405"/>
    </row>
    <row r="56" spans="1:18" s="406" customFormat="1" ht="63" x14ac:dyDescent="0.2">
      <c r="A56" s="433"/>
      <c r="B56" s="434" t="s">
        <v>670</v>
      </c>
      <c r="C56" s="415" t="s">
        <v>671</v>
      </c>
      <c r="D56" s="409" t="s">
        <v>615</v>
      </c>
      <c r="E56" s="396">
        <f t="shared" si="0"/>
        <v>700000</v>
      </c>
      <c r="F56" s="396">
        <v>700000</v>
      </c>
      <c r="G56" s="436"/>
      <c r="H56" s="394"/>
      <c r="I56" s="394"/>
      <c r="J56" s="397" t="s">
        <v>612</v>
      </c>
      <c r="K56" s="398"/>
      <c r="L56" s="399"/>
      <c r="M56" s="400"/>
      <c r="N56" s="401"/>
      <c r="O56" s="402"/>
      <c r="P56" s="435">
        <f>700000-496395</f>
        <v>203605</v>
      </c>
      <c r="Q56" s="437"/>
      <c r="R56" s="405"/>
    </row>
    <row r="57" spans="1:18" s="406" customFormat="1" x14ac:dyDescent="0.2">
      <c r="A57" s="433"/>
      <c r="B57" s="434" t="s">
        <v>672</v>
      </c>
      <c r="C57" s="415"/>
      <c r="D57" s="409" t="s">
        <v>615</v>
      </c>
      <c r="E57" s="396">
        <f t="shared" si="0"/>
        <v>196395</v>
      </c>
      <c r="F57" s="396">
        <v>196395</v>
      </c>
      <c r="G57" s="436"/>
      <c r="H57" s="394"/>
      <c r="I57" s="394"/>
      <c r="J57" s="397"/>
      <c r="K57" s="398"/>
      <c r="L57" s="399"/>
      <c r="M57" s="400"/>
      <c r="N57" s="401"/>
      <c r="O57" s="402"/>
      <c r="P57" s="438">
        <v>196395</v>
      </c>
      <c r="Q57" s="437"/>
      <c r="R57" s="405"/>
    </row>
    <row r="58" spans="1:18" s="406" customFormat="1" ht="63" x14ac:dyDescent="0.2">
      <c r="A58" s="433"/>
      <c r="B58" s="414" t="s">
        <v>673</v>
      </c>
      <c r="C58" s="395"/>
      <c r="D58" s="407"/>
      <c r="E58" s="396">
        <f t="shared" si="0"/>
        <v>0</v>
      </c>
      <c r="F58" s="396"/>
      <c r="G58" s="394"/>
      <c r="H58" s="394"/>
      <c r="I58" s="394"/>
      <c r="J58" s="397" t="s">
        <v>612</v>
      </c>
      <c r="K58" s="398"/>
      <c r="L58" s="399"/>
      <c r="M58" s="400"/>
      <c r="N58" s="401"/>
      <c r="O58" s="402"/>
      <c r="P58" s="403"/>
      <c r="Q58" s="404"/>
      <c r="R58" s="405"/>
    </row>
    <row r="59" spans="1:18" s="406" customFormat="1" ht="42" x14ac:dyDescent="0.2">
      <c r="A59" s="433"/>
      <c r="B59" s="434" t="s">
        <v>674</v>
      </c>
      <c r="C59" s="415" t="s">
        <v>675</v>
      </c>
      <c r="D59" s="407" t="s">
        <v>676</v>
      </c>
      <c r="E59" s="396">
        <f t="shared" si="0"/>
        <v>400000</v>
      </c>
      <c r="F59" s="396">
        <v>400000</v>
      </c>
      <c r="G59" s="394"/>
      <c r="H59" s="394"/>
      <c r="I59" s="394"/>
      <c r="J59" s="397" t="s">
        <v>612</v>
      </c>
      <c r="K59" s="398"/>
      <c r="L59" s="399"/>
      <c r="M59" s="400"/>
      <c r="N59" s="401"/>
      <c r="O59" s="402"/>
      <c r="P59" s="438">
        <v>400000</v>
      </c>
      <c r="Q59" s="437"/>
      <c r="R59" s="405"/>
    </row>
    <row r="60" spans="1:18" s="406" customFormat="1" x14ac:dyDescent="0.2">
      <c r="A60" s="433"/>
      <c r="B60" s="434" t="s">
        <v>677</v>
      </c>
      <c r="C60" s="415" t="s">
        <v>675</v>
      </c>
      <c r="D60" s="407"/>
      <c r="E60" s="396">
        <f t="shared" si="0"/>
        <v>0</v>
      </c>
      <c r="F60" s="396"/>
      <c r="G60" s="394"/>
      <c r="H60" s="394"/>
      <c r="I60" s="394"/>
      <c r="J60" s="397" t="s">
        <v>612</v>
      </c>
      <c r="K60" s="398"/>
      <c r="L60" s="399"/>
      <c r="M60" s="400"/>
      <c r="N60" s="401"/>
      <c r="O60" s="402"/>
      <c r="P60" s="403"/>
      <c r="Q60" s="404"/>
      <c r="R60" s="405"/>
    </row>
    <row r="61" spans="1:18" s="406" customFormat="1" ht="42" x14ac:dyDescent="0.2">
      <c r="A61" s="433"/>
      <c r="B61" s="1026" t="s">
        <v>678</v>
      </c>
      <c r="C61" s="415"/>
      <c r="D61" s="407"/>
      <c r="E61" s="396">
        <f t="shared" si="0"/>
        <v>0</v>
      </c>
      <c r="F61" s="396"/>
      <c r="G61" s="394"/>
      <c r="H61" s="394"/>
      <c r="I61" s="394"/>
      <c r="J61" s="397" t="s">
        <v>612</v>
      </c>
      <c r="K61" s="398"/>
      <c r="L61" s="399"/>
      <c r="M61" s="400"/>
      <c r="N61" s="401"/>
      <c r="O61" s="402"/>
      <c r="P61" s="403"/>
      <c r="Q61" s="404"/>
      <c r="R61" s="405"/>
    </row>
    <row r="62" spans="1:18" s="406" customFormat="1" ht="39.75" customHeight="1" x14ac:dyDescent="0.2">
      <c r="A62" s="433"/>
      <c r="B62" s="434" t="s">
        <v>679</v>
      </c>
      <c r="C62" s="415" t="s">
        <v>626</v>
      </c>
      <c r="D62" s="409" t="s">
        <v>615</v>
      </c>
      <c r="E62" s="396">
        <f t="shared" si="0"/>
        <v>1000000</v>
      </c>
      <c r="F62" s="396"/>
      <c r="G62" s="396">
        <v>1000000</v>
      </c>
      <c r="H62" s="394"/>
      <c r="I62" s="394"/>
      <c r="J62" s="397" t="s">
        <v>612</v>
      </c>
      <c r="K62" s="416"/>
      <c r="L62" s="417"/>
      <c r="M62" s="400"/>
      <c r="N62" s="401"/>
      <c r="O62" s="418">
        <v>1000000</v>
      </c>
      <c r="P62" s="403"/>
      <c r="Q62" s="404"/>
      <c r="R62" s="405"/>
    </row>
    <row r="63" spans="1:18" s="406" customFormat="1" x14ac:dyDescent="0.2">
      <c r="A63" s="433"/>
      <c r="B63" s="434" t="s">
        <v>680</v>
      </c>
      <c r="C63" s="415">
        <v>12</v>
      </c>
      <c r="D63" s="409" t="s">
        <v>615</v>
      </c>
      <c r="E63" s="396">
        <f t="shared" si="0"/>
        <v>70000</v>
      </c>
      <c r="F63" s="396"/>
      <c r="G63" s="396">
        <v>70000</v>
      </c>
      <c r="H63" s="394"/>
      <c r="I63" s="394"/>
      <c r="J63" s="397" t="s">
        <v>612</v>
      </c>
      <c r="K63" s="416"/>
      <c r="L63" s="417"/>
      <c r="M63" s="400"/>
      <c r="N63" s="401"/>
      <c r="O63" s="418">
        <v>70000</v>
      </c>
      <c r="P63" s="403"/>
      <c r="Q63" s="404"/>
      <c r="R63" s="405"/>
    </row>
    <row r="64" spans="1:18" s="406" customFormat="1" x14ac:dyDescent="0.2">
      <c r="A64" s="433"/>
      <c r="B64" s="434" t="s">
        <v>681</v>
      </c>
      <c r="C64" s="415">
        <v>12</v>
      </c>
      <c r="D64" s="409" t="s">
        <v>615</v>
      </c>
      <c r="E64" s="396">
        <f t="shared" si="0"/>
        <v>500000</v>
      </c>
      <c r="F64" s="396"/>
      <c r="G64" s="396">
        <v>500000</v>
      </c>
      <c r="H64" s="394"/>
      <c r="I64" s="394"/>
      <c r="J64" s="397" t="s">
        <v>612</v>
      </c>
      <c r="K64" s="416"/>
      <c r="L64" s="417"/>
      <c r="M64" s="400"/>
      <c r="N64" s="401"/>
      <c r="O64" s="418">
        <v>500000</v>
      </c>
      <c r="P64" s="403"/>
      <c r="Q64" s="404"/>
      <c r="R64" s="405"/>
    </row>
    <row r="65" spans="1:19" s="406" customFormat="1" x14ac:dyDescent="0.2">
      <c r="A65" s="433"/>
      <c r="B65" s="434" t="s">
        <v>682</v>
      </c>
      <c r="C65" s="415">
        <v>12</v>
      </c>
      <c r="D65" s="409" t="s">
        <v>615</v>
      </c>
      <c r="E65" s="396">
        <f t="shared" si="0"/>
        <v>10000</v>
      </c>
      <c r="F65" s="396"/>
      <c r="G65" s="396">
        <v>10000</v>
      </c>
      <c r="H65" s="394"/>
      <c r="I65" s="394"/>
      <c r="J65" s="397" t="s">
        <v>612</v>
      </c>
      <c r="K65" s="416"/>
      <c r="L65" s="417"/>
      <c r="M65" s="400"/>
      <c r="N65" s="401"/>
      <c r="O65" s="418">
        <v>10000</v>
      </c>
      <c r="P65" s="403"/>
      <c r="Q65" s="404"/>
      <c r="R65" s="405"/>
    </row>
    <row r="66" spans="1:19" s="406" customFormat="1" x14ac:dyDescent="0.2">
      <c r="A66" s="433"/>
      <c r="B66" s="434" t="s">
        <v>683</v>
      </c>
      <c r="C66" s="415">
        <v>12</v>
      </c>
      <c r="D66" s="409" t="s">
        <v>615</v>
      </c>
      <c r="E66" s="396">
        <f t="shared" si="0"/>
        <v>15000</v>
      </c>
      <c r="F66" s="396"/>
      <c r="G66" s="396">
        <v>15000</v>
      </c>
      <c r="H66" s="394"/>
      <c r="I66" s="394"/>
      <c r="J66" s="397" t="s">
        <v>612</v>
      </c>
      <c r="K66" s="416"/>
      <c r="L66" s="417"/>
      <c r="M66" s="400"/>
      <c r="N66" s="401"/>
      <c r="O66" s="418">
        <v>15000</v>
      </c>
      <c r="P66" s="403"/>
      <c r="Q66" s="404"/>
      <c r="R66" s="405"/>
    </row>
    <row r="67" spans="1:19" s="406" customFormat="1" x14ac:dyDescent="0.2">
      <c r="A67" s="433"/>
      <c r="B67" s="434" t="s">
        <v>684</v>
      </c>
      <c r="C67" s="415">
        <v>12</v>
      </c>
      <c r="D67" s="409" t="s">
        <v>615</v>
      </c>
      <c r="E67" s="396">
        <f t="shared" si="0"/>
        <v>200000</v>
      </c>
      <c r="F67" s="396"/>
      <c r="G67" s="396">
        <v>200000</v>
      </c>
      <c r="H67" s="394"/>
      <c r="I67" s="394"/>
      <c r="J67" s="397" t="s">
        <v>612</v>
      </c>
      <c r="K67" s="416"/>
      <c r="L67" s="417"/>
      <c r="M67" s="400"/>
      <c r="N67" s="401"/>
      <c r="O67" s="418">
        <v>200000</v>
      </c>
      <c r="P67" s="403"/>
      <c r="Q67" s="404"/>
      <c r="R67" s="405"/>
    </row>
    <row r="68" spans="1:19" s="447" customFormat="1" ht="23.25" customHeight="1" x14ac:dyDescent="0.2">
      <c r="A68" s="1027"/>
      <c r="B68" s="1028" t="s">
        <v>685</v>
      </c>
      <c r="C68" s="1029"/>
      <c r="D68" s="1029"/>
      <c r="E68" s="396">
        <f>F68+G68+H68+I68</f>
        <v>0</v>
      </c>
      <c r="F68" s="1029"/>
      <c r="G68" s="1029"/>
      <c r="H68" s="1030"/>
      <c r="I68" s="1031"/>
      <c r="J68" s="1030"/>
      <c r="K68" s="439"/>
      <c r="L68" s="440"/>
      <c r="M68" s="441"/>
      <c r="N68" s="442"/>
      <c r="O68" s="443"/>
      <c r="P68" s="444"/>
      <c r="Q68" s="445"/>
      <c r="R68" s="446"/>
    </row>
    <row r="69" spans="1:19" s="214" customFormat="1" ht="25.5" customHeight="1" x14ac:dyDescent="0.2">
      <c r="A69" s="448"/>
      <c r="B69" s="422" t="s">
        <v>686</v>
      </c>
      <c r="C69" s="409" t="s">
        <v>687</v>
      </c>
      <c r="D69" s="409" t="s">
        <v>615</v>
      </c>
      <c r="E69" s="396">
        <f t="shared" ref="E69:E84" si="1">F69+G69+H69+I69</f>
        <v>8860338.75</v>
      </c>
      <c r="F69" s="1032">
        <f>8860338.75-G69</f>
        <v>7298376.75</v>
      </c>
      <c r="G69" s="407">
        <f>1334700+227262</f>
        <v>1561962</v>
      </c>
      <c r="H69" s="422"/>
      <c r="I69" s="394"/>
      <c r="J69" s="422"/>
      <c r="K69" s="450"/>
      <c r="L69" s="451"/>
      <c r="M69" s="452">
        <v>8860339</v>
      </c>
      <c r="N69" s="426"/>
      <c r="O69" s="453"/>
      <c r="P69" s="427"/>
      <c r="Q69" s="428"/>
      <c r="R69" s="454"/>
      <c r="S69" s="455">
        <v>8860338.75</v>
      </c>
    </row>
    <row r="70" spans="1:19" s="214" customFormat="1" ht="24.75" customHeight="1" x14ac:dyDescent="0.2">
      <c r="A70" s="448"/>
      <c r="B70" s="422" t="s">
        <v>688</v>
      </c>
      <c r="C70" s="409" t="s">
        <v>689</v>
      </c>
      <c r="D70" s="409" t="s">
        <v>615</v>
      </c>
      <c r="E70" s="396">
        <f t="shared" si="1"/>
        <v>111834</v>
      </c>
      <c r="F70" s="1032">
        <v>111834</v>
      </c>
      <c r="G70" s="422"/>
      <c r="H70" s="422"/>
      <c r="I70" s="394"/>
      <c r="J70" s="422"/>
      <c r="K70" s="450"/>
      <c r="L70" s="451"/>
      <c r="M70" s="452">
        <v>111834</v>
      </c>
      <c r="N70" s="426"/>
      <c r="O70" s="453"/>
      <c r="P70" s="427"/>
      <c r="Q70" s="428"/>
      <c r="R70" s="454"/>
      <c r="S70" s="455">
        <v>111834</v>
      </c>
    </row>
    <row r="71" spans="1:19" s="214" customFormat="1" ht="26.25" customHeight="1" x14ac:dyDescent="0.2">
      <c r="A71" s="448"/>
      <c r="B71" s="422" t="s">
        <v>690</v>
      </c>
      <c r="C71" s="409" t="s">
        <v>691</v>
      </c>
      <c r="D71" s="409" t="s">
        <v>615</v>
      </c>
      <c r="E71" s="396">
        <f t="shared" si="1"/>
        <v>30775</v>
      </c>
      <c r="F71" s="1032">
        <v>30775</v>
      </c>
      <c r="G71" s="422"/>
      <c r="H71" s="422"/>
      <c r="I71" s="394"/>
      <c r="J71" s="422"/>
      <c r="K71" s="450"/>
      <c r="L71" s="451"/>
      <c r="M71" s="452">
        <v>30775</v>
      </c>
      <c r="N71" s="426"/>
      <c r="O71" s="453"/>
      <c r="P71" s="427"/>
      <c r="Q71" s="428"/>
      <c r="R71" s="454"/>
      <c r="S71" s="455">
        <v>30775</v>
      </c>
    </row>
    <row r="72" spans="1:19" s="214" customFormat="1" x14ac:dyDescent="0.2">
      <c r="A72" s="448"/>
      <c r="B72" s="422" t="s">
        <v>692</v>
      </c>
      <c r="C72" s="409" t="s">
        <v>693</v>
      </c>
      <c r="D72" s="409" t="s">
        <v>615</v>
      </c>
      <c r="E72" s="396">
        <f t="shared" si="1"/>
        <v>2475083.7200000002</v>
      </c>
      <c r="F72" s="1032">
        <v>2475083.7200000002</v>
      </c>
      <c r="G72" s="422"/>
      <c r="H72" s="422"/>
      <c r="I72" s="394"/>
      <c r="J72" s="422"/>
      <c r="K72" s="450"/>
      <c r="L72" s="451"/>
      <c r="M72" s="452">
        <v>2475083.7200000002</v>
      </c>
      <c r="N72" s="426"/>
      <c r="O72" s="453"/>
      <c r="P72" s="427"/>
      <c r="Q72" s="428"/>
      <c r="R72" s="452">
        <v>2475083.7200000002</v>
      </c>
      <c r="S72" s="456">
        <v>177080</v>
      </c>
    </row>
    <row r="73" spans="1:19" s="214" customFormat="1" x14ac:dyDescent="0.2">
      <c r="A73" s="448"/>
      <c r="B73" s="1033" t="s">
        <v>694</v>
      </c>
      <c r="C73" s="409" t="s">
        <v>695</v>
      </c>
      <c r="D73" s="409" t="s">
        <v>615</v>
      </c>
      <c r="E73" s="396">
        <f t="shared" si="1"/>
        <v>977129.8</v>
      </c>
      <c r="F73" s="1032">
        <v>977129.8</v>
      </c>
      <c r="G73" s="422"/>
      <c r="H73" s="422"/>
      <c r="I73" s="394"/>
      <c r="J73" s="422"/>
      <c r="K73" s="450"/>
      <c r="L73" s="451"/>
      <c r="M73" s="452">
        <v>977129.8</v>
      </c>
      <c r="N73" s="426"/>
      <c r="O73" s="453"/>
      <c r="P73" s="427"/>
      <c r="Q73" s="428"/>
      <c r="R73" s="452">
        <v>977129.8</v>
      </c>
      <c r="S73" s="456">
        <f>SUM(S69:S72)</f>
        <v>9180027.75</v>
      </c>
    </row>
    <row r="74" spans="1:19" s="214" customFormat="1" x14ac:dyDescent="0.2">
      <c r="A74" s="448"/>
      <c r="B74" s="422" t="s">
        <v>696</v>
      </c>
      <c r="C74" s="409" t="s">
        <v>697</v>
      </c>
      <c r="D74" s="409" t="s">
        <v>615</v>
      </c>
      <c r="E74" s="396">
        <f t="shared" si="1"/>
        <v>4761797</v>
      </c>
      <c r="F74" s="1032">
        <v>4761797</v>
      </c>
      <c r="G74" s="422"/>
      <c r="H74" s="422"/>
      <c r="I74" s="394"/>
      <c r="J74" s="422"/>
      <c r="K74" s="450"/>
      <c r="L74" s="451"/>
      <c r="M74" s="452">
        <v>4761797</v>
      </c>
      <c r="N74" s="426"/>
      <c r="O74" s="453"/>
      <c r="P74" s="427"/>
      <c r="Q74" s="428"/>
      <c r="R74" s="452">
        <v>890246.7</v>
      </c>
    </row>
    <row r="75" spans="1:19" s="214" customFormat="1" ht="25.5" customHeight="1" x14ac:dyDescent="0.2">
      <c r="A75" s="448"/>
      <c r="B75" s="422" t="s">
        <v>698</v>
      </c>
      <c r="C75" s="409" t="s">
        <v>699</v>
      </c>
      <c r="D75" s="409" t="s">
        <v>615</v>
      </c>
      <c r="E75" s="396">
        <f t="shared" si="1"/>
        <v>890246.7</v>
      </c>
      <c r="F75" s="1032">
        <v>890246.7</v>
      </c>
      <c r="G75" s="422"/>
      <c r="H75" s="422"/>
      <c r="I75" s="394"/>
      <c r="J75" s="422"/>
      <c r="K75" s="450"/>
      <c r="L75" s="451"/>
      <c r="M75" s="452">
        <v>890246.7</v>
      </c>
      <c r="N75" s="426"/>
      <c r="O75" s="453"/>
      <c r="P75" s="427"/>
      <c r="Q75" s="428"/>
      <c r="R75" s="452">
        <v>44710</v>
      </c>
    </row>
    <row r="76" spans="1:19" s="214" customFormat="1" x14ac:dyDescent="0.2">
      <c r="A76" s="448"/>
      <c r="B76" s="422" t="s">
        <v>700</v>
      </c>
      <c r="C76" s="409" t="s">
        <v>701</v>
      </c>
      <c r="D76" s="409" t="s">
        <v>615</v>
      </c>
      <c r="E76" s="396">
        <f t="shared" si="1"/>
        <v>44710</v>
      </c>
      <c r="F76" s="1032">
        <v>44710</v>
      </c>
      <c r="G76" s="422"/>
      <c r="H76" s="422"/>
      <c r="I76" s="394"/>
      <c r="J76" s="422"/>
      <c r="K76" s="450"/>
      <c r="L76" s="451"/>
      <c r="M76" s="452">
        <v>44710</v>
      </c>
      <c r="N76" s="426"/>
      <c r="O76" s="453"/>
      <c r="P76" s="427"/>
      <c r="Q76" s="428"/>
      <c r="R76" s="452">
        <v>93960.28</v>
      </c>
    </row>
    <row r="77" spans="1:19" s="214" customFormat="1" x14ac:dyDescent="0.2">
      <c r="A77" s="448"/>
      <c r="B77" s="422" t="s">
        <v>702</v>
      </c>
      <c r="C77" s="409" t="s">
        <v>689</v>
      </c>
      <c r="D77" s="409" t="s">
        <v>615</v>
      </c>
      <c r="E77" s="396">
        <f t="shared" si="1"/>
        <v>93960.28</v>
      </c>
      <c r="F77" s="1032">
        <v>93960.28</v>
      </c>
      <c r="G77" s="422"/>
      <c r="H77" s="422"/>
      <c r="I77" s="394"/>
      <c r="J77" s="422"/>
      <c r="K77" s="450"/>
      <c r="L77" s="451"/>
      <c r="M77" s="452">
        <v>93960.28</v>
      </c>
      <c r="N77" s="426"/>
      <c r="O77" s="453"/>
      <c r="P77" s="427"/>
      <c r="Q77" s="428"/>
      <c r="R77" s="458">
        <f>SUM(R72:R76)</f>
        <v>4481130.5000000009</v>
      </c>
    </row>
    <row r="78" spans="1:19" s="467" customFormat="1" ht="23.25" x14ac:dyDescent="0.2">
      <c r="A78" s="448"/>
      <c r="B78" s="1034" t="s">
        <v>703</v>
      </c>
      <c r="C78" s="1035" t="s">
        <v>704</v>
      </c>
      <c r="D78" s="409" t="s">
        <v>615</v>
      </c>
      <c r="E78" s="396">
        <f t="shared" si="1"/>
        <v>177080</v>
      </c>
      <c r="F78" s="474">
        <v>177080</v>
      </c>
      <c r="G78" s="1036"/>
      <c r="H78" s="1036"/>
      <c r="I78" s="1037"/>
      <c r="J78" s="1036"/>
      <c r="K78" s="459"/>
      <c r="L78" s="460"/>
      <c r="M78" s="461">
        <v>177080</v>
      </c>
      <c r="N78" s="462"/>
      <c r="O78" s="463"/>
      <c r="P78" s="464"/>
      <c r="Q78" s="465"/>
      <c r="R78" s="466"/>
    </row>
    <row r="79" spans="1:19" s="467" customFormat="1" ht="23.25" x14ac:dyDescent="0.2">
      <c r="A79" s="448"/>
      <c r="B79" s="1034" t="s">
        <v>705</v>
      </c>
      <c r="C79" s="1035"/>
      <c r="D79" s="409"/>
      <c r="E79" s="396">
        <f t="shared" si="1"/>
        <v>0</v>
      </c>
      <c r="F79" s="474"/>
      <c r="G79" s="1036"/>
      <c r="H79" s="1036"/>
      <c r="I79" s="1037"/>
      <c r="J79" s="1036"/>
      <c r="K79" s="459"/>
      <c r="L79" s="460"/>
      <c r="M79" s="468"/>
      <c r="N79" s="462"/>
      <c r="O79" s="463"/>
      <c r="P79" s="464"/>
      <c r="Q79" s="465"/>
      <c r="R79" s="466"/>
    </row>
    <row r="80" spans="1:19" s="467" customFormat="1" ht="23.25" x14ac:dyDescent="0.2">
      <c r="A80" s="448"/>
      <c r="B80" s="469" t="s">
        <v>706</v>
      </c>
      <c r="C80" s="1035" t="s">
        <v>707</v>
      </c>
      <c r="D80" s="409" t="s">
        <v>615</v>
      </c>
      <c r="E80" s="396">
        <f t="shared" si="1"/>
        <v>677000</v>
      </c>
      <c r="F80" s="474">
        <v>677000</v>
      </c>
      <c r="G80" s="1036"/>
      <c r="H80" s="1036"/>
      <c r="I80" s="1037"/>
      <c r="J80" s="1036"/>
      <c r="K80" s="470"/>
      <c r="L80" s="471"/>
      <c r="M80" s="468"/>
      <c r="N80" s="462"/>
      <c r="O80" s="472">
        <v>677000</v>
      </c>
      <c r="P80" s="464"/>
      <c r="Q80" s="465"/>
      <c r="R80" s="466"/>
    </row>
    <row r="81" spans="1:18" s="467" customFormat="1" ht="23.25" x14ac:dyDescent="0.2">
      <c r="A81" s="448"/>
      <c r="B81" s="473" t="s">
        <v>708</v>
      </c>
      <c r="C81" s="1035"/>
      <c r="D81" s="409" t="s">
        <v>615</v>
      </c>
      <c r="E81" s="396">
        <f t="shared" si="1"/>
        <v>424505.3899999999</v>
      </c>
      <c r="F81" s="474">
        <v>424505.3899999999</v>
      </c>
      <c r="G81" s="1036"/>
      <c r="H81" s="1036"/>
      <c r="I81" s="1037"/>
      <c r="J81" s="1036"/>
      <c r="K81" s="470"/>
      <c r="L81" s="471"/>
      <c r="M81" s="468"/>
      <c r="N81" s="462"/>
      <c r="O81" s="472">
        <v>424505.3899999999</v>
      </c>
      <c r="P81" s="464"/>
      <c r="Q81" s="465"/>
      <c r="R81" s="466"/>
    </row>
    <row r="82" spans="1:18" s="467" customFormat="1" ht="23.25" x14ac:dyDescent="0.2">
      <c r="A82" s="448"/>
      <c r="B82" s="1038" t="s">
        <v>709</v>
      </c>
      <c r="C82" s="1035"/>
      <c r="D82" s="409" t="s">
        <v>615</v>
      </c>
      <c r="E82" s="396">
        <f t="shared" si="1"/>
        <v>0</v>
      </c>
      <c r="F82" s="474"/>
      <c r="G82" s="1036"/>
      <c r="H82" s="1036"/>
      <c r="I82" s="1039"/>
      <c r="J82" s="1036"/>
      <c r="K82" s="470"/>
      <c r="L82" s="471"/>
      <c r="M82" s="468"/>
      <c r="N82" s="462"/>
      <c r="O82" s="472"/>
      <c r="P82" s="464"/>
      <c r="Q82" s="465"/>
      <c r="R82" s="466"/>
    </row>
    <row r="83" spans="1:18" s="467" customFormat="1" ht="23.25" x14ac:dyDescent="0.2">
      <c r="A83" s="448"/>
      <c r="B83" s="631" t="s">
        <v>710</v>
      </c>
      <c r="C83" s="1035" t="s">
        <v>711</v>
      </c>
      <c r="D83" s="409"/>
      <c r="E83" s="396">
        <f t="shared" si="1"/>
        <v>2347841.48</v>
      </c>
      <c r="F83" s="474"/>
      <c r="G83" s="1036"/>
      <c r="H83" s="1036"/>
      <c r="I83" s="1039">
        <v>2347841.48</v>
      </c>
      <c r="J83" s="1036"/>
      <c r="K83" s="470"/>
      <c r="L83" s="471"/>
      <c r="M83" s="468"/>
      <c r="N83" s="462"/>
      <c r="O83" s="472"/>
      <c r="P83" s="464"/>
      <c r="Q83" s="475">
        <v>2347841.48</v>
      </c>
      <c r="R83" s="466"/>
    </row>
    <row r="84" spans="1:18" s="467" customFormat="1" ht="23.25" x14ac:dyDescent="0.2">
      <c r="A84" s="448"/>
      <c r="B84" s="631" t="s">
        <v>712</v>
      </c>
      <c r="C84" s="1035" t="s">
        <v>713</v>
      </c>
      <c r="D84" s="409"/>
      <c r="E84" s="396">
        <f t="shared" si="1"/>
        <v>1700000</v>
      </c>
      <c r="F84" s="474"/>
      <c r="G84" s="1036"/>
      <c r="H84" s="1036"/>
      <c r="I84" s="1039">
        <v>1700000</v>
      </c>
      <c r="J84" s="1036"/>
      <c r="K84" s="470"/>
      <c r="L84" s="471"/>
      <c r="M84" s="468"/>
      <c r="N84" s="462"/>
      <c r="O84" s="472"/>
      <c r="P84" s="464"/>
      <c r="Q84" s="475">
        <v>1700000</v>
      </c>
      <c r="R84" s="466"/>
    </row>
    <row r="85" spans="1:18" x14ac:dyDescent="0.35">
      <c r="A85" s="84"/>
      <c r="B85" s="797"/>
      <c r="C85" s="99"/>
      <c r="D85" s="162"/>
      <c r="E85" s="220">
        <f t="shared" si="0"/>
        <v>0</v>
      </c>
      <c r="F85" s="162"/>
      <c r="G85" s="162"/>
      <c r="H85" s="162"/>
      <c r="I85" s="162"/>
      <c r="J85" s="162"/>
    </row>
    <row r="86" spans="1:18" x14ac:dyDescent="0.35">
      <c r="A86" s="165"/>
      <c r="B86" s="167" t="s">
        <v>5</v>
      </c>
      <c r="C86" s="165"/>
      <c r="D86" s="165"/>
      <c r="E86" s="166">
        <f>SUM(E12:E85)</f>
        <v>69063035.120000005</v>
      </c>
      <c r="F86" s="166">
        <f>SUM(F12:F85)</f>
        <v>19258893.640000004</v>
      </c>
      <c r="G86" s="166">
        <f>SUM(G12:G85)</f>
        <v>45756300</v>
      </c>
      <c r="H86" s="166">
        <f>SUM(H12:H85)</f>
        <v>0</v>
      </c>
      <c r="I86" s="166">
        <f>SUM(I12:I85)</f>
        <v>4047841.48</v>
      </c>
      <c r="J86" s="168">
        <f>F86+G86+H86+I86</f>
        <v>69063035.120000005</v>
      </c>
    </row>
    <row r="87" spans="1:18" x14ac:dyDescent="0.35">
      <c r="B87" s="5"/>
      <c r="D87" s="1" t="s">
        <v>2005</v>
      </c>
      <c r="E87" s="2">
        <v>9577095</v>
      </c>
    </row>
    <row r="88" spans="1:18" x14ac:dyDescent="0.35">
      <c r="D88" s="1" t="s">
        <v>2006</v>
      </c>
      <c r="E88" s="297">
        <f>SUM(E86:E87)</f>
        <v>78640130.120000005</v>
      </c>
    </row>
  </sheetData>
  <mergeCells count="5">
    <mergeCell ref="A9:A10"/>
    <mergeCell ref="B9:B10"/>
    <mergeCell ref="E9:I9"/>
    <mergeCell ref="J9:J10"/>
    <mergeCell ref="A1:J1"/>
  </mergeCells>
  <pageMargins left="0.9055118110236221" right="0.31496062992125984" top="0.35433070866141736" bottom="0.35433070866141736" header="0.31496062992125984" footer="0.31496062992125984"/>
  <pageSetup paperSize="9" scale="80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34"/>
  <sheetViews>
    <sheetView topLeftCell="A12" workbookViewId="0">
      <selection sqref="A1:D32"/>
    </sheetView>
  </sheetViews>
  <sheetFormatPr defaultRowHeight="21" x14ac:dyDescent="0.35"/>
  <cols>
    <col min="1" max="1" width="64.28515625" style="1" customWidth="1"/>
    <col min="2" max="4" width="34.28515625" style="1" customWidth="1"/>
    <col min="5" max="16384" width="9.140625" style="1"/>
  </cols>
  <sheetData>
    <row r="1" spans="1:4" ht="23.25" x14ac:dyDescent="0.35">
      <c r="A1" s="1115" t="s">
        <v>1226</v>
      </c>
      <c r="B1" s="1115"/>
      <c r="C1" s="1115"/>
      <c r="D1" s="1115"/>
    </row>
    <row r="2" spans="1:4" s="30" customFormat="1" x14ac:dyDescent="0.35">
      <c r="A2" s="1116" t="s">
        <v>1227</v>
      </c>
      <c r="B2" s="1116"/>
      <c r="C2" s="1116"/>
      <c r="D2" s="1116"/>
    </row>
    <row r="3" spans="1:4" s="256" customFormat="1" ht="17.25" customHeight="1" x14ac:dyDescent="0.3">
      <c r="A3" s="253" t="s">
        <v>1228</v>
      </c>
      <c r="B3" s="254" t="s">
        <v>1229</v>
      </c>
      <c r="C3" s="255" t="s">
        <v>1063</v>
      </c>
      <c r="D3" s="959" t="s">
        <v>2291</v>
      </c>
    </row>
    <row r="4" spans="1:4" s="258" customFormat="1" ht="24.75" customHeight="1" x14ac:dyDescent="0.35">
      <c r="A4" s="257" t="s">
        <v>1230</v>
      </c>
      <c r="B4" s="972"/>
      <c r="C4" s="973"/>
      <c r="D4" s="960"/>
    </row>
    <row r="5" spans="1:4" s="258" customFormat="1" ht="21" customHeight="1" x14ac:dyDescent="0.35">
      <c r="A5" s="259" t="s">
        <v>1231</v>
      </c>
      <c r="B5" s="974">
        <v>51714100</v>
      </c>
      <c r="C5" s="260">
        <v>7500000</v>
      </c>
      <c r="D5" s="961">
        <f>B5+C5</f>
        <v>59214100</v>
      </c>
    </row>
    <row r="6" spans="1:4" s="258" customFormat="1" ht="21" customHeight="1" x14ac:dyDescent="0.35">
      <c r="A6" s="259" t="s">
        <v>1232</v>
      </c>
      <c r="B6" s="974">
        <v>168400</v>
      </c>
      <c r="C6" s="981">
        <v>0</v>
      </c>
      <c r="D6" s="961">
        <f t="shared" ref="D6:D31" si="0">B6+C6</f>
        <v>168400</v>
      </c>
    </row>
    <row r="7" spans="1:4" s="258" customFormat="1" ht="21" customHeight="1" x14ac:dyDescent="0.35">
      <c r="A7" s="259" t="s">
        <v>1233</v>
      </c>
      <c r="B7" s="974">
        <v>200500</v>
      </c>
      <c r="C7" s="981">
        <v>0</v>
      </c>
      <c r="D7" s="961">
        <f t="shared" si="0"/>
        <v>200500</v>
      </c>
    </row>
    <row r="8" spans="1:4" s="258" customFormat="1" ht="21" customHeight="1" x14ac:dyDescent="0.35">
      <c r="A8" s="261" t="s">
        <v>1234</v>
      </c>
      <c r="B8" s="974">
        <v>721724</v>
      </c>
      <c r="C8" s="981">
        <v>0</v>
      </c>
      <c r="D8" s="961">
        <f t="shared" si="0"/>
        <v>721724</v>
      </c>
    </row>
    <row r="9" spans="1:4" s="258" customFormat="1" ht="21" customHeight="1" x14ac:dyDescent="0.35">
      <c r="A9" s="259" t="s">
        <v>1235</v>
      </c>
      <c r="B9" s="974">
        <v>6419866</v>
      </c>
      <c r="C9" s="981">
        <v>0</v>
      </c>
      <c r="D9" s="961">
        <f t="shared" si="0"/>
        <v>6419866</v>
      </c>
    </row>
    <row r="10" spans="1:4" s="258" customFormat="1" ht="21" customHeight="1" x14ac:dyDescent="0.35">
      <c r="A10" s="259" t="s">
        <v>1236</v>
      </c>
      <c r="B10" s="974">
        <v>1332286</v>
      </c>
      <c r="C10" s="975">
        <v>136764.84</v>
      </c>
      <c r="D10" s="961">
        <f t="shared" si="0"/>
        <v>1469050.84</v>
      </c>
    </row>
    <row r="11" spans="1:4" s="258" customFormat="1" ht="21" customHeight="1" x14ac:dyDescent="0.35">
      <c r="A11" s="259" t="s">
        <v>1237</v>
      </c>
      <c r="B11" s="974">
        <v>7689566</v>
      </c>
      <c r="C11" s="975">
        <v>65080</v>
      </c>
      <c r="D11" s="961">
        <f t="shared" si="0"/>
        <v>7754646</v>
      </c>
    </row>
    <row r="12" spans="1:4" s="258" customFormat="1" ht="21" customHeight="1" x14ac:dyDescent="0.35">
      <c r="A12" s="259" t="s">
        <v>1238</v>
      </c>
      <c r="B12" s="974">
        <v>7687755</v>
      </c>
      <c r="C12" s="975">
        <v>666297</v>
      </c>
      <c r="D12" s="961">
        <f t="shared" si="0"/>
        <v>8354052</v>
      </c>
    </row>
    <row r="13" spans="1:4" s="258" customFormat="1" ht="21" customHeight="1" x14ac:dyDescent="0.35">
      <c r="A13" s="259" t="s">
        <v>1239</v>
      </c>
      <c r="B13" s="974">
        <v>44596865</v>
      </c>
      <c r="C13" s="981">
        <v>0</v>
      </c>
      <c r="D13" s="961">
        <f t="shared" si="0"/>
        <v>44596865</v>
      </c>
    </row>
    <row r="14" spans="1:4" s="258" customFormat="1" ht="21" customHeight="1" x14ac:dyDescent="0.35">
      <c r="A14" s="259" t="s">
        <v>1240</v>
      </c>
      <c r="B14" s="974">
        <v>7528038</v>
      </c>
      <c r="C14" s="981">
        <v>0</v>
      </c>
      <c r="D14" s="961">
        <f t="shared" si="0"/>
        <v>7528038</v>
      </c>
    </row>
    <row r="15" spans="1:4" s="258" customFormat="1" ht="21" customHeight="1" x14ac:dyDescent="0.35">
      <c r="A15" s="262" t="s">
        <v>1241</v>
      </c>
      <c r="B15" s="976">
        <v>4047841.48</v>
      </c>
      <c r="C15" s="319">
        <v>1000000</v>
      </c>
      <c r="D15" s="962">
        <f t="shared" si="0"/>
        <v>5047841.4800000004</v>
      </c>
    </row>
    <row r="16" spans="1:4" s="264" customFormat="1" ht="17.25" customHeight="1" x14ac:dyDescent="0.35">
      <c r="A16" s="982" t="s">
        <v>1242</v>
      </c>
      <c r="B16" s="983">
        <f>SUM(B5:B15)</f>
        <v>132106941.48</v>
      </c>
      <c r="C16" s="983">
        <f>SUM(C5:C15)</f>
        <v>9368141.8399999999</v>
      </c>
      <c r="D16" s="984">
        <f t="shared" si="0"/>
        <v>141475083.31999999</v>
      </c>
    </row>
    <row r="17" spans="1:4" s="258" customFormat="1" ht="23.25" customHeight="1" x14ac:dyDescent="0.35">
      <c r="A17" s="257" t="s">
        <v>1243</v>
      </c>
      <c r="B17" s="977"/>
      <c r="C17" s="978"/>
      <c r="D17" s="960"/>
    </row>
    <row r="18" spans="1:4" s="258" customFormat="1" ht="19.5" customHeight="1" x14ac:dyDescent="0.35">
      <c r="A18" s="259" t="s">
        <v>1244</v>
      </c>
      <c r="B18" s="979">
        <v>8500000</v>
      </c>
      <c r="C18" s="981">
        <v>0</v>
      </c>
      <c r="D18" s="961">
        <f t="shared" si="0"/>
        <v>8500000</v>
      </c>
    </row>
    <row r="19" spans="1:4" s="258" customFormat="1" x14ac:dyDescent="0.35">
      <c r="A19" s="259" t="s">
        <v>1245</v>
      </c>
      <c r="B19" s="979">
        <v>3000000</v>
      </c>
      <c r="C19" s="981">
        <v>0</v>
      </c>
      <c r="D19" s="961">
        <f t="shared" si="0"/>
        <v>3000000</v>
      </c>
    </row>
    <row r="20" spans="1:4" s="258" customFormat="1" x14ac:dyDescent="0.35">
      <c r="A20" s="259" t="s">
        <v>1246</v>
      </c>
      <c r="B20" s="979">
        <v>550000</v>
      </c>
      <c r="C20" s="981">
        <v>0</v>
      </c>
      <c r="D20" s="961">
        <f t="shared" si="0"/>
        <v>550000</v>
      </c>
    </row>
    <row r="21" spans="1:4" s="258" customFormat="1" x14ac:dyDescent="0.35">
      <c r="A21" s="259" t="s">
        <v>1247</v>
      </c>
      <c r="B21" s="979">
        <v>4500000</v>
      </c>
      <c r="C21" s="981">
        <v>0</v>
      </c>
      <c r="D21" s="961">
        <f t="shared" si="0"/>
        <v>4500000</v>
      </c>
    </row>
    <row r="22" spans="1:4" s="258" customFormat="1" x14ac:dyDescent="0.35">
      <c r="A22" s="259" t="s">
        <v>1248</v>
      </c>
      <c r="B22" s="979">
        <v>44596865</v>
      </c>
      <c r="C22" s="981">
        <v>3429977</v>
      </c>
      <c r="D22" s="961">
        <f t="shared" si="0"/>
        <v>48026842</v>
      </c>
    </row>
    <row r="23" spans="1:4" s="258" customFormat="1" x14ac:dyDescent="0.35">
      <c r="A23" s="259" t="s">
        <v>1249</v>
      </c>
      <c r="B23" s="979">
        <v>11804000</v>
      </c>
      <c r="C23" s="981">
        <v>0</v>
      </c>
      <c r="D23" s="961">
        <f t="shared" si="0"/>
        <v>11804000</v>
      </c>
    </row>
    <row r="24" spans="1:4" s="258" customFormat="1" x14ac:dyDescent="0.35">
      <c r="A24" s="259" t="s">
        <v>1250</v>
      </c>
      <c r="B24" s="974">
        <v>20648660</v>
      </c>
      <c r="C24" s="981">
        <v>2739200</v>
      </c>
      <c r="D24" s="961">
        <f t="shared" si="0"/>
        <v>23387860</v>
      </c>
    </row>
    <row r="25" spans="1:4" s="258" customFormat="1" x14ac:dyDescent="0.35">
      <c r="A25" s="259" t="s">
        <v>1251</v>
      </c>
      <c r="B25" s="979">
        <v>2800000</v>
      </c>
      <c r="C25" s="981">
        <v>131326</v>
      </c>
      <c r="D25" s="961">
        <f t="shared" si="0"/>
        <v>2931326</v>
      </c>
    </row>
    <row r="26" spans="1:4" s="258" customFormat="1" x14ac:dyDescent="0.35">
      <c r="A26" s="259" t="s">
        <v>1252</v>
      </c>
      <c r="B26" s="979">
        <v>4500000</v>
      </c>
      <c r="C26" s="981">
        <v>697182</v>
      </c>
      <c r="D26" s="961">
        <f t="shared" si="0"/>
        <v>5197182</v>
      </c>
    </row>
    <row r="27" spans="1:4" s="258" customFormat="1" x14ac:dyDescent="0.35">
      <c r="A27" s="259" t="s">
        <v>1253</v>
      </c>
      <c r="B27" s="979">
        <v>3000000</v>
      </c>
      <c r="C27" s="981">
        <v>430600</v>
      </c>
      <c r="D27" s="961">
        <f t="shared" si="0"/>
        <v>3430600</v>
      </c>
    </row>
    <row r="28" spans="1:4" s="258" customFormat="1" x14ac:dyDescent="0.35">
      <c r="A28" s="259" t="s">
        <v>1254</v>
      </c>
      <c r="B28" s="979">
        <v>5000000</v>
      </c>
      <c r="C28" s="981">
        <v>1148810</v>
      </c>
      <c r="D28" s="961">
        <f t="shared" si="0"/>
        <v>6148810</v>
      </c>
    </row>
    <row r="29" spans="1:4" s="258" customFormat="1" x14ac:dyDescent="0.35">
      <c r="A29" s="259" t="s">
        <v>1255</v>
      </c>
      <c r="B29" s="974">
        <v>6765120</v>
      </c>
      <c r="C29" s="981">
        <v>0</v>
      </c>
      <c r="D29" s="961">
        <f t="shared" si="0"/>
        <v>6765120</v>
      </c>
    </row>
    <row r="30" spans="1:4" s="258" customFormat="1" x14ac:dyDescent="0.35">
      <c r="A30" s="259" t="s">
        <v>1256</v>
      </c>
      <c r="B30" s="979">
        <v>493000</v>
      </c>
      <c r="C30" s="981">
        <v>0</v>
      </c>
      <c r="D30" s="961">
        <f t="shared" si="0"/>
        <v>493000</v>
      </c>
    </row>
    <row r="31" spans="1:4" s="258" customFormat="1" x14ac:dyDescent="0.35">
      <c r="A31" s="262" t="s">
        <v>1257</v>
      </c>
      <c r="B31" s="980">
        <v>14658940</v>
      </c>
      <c r="C31" s="981">
        <v>0</v>
      </c>
      <c r="D31" s="962">
        <f t="shared" si="0"/>
        <v>14658940</v>
      </c>
    </row>
    <row r="32" spans="1:4" s="264" customFormat="1" x14ac:dyDescent="0.35">
      <c r="A32" s="263" t="s">
        <v>1258</v>
      </c>
      <c r="B32" s="265">
        <f>SUM(B18:B31)</f>
        <v>130816585</v>
      </c>
      <c r="C32" s="265">
        <f t="shared" ref="C32:D32" si="1">SUM(C18:C31)</f>
        <v>8577095</v>
      </c>
      <c r="D32" s="265">
        <f t="shared" si="1"/>
        <v>139393680</v>
      </c>
    </row>
    <row r="33" spans="2:3" s="256" customFormat="1" ht="18.75" x14ac:dyDescent="0.3">
      <c r="C33" s="266"/>
    </row>
    <row r="34" spans="2:3" x14ac:dyDescent="0.35">
      <c r="B34" s="321"/>
    </row>
  </sheetData>
  <mergeCells count="2">
    <mergeCell ref="A1:D1"/>
    <mergeCell ref="A2:D2"/>
  </mergeCells>
  <pageMargins left="1.299212598425197" right="0.51181102362204722" top="0.94488188976377963" bottom="0.35433070866141736" header="0.31496062992125984" footer="0.31496062992125984"/>
  <pageSetup paperSize="9" scale="75" orientation="landscape" horizontalDpi="0" verticalDpi="0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T71"/>
  <sheetViews>
    <sheetView topLeftCell="A8" workbookViewId="0">
      <selection sqref="A1:J70"/>
    </sheetView>
  </sheetViews>
  <sheetFormatPr defaultColWidth="9.140625" defaultRowHeight="21" x14ac:dyDescent="0.35"/>
  <cols>
    <col min="1" max="1" width="5.7109375" style="1" customWidth="1"/>
    <col min="2" max="2" width="33.28515625" style="1" customWidth="1"/>
    <col min="3" max="3" width="21" style="1" customWidth="1"/>
    <col min="4" max="4" width="18.28515625" style="1" customWidth="1"/>
    <col min="5" max="5" width="13.85546875" style="1" customWidth="1"/>
    <col min="6" max="7" width="13.42578125" style="1" customWidth="1"/>
    <col min="8" max="8" width="13.85546875" style="1" customWidth="1"/>
    <col min="9" max="9" width="14.42578125" style="1" customWidth="1"/>
    <col min="10" max="10" width="18.28515625" style="1" customWidth="1"/>
    <col min="11" max="11" width="11.7109375" style="1" customWidth="1"/>
    <col min="12" max="13" width="10.7109375" style="1" customWidth="1"/>
    <col min="14" max="14" width="9.140625" style="1"/>
    <col min="15" max="15" width="10.28515625" style="1" customWidth="1"/>
    <col min="16" max="16384" width="9.140625" style="1"/>
  </cols>
  <sheetData>
    <row r="1" spans="1:18" ht="28.5" x14ac:dyDescent="0.35">
      <c r="A1" s="1195" t="s">
        <v>2278</v>
      </c>
      <c r="B1" s="1195"/>
      <c r="C1" s="1195"/>
      <c r="D1" s="1195"/>
      <c r="E1" s="1195"/>
      <c r="F1" s="1195"/>
      <c r="G1" s="1195"/>
      <c r="H1" s="1195"/>
      <c r="I1" s="1195"/>
      <c r="J1" s="1195"/>
    </row>
    <row r="2" spans="1:18" ht="23.25" x14ac:dyDescent="0.35">
      <c r="A2" s="35"/>
      <c r="B2" s="48" t="s">
        <v>23</v>
      </c>
      <c r="C2" s="148" t="s">
        <v>30</v>
      </c>
      <c r="D2" s="149" t="s">
        <v>26</v>
      </c>
      <c r="E2" s="150"/>
      <c r="F2" s="151" t="s">
        <v>391</v>
      </c>
      <c r="G2" s="150"/>
      <c r="H2" s="151" t="s">
        <v>401</v>
      </c>
      <c r="I2" s="152"/>
      <c r="J2" s="146"/>
    </row>
    <row r="3" spans="1:18" ht="23.25" x14ac:dyDescent="0.35">
      <c r="A3" s="35"/>
      <c r="B3" s="48" t="s">
        <v>40</v>
      </c>
      <c r="C3" s="148"/>
      <c r="D3" s="153"/>
      <c r="E3" s="146"/>
      <c r="F3" s="154"/>
      <c r="G3" s="154"/>
      <c r="H3" s="154"/>
      <c r="I3" s="146"/>
      <c r="J3" s="146"/>
    </row>
    <row r="4" spans="1:18" ht="23.25" x14ac:dyDescent="0.35">
      <c r="A4" s="35"/>
      <c r="B4" s="48" t="s">
        <v>392</v>
      </c>
      <c r="C4" s="148" t="s">
        <v>545</v>
      </c>
      <c r="D4" s="153"/>
      <c r="E4" s="154"/>
      <c r="F4" s="154"/>
      <c r="G4" s="154"/>
      <c r="H4" s="146"/>
      <c r="I4" s="146"/>
      <c r="J4" s="146"/>
    </row>
    <row r="5" spans="1:18" ht="23.25" x14ac:dyDescent="0.35">
      <c r="A5" s="35"/>
      <c r="B5" s="48" t="s">
        <v>17</v>
      </c>
      <c r="C5" s="155" t="s">
        <v>25</v>
      </c>
      <c r="D5" s="156" t="s">
        <v>41</v>
      </c>
      <c r="E5" s="155"/>
      <c r="F5" s="155" t="s">
        <v>42</v>
      </c>
      <c r="G5" s="155" t="s">
        <v>43</v>
      </c>
      <c r="H5" s="155" t="s">
        <v>46</v>
      </c>
      <c r="I5" s="155" t="s">
        <v>44</v>
      </c>
      <c r="J5" s="155" t="s">
        <v>45</v>
      </c>
    </row>
    <row r="6" spans="1:18" ht="23.25" x14ac:dyDescent="0.35">
      <c r="A6" s="35"/>
      <c r="B6" s="157" t="s">
        <v>28</v>
      </c>
      <c r="C6" s="146"/>
      <c r="D6" s="146" t="s">
        <v>546</v>
      </c>
      <c r="E6" s="146"/>
      <c r="F6" s="153"/>
      <c r="G6" s="146"/>
      <c r="H6" s="153"/>
      <c r="I6" s="146"/>
      <c r="J6" s="153"/>
    </row>
    <row r="7" spans="1:18" ht="23.25" x14ac:dyDescent="0.35">
      <c r="A7" s="35"/>
      <c r="B7" s="157" t="s">
        <v>29</v>
      </c>
      <c r="C7" s="146"/>
      <c r="D7" s="146"/>
      <c r="E7" s="153"/>
      <c r="F7" s="154"/>
      <c r="G7" s="154"/>
      <c r="H7" s="154"/>
      <c r="I7" s="146"/>
      <c r="J7" s="146"/>
    </row>
    <row r="8" spans="1:18" ht="23.25" x14ac:dyDescent="0.35">
      <c r="A8" s="35"/>
      <c r="B8" s="157" t="s">
        <v>374</v>
      </c>
      <c r="C8" s="146"/>
      <c r="D8" s="146"/>
      <c r="E8" s="154"/>
      <c r="F8" s="154"/>
      <c r="G8" s="154"/>
      <c r="H8" s="154"/>
      <c r="I8" s="146"/>
      <c r="J8" s="146"/>
    </row>
    <row r="9" spans="1:18" x14ac:dyDescent="0.35">
      <c r="A9" s="1181" t="s">
        <v>0</v>
      </c>
      <c r="B9" s="1181" t="s">
        <v>27</v>
      </c>
      <c r="C9" s="967" t="s">
        <v>19</v>
      </c>
      <c r="D9" s="159" t="s">
        <v>20</v>
      </c>
      <c r="E9" s="1183" t="s">
        <v>1</v>
      </c>
      <c r="F9" s="1184"/>
      <c r="G9" s="1184"/>
      <c r="H9" s="1184"/>
      <c r="I9" s="1185"/>
      <c r="J9" s="1186" t="s">
        <v>10</v>
      </c>
    </row>
    <row r="10" spans="1:18" x14ac:dyDescent="0.35">
      <c r="A10" s="1182"/>
      <c r="B10" s="1182"/>
      <c r="C10" s="968"/>
      <c r="D10" s="169" t="s">
        <v>21</v>
      </c>
      <c r="E10" s="971" t="s">
        <v>5</v>
      </c>
      <c r="F10" s="971" t="s">
        <v>6</v>
      </c>
      <c r="G10" s="971" t="s">
        <v>261</v>
      </c>
      <c r="H10" s="971" t="s">
        <v>22</v>
      </c>
      <c r="I10" s="971" t="s">
        <v>135</v>
      </c>
      <c r="J10" s="1187"/>
    </row>
    <row r="11" spans="1:18" s="11" customFormat="1" ht="42" x14ac:dyDescent="0.2">
      <c r="A11" s="101">
        <v>140</v>
      </c>
      <c r="B11" s="90" t="s">
        <v>179</v>
      </c>
      <c r="C11" s="79"/>
      <c r="D11" s="79"/>
      <c r="E11" s="220">
        <f t="shared" ref="E11:E70" si="0">F11+G11+H11+I11</f>
        <v>0</v>
      </c>
      <c r="F11" s="79"/>
      <c r="G11" s="79"/>
      <c r="H11" s="79"/>
      <c r="I11" s="79"/>
      <c r="J11" s="79"/>
    </row>
    <row r="12" spans="1:18" s="579" customFormat="1" x14ac:dyDescent="0.2">
      <c r="A12" s="567"/>
      <c r="B12" s="1040" t="s">
        <v>1982</v>
      </c>
      <c r="C12" s="567"/>
      <c r="D12" s="567"/>
      <c r="E12" s="396">
        <f t="shared" si="0"/>
        <v>0</v>
      </c>
      <c r="F12" s="568"/>
      <c r="G12" s="569"/>
      <c r="H12" s="569"/>
      <c r="I12" s="568"/>
      <c r="J12" s="570"/>
      <c r="K12" s="571"/>
      <c r="L12" s="572"/>
      <c r="M12" s="573"/>
      <c r="N12" s="574"/>
      <c r="O12" s="575"/>
      <c r="P12" s="576"/>
      <c r="Q12" s="577"/>
      <c r="R12" s="578"/>
    </row>
    <row r="13" spans="1:18" s="579" customFormat="1" x14ac:dyDescent="0.2">
      <c r="A13" s="580"/>
      <c r="B13" s="581" t="s">
        <v>1983</v>
      </c>
      <c r="C13" s="396" t="s">
        <v>1958</v>
      </c>
      <c r="D13" s="431" t="s">
        <v>1956</v>
      </c>
      <c r="E13" s="396">
        <f t="shared" si="0"/>
        <v>54000</v>
      </c>
      <c r="F13" s="396"/>
      <c r="G13" s="396">
        <v>54000</v>
      </c>
      <c r="H13" s="582"/>
      <c r="I13" s="583"/>
      <c r="J13" s="581" t="s">
        <v>1957</v>
      </c>
      <c r="K13" s="416">
        <v>54000</v>
      </c>
      <c r="L13" s="417"/>
      <c r="M13" s="573"/>
      <c r="N13" s="574"/>
      <c r="O13" s="418"/>
      <c r="P13" s="576"/>
      <c r="Q13" s="577"/>
      <c r="R13" s="578"/>
    </row>
    <row r="14" spans="1:18" s="595" customFormat="1" x14ac:dyDescent="0.2">
      <c r="A14" s="584"/>
      <c r="B14" s="581" t="s">
        <v>1984</v>
      </c>
      <c r="C14" s="396" t="s">
        <v>1958</v>
      </c>
      <c r="D14" s="431" t="s">
        <v>1956</v>
      </c>
      <c r="E14" s="396">
        <f t="shared" si="0"/>
        <v>80000</v>
      </c>
      <c r="F14" s="596">
        <f>80000-G14</f>
        <v>8285</v>
      </c>
      <c r="G14" s="596">
        <v>71715</v>
      </c>
      <c r="H14" s="585"/>
      <c r="I14" s="586"/>
      <c r="J14" s="581" t="s">
        <v>1957</v>
      </c>
      <c r="K14" s="587"/>
      <c r="L14" s="588">
        <v>80000</v>
      </c>
      <c r="M14" s="589"/>
      <c r="N14" s="590"/>
      <c r="O14" s="591"/>
      <c r="P14" s="592"/>
      <c r="Q14" s="593"/>
      <c r="R14" s="594"/>
    </row>
    <row r="15" spans="1:18" s="595" customFormat="1" x14ac:dyDescent="0.2">
      <c r="A15" s="584"/>
      <c r="B15" s="581" t="s">
        <v>1985</v>
      </c>
      <c r="C15" s="596" t="s">
        <v>732</v>
      </c>
      <c r="D15" s="431" t="s">
        <v>1956</v>
      </c>
      <c r="E15" s="396">
        <f t="shared" si="0"/>
        <v>310800</v>
      </c>
      <c r="F15" s="596"/>
      <c r="G15" s="596">
        <v>310800</v>
      </c>
      <c r="H15" s="585"/>
      <c r="I15" s="586"/>
      <c r="J15" s="581" t="s">
        <v>1957</v>
      </c>
      <c r="K15" s="597"/>
      <c r="L15" s="598"/>
      <c r="M15" s="589"/>
      <c r="N15" s="599">
        <v>310800</v>
      </c>
      <c r="O15" s="600"/>
      <c r="P15" s="592"/>
      <c r="Q15" s="593"/>
      <c r="R15" s="594"/>
    </row>
    <row r="16" spans="1:18" s="595" customFormat="1" x14ac:dyDescent="0.2">
      <c r="A16" s="584"/>
      <c r="B16" s="581" t="s">
        <v>1986</v>
      </c>
      <c r="C16" s="596" t="s">
        <v>733</v>
      </c>
      <c r="D16" s="431" t="s">
        <v>1956</v>
      </c>
      <c r="E16" s="396">
        <f t="shared" si="0"/>
        <v>530400</v>
      </c>
      <c r="F16" s="596"/>
      <c r="G16" s="596">
        <v>530400</v>
      </c>
      <c r="H16" s="585"/>
      <c r="I16" s="586"/>
      <c r="J16" s="581" t="s">
        <v>1957</v>
      </c>
      <c r="K16" s="597"/>
      <c r="L16" s="598"/>
      <c r="M16" s="589"/>
      <c r="N16" s="599">
        <v>530400</v>
      </c>
      <c r="O16" s="600"/>
      <c r="P16" s="592"/>
      <c r="Q16" s="593"/>
      <c r="R16" s="594"/>
    </row>
    <row r="17" spans="1:20" s="595" customFormat="1" x14ac:dyDescent="0.2">
      <c r="A17" s="584"/>
      <c r="B17" s="448" t="s">
        <v>1987</v>
      </c>
      <c r="C17" s="596" t="s">
        <v>885</v>
      </c>
      <c r="D17" s="431" t="s">
        <v>1956</v>
      </c>
      <c r="E17" s="396">
        <f t="shared" si="0"/>
        <v>82998</v>
      </c>
      <c r="F17" s="601"/>
      <c r="G17" s="601">
        <v>82998</v>
      </c>
      <c r="H17" s="585"/>
      <c r="I17" s="586"/>
      <c r="J17" s="581" t="s">
        <v>1957</v>
      </c>
      <c r="K17" s="597"/>
      <c r="L17" s="598"/>
      <c r="M17" s="589"/>
      <c r="N17" s="602">
        <v>82998</v>
      </c>
      <c r="O17" s="600"/>
      <c r="P17" s="592"/>
      <c r="Q17" s="593"/>
      <c r="R17" s="594"/>
    </row>
    <row r="18" spans="1:20" s="612" customFormat="1" x14ac:dyDescent="0.2">
      <c r="A18" s="448"/>
      <c r="B18" s="448" t="s">
        <v>1988</v>
      </c>
      <c r="C18" s="596" t="s">
        <v>886</v>
      </c>
      <c r="D18" s="431" t="s">
        <v>1956</v>
      </c>
      <c r="E18" s="396">
        <f t="shared" si="0"/>
        <v>15996</v>
      </c>
      <c r="F18" s="601"/>
      <c r="G18" s="601">
        <v>15996</v>
      </c>
      <c r="H18" s="603"/>
      <c r="I18" s="604"/>
      <c r="J18" s="581" t="s">
        <v>1957</v>
      </c>
      <c r="K18" s="605"/>
      <c r="L18" s="606"/>
      <c r="M18" s="607"/>
      <c r="N18" s="602">
        <v>15996</v>
      </c>
      <c r="O18" s="608"/>
      <c r="P18" s="609"/>
      <c r="Q18" s="610"/>
      <c r="R18" s="611"/>
      <c r="S18" s="612" t="s">
        <v>583</v>
      </c>
    </row>
    <row r="19" spans="1:20" s="623" customFormat="1" x14ac:dyDescent="0.2">
      <c r="A19" s="448"/>
      <c r="B19" s="1040" t="s">
        <v>1989</v>
      </c>
      <c r="C19" s="567"/>
      <c r="D19" s="567"/>
      <c r="E19" s="396">
        <f t="shared" si="0"/>
        <v>0</v>
      </c>
      <c r="F19" s="601"/>
      <c r="G19" s="613"/>
      <c r="H19" s="613"/>
      <c r="I19" s="614"/>
      <c r="J19" s="581"/>
      <c r="K19" s="615"/>
      <c r="L19" s="616"/>
      <c r="M19" s="617"/>
      <c r="N19" s="618"/>
      <c r="O19" s="619"/>
      <c r="P19" s="620"/>
      <c r="Q19" s="621"/>
      <c r="R19" s="622"/>
    </row>
    <row r="20" spans="1:20" s="623" customFormat="1" x14ac:dyDescent="0.2">
      <c r="A20" s="448"/>
      <c r="B20" s="581" t="s">
        <v>1983</v>
      </c>
      <c r="C20" s="624" t="s">
        <v>1958</v>
      </c>
      <c r="D20" s="397" t="s">
        <v>1956</v>
      </c>
      <c r="E20" s="396">
        <f t="shared" si="0"/>
        <v>100000</v>
      </c>
      <c r="F20" s="396"/>
      <c r="G20" s="396">
        <v>100000</v>
      </c>
      <c r="H20" s="613"/>
      <c r="I20" s="614"/>
      <c r="J20" s="581" t="s">
        <v>1473</v>
      </c>
      <c r="K20" s="416">
        <v>100000</v>
      </c>
      <c r="L20" s="417"/>
      <c r="M20" s="617"/>
      <c r="N20" s="618"/>
      <c r="O20" s="418"/>
      <c r="P20" s="620"/>
      <c r="Q20" s="621"/>
      <c r="R20" s="622"/>
    </row>
    <row r="21" spans="1:20" s="612" customFormat="1" x14ac:dyDescent="0.2">
      <c r="A21" s="448"/>
      <c r="B21" s="581" t="s">
        <v>1984</v>
      </c>
      <c r="C21" s="625" t="s">
        <v>1958</v>
      </c>
      <c r="D21" s="397" t="s">
        <v>1956</v>
      </c>
      <c r="E21" s="396">
        <f t="shared" si="0"/>
        <v>250000</v>
      </c>
      <c r="F21" s="596">
        <v>250000</v>
      </c>
      <c r="G21" s="613"/>
      <c r="H21" s="613"/>
      <c r="I21" s="614"/>
      <c r="J21" s="581" t="s">
        <v>1473</v>
      </c>
      <c r="K21" s="587"/>
      <c r="L21" s="588">
        <v>250000</v>
      </c>
      <c r="M21" s="607"/>
      <c r="N21" s="626"/>
      <c r="O21" s="591"/>
      <c r="P21" s="609"/>
      <c r="Q21" s="610"/>
      <c r="R21" s="611"/>
    </row>
    <row r="22" spans="1:20" s="595" customFormat="1" x14ac:dyDescent="0.2">
      <c r="A22" s="584"/>
      <c r="B22" s="581" t="s">
        <v>1985</v>
      </c>
      <c r="C22" s="625" t="s">
        <v>738</v>
      </c>
      <c r="D22" s="397" t="s">
        <v>1956</v>
      </c>
      <c r="E22" s="396">
        <f t="shared" si="0"/>
        <v>677000</v>
      </c>
      <c r="F22" s="596"/>
      <c r="G22" s="596">
        <v>677000</v>
      </c>
      <c r="H22" s="585"/>
      <c r="I22" s="586"/>
      <c r="J22" s="581" t="s">
        <v>1473</v>
      </c>
      <c r="K22" s="597"/>
      <c r="L22" s="598"/>
      <c r="M22" s="589"/>
      <c r="N22" s="599">
        <v>677000</v>
      </c>
      <c r="O22" s="600"/>
      <c r="P22" s="592"/>
      <c r="Q22" s="593"/>
      <c r="R22" s="594"/>
    </row>
    <row r="23" spans="1:20" s="595" customFormat="1" x14ac:dyDescent="0.2">
      <c r="A23" s="448"/>
      <c r="B23" s="581" t="s">
        <v>1986</v>
      </c>
      <c r="C23" s="625" t="s">
        <v>1990</v>
      </c>
      <c r="D23" s="397" t="s">
        <v>1956</v>
      </c>
      <c r="E23" s="396">
        <f t="shared" si="0"/>
        <v>708000</v>
      </c>
      <c r="F23" s="596"/>
      <c r="G23" s="596">
        <v>708000</v>
      </c>
      <c r="H23" s="627"/>
      <c r="I23" s="604"/>
      <c r="J23" s="581" t="s">
        <v>1473</v>
      </c>
      <c r="K23" s="597"/>
      <c r="L23" s="598"/>
      <c r="M23" s="589"/>
      <c r="N23" s="599">
        <v>708000</v>
      </c>
      <c r="O23" s="600"/>
      <c r="P23" s="592"/>
      <c r="Q23" s="593"/>
      <c r="R23" s="594"/>
    </row>
    <row r="24" spans="1:20" s="579" customFormat="1" x14ac:dyDescent="0.2">
      <c r="A24" s="448"/>
      <c r="B24" s="448" t="s">
        <v>1991</v>
      </c>
      <c r="C24" s="628" t="s">
        <v>1958</v>
      </c>
      <c r="D24" s="397" t="s">
        <v>1956</v>
      </c>
      <c r="E24" s="396">
        <f t="shared" si="0"/>
        <v>92000</v>
      </c>
      <c r="F24" s="601"/>
      <c r="G24" s="601">
        <v>92000</v>
      </c>
      <c r="H24" s="603"/>
      <c r="I24" s="604"/>
      <c r="J24" s="581" t="s">
        <v>1473</v>
      </c>
      <c r="K24" s="571"/>
      <c r="L24" s="572"/>
      <c r="M24" s="573"/>
      <c r="N24" s="602">
        <v>92000</v>
      </c>
      <c r="O24" s="575"/>
      <c r="P24" s="576"/>
      <c r="Q24" s="577"/>
      <c r="R24" s="578"/>
      <c r="T24" s="579" t="s">
        <v>583</v>
      </c>
    </row>
    <row r="25" spans="1:20" s="579" customFormat="1" x14ac:dyDescent="0.2">
      <c r="A25" s="629"/>
      <c r="B25" s="448" t="s">
        <v>1988</v>
      </c>
      <c r="C25" s="628" t="s">
        <v>1992</v>
      </c>
      <c r="D25" s="397" t="s">
        <v>1956</v>
      </c>
      <c r="E25" s="396">
        <f t="shared" si="0"/>
        <v>30000</v>
      </c>
      <c r="F25" s="601"/>
      <c r="G25" s="601">
        <v>30000</v>
      </c>
      <c r="H25" s="627"/>
      <c r="I25" s="630"/>
      <c r="J25" s="581" t="s">
        <v>1473</v>
      </c>
      <c r="K25" s="571"/>
      <c r="L25" s="572"/>
      <c r="M25" s="573"/>
      <c r="N25" s="602">
        <v>30000</v>
      </c>
      <c r="O25" s="575"/>
      <c r="P25" s="576"/>
      <c r="Q25" s="577"/>
      <c r="R25" s="578"/>
    </row>
    <row r="26" spans="1:20" s="467" customFormat="1" ht="23.25" x14ac:dyDescent="0.2">
      <c r="A26" s="448"/>
      <c r="B26" s="631" t="s">
        <v>1993</v>
      </c>
      <c r="C26" s="1035" t="s">
        <v>713</v>
      </c>
      <c r="D26" s="409" t="s">
        <v>615</v>
      </c>
      <c r="E26" s="396">
        <f t="shared" si="0"/>
        <v>1000000</v>
      </c>
      <c r="F26" s="474"/>
      <c r="G26" s="1036"/>
      <c r="H26" s="1036"/>
      <c r="I26" s="1039">
        <v>1000000</v>
      </c>
      <c r="J26" s="1036"/>
      <c r="K26" s="470"/>
      <c r="L26" s="471"/>
      <c r="M26" s="468"/>
      <c r="N26" s="462"/>
      <c r="O26" s="472"/>
      <c r="P26" s="464"/>
      <c r="Q26" s="475">
        <v>1000000</v>
      </c>
      <c r="R26" s="466"/>
    </row>
    <row r="27" spans="1:20" s="579" customFormat="1" x14ac:dyDescent="0.2">
      <c r="A27" s="629"/>
      <c r="B27" s="1040" t="s">
        <v>1994</v>
      </c>
      <c r="C27" s="431"/>
      <c r="D27" s="431"/>
      <c r="E27" s="396">
        <f t="shared" si="0"/>
        <v>0</v>
      </c>
      <c r="F27" s="632"/>
      <c r="G27" s="627"/>
      <c r="H27" s="627"/>
      <c r="I27" s="630"/>
      <c r="J27" s="582"/>
      <c r="K27" s="571"/>
      <c r="L27" s="572"/>
      <c r="M27" s="573"/>
      <c r="N27" s="574"/>
      <c r="O27" s="575"/>
      <c r="P27" s="576"/>
      <c r="Q27" s="577"/>
      <c r="R27" s="578"/>
    </row>
    <row r="28" spans="1:20" s="579" customFormat="1" ht="23.25" customHeight="1" x14ac:dyDescent="0.2">
      <c r="A28" s="629"/>
      <c r="B28" s="581" t="s">
        <v>1983</v>
      </c>
      <c r="C28" s="624" t="s">
        <v>1958</v>
      </c>
      <c r="D28" s="431" t="s">
        <v>1956</v>
      </c>
      <c r="E28" s="396">
        <f t="shared" si="0"/>
        <v>78000</v>
      </c>
      <c r="F28" s="396"/>
      <c r="G28" s="396">
        <v>78000</v>
      </c>
      <c r="H28" s="627"/>
      <c r="I28" s="630"/>
      <c r="J28" s="633" t="s">
        <v>1960</v>
      </c>
      <c r="K28" s="416">
        <v>78000</v>
      </c>
      <c r="L28" s="417"/>
      <c r="M28" s="573"/>
      <c r="N28" s="574"/>
      <c r="O28" s="418"/>
      <c r="P28" s="576"/>
      <c r="Q28" s="577"/>
      <c r="R28" s="578"/>
    </row>
    <row r="29" spans="1:20" s="579" customFormat="1" ht="24.75" customHeight="1" x14ac:dyDescent="0.2">
      <c r="A29" s="629"/>
      <c r="B29" s="581" t="s">
        <v>1984</v>
      </c>
      <c r="C29" s="625" t="s">
        <v>1958</v>
      </c>
      <c r="D29" s="431" t="s">
        <v>1956</v>
      </c>
      <c r="E29" s="396">
        <f t="shared" si="0"/>
        <v>270000</v>
      </c>
      <c r="F29" s="596">
        <v>270000</v>
      </c>
      <c r="G29" s="627"/>
      <c r="H29" s="627"/>
      <c r="I29" s="630"/>
      <c r="J29" s="633" t="s">
        <v>1960</v>
      </c>
      <c r="K29" s="587"/>
      <c r="L29" s="588">
        <v>270000</v>
      </c>
      <c r="M29" s="573"/>
      <c r="N29" s="574"/>
      <c r="O29" s="591"/>
      <c r="P29" s="576"/>
      <c r="Q29" s="577"/>
      <c r="R29" s="578"/>
    </row>
    <row r="30" spans="1:20" s="579" customFormat="1" ht="24.75" customHeight="1" x14ac:dyDescent="0.2">
      <c r="A30" s="629"/>
      <c r="B30" s="581" t="s">
        <v>1985</v>
      </c>
      <c r="C30" s="625" t="s">
        <v>738</v>
      </c>
      <c r="D30" s="431" t="s">
        <v>1956</v>
      </c>
      <c r="E30" s="396">
        <f t="shared" si="0"/>
        <v>393000</v>
      </c>
      <c r="F30" s="596"/>
      <c r="G30" s="596">
        <v>393000</v>
      </c>
      <c r="H30" s="627"/>
      <c r="I30" s="630"/>
      <c r="J30" s="633" t="s">
        <v>1960</v>
      </c>
      <c r="K30" s="571"/>
      <c r="L30" s="572"/>
      <c r="M30" s="573"/>
      <c r="N30" s="599">
        <v>393000</v>
      </c>
      <c r="O30" s="575"/>
      <c r="P30" s="576"/>
      <c r="Q30" s="577"/>
      <c r="R30" s="578"/>
    </row>
    <row r="31" spans="1:20" s="641" customFormat="1" ht="24.75" customHeight="1" x14ac:dyDescent="0.2">
      <c r="A31" s="448"/>
      <c r="B31" s="581" t="s">
        <v>1986</v>
      </c>
      <c r="C31" s="625" t="s">
        <v>1961</v>
      </c>
      <c r="D31" s="431" t="s">
        <v>1956</v>
      </c>
      <c r="E31" s="396">
        <f t="shared" si="0"/>
        <v>669600</v>
      </c>
      <c r="F31" s="596"/>
      <c r="G31" s="596">
        <v>669600</v>
      </c>
      <c r="H31" s="613"/>
      <c r="I31" s="614"/>
      <c r="J31" s="633" t="s">
        <v>1960</v>
      </c>
      <c r="K31" s="634"/>
      <c r="L31" s="635"/>
      <c r="M31" s="636"/>
      <c r="N31" s="599">
        <v>669600</v>
      </c>
      <c r="O31" s="637"/>
      <c r="P31" s="638"/>
      <c r="Q31" s="639"/>
      <c r="R31" s="640"/>
    </row>
    <row r="32" spans="1:20" s="595" customFormat="1" ht="24.75" customHeight="1" x14ac:dyDescent="0.2">
      <c r="A32" s="584"/>
      <c r="B32" s="448" t="s">
        <v>1991</v>
      </c>
      <c r="C32" s="628" t="s">
        <v>1958</v>
      </c>
      <c r="D32" s="431" t="s">
        <v>1956</v>
      </c>
      <c r="E32" s="396">
        <f t="shared" si="0"/>
        <v>79200</v>
      </c>
      <c r="F32" s="601"/>
      <c r="G32" s="601">
        <v>79200</v>
      </c>
      <c r="H32" s="585"/>
      <c r="I32" s="586"/>
      <c r="J32" s="633" t="s">
        <v>1960</v>
      </c>
      <c r="K32" s="597"/>
      <c r="L32" s="598"/>
      <c r="M32" s="589"/>
      <c r="N32" s="602">
        <v>79200</v>
      </c>
      <c r="O32" s="600"/>
      <c r="P32" s="592"/>
      <c r="Q32" s="593"/>
      <c r="R32" s="594"/>
    </row>
    <row r="33" spans="1:18" s="579" customFormat="1" ht="24.75" customHeight="1" x14ac:dyDescent="0.2">
      <c r="A33" s="448"/>
      <c r="B33" s="448" t="s">
        <v>1988</v>
      </c>
      <c r="C33" s="628" t="s">
        <v>1413</v>
      </c>
      <c r="D33" s="431" t="s">
        <v>1956</v>
      </c>
      <c r="E33" s="396">
        <f t="shared" si="0"/>
        <v>32400</v>
      </c>
      <c r="F33" s="601"/>
      <c r="G33" s="601">
        <v>32400</v>
      </c>
      <c r="H33" s="448"/>
      <c r="I33" s="642"/>
      <c r="J33" s="633" t="s">
        <v>1960</v>
      </c>
      <c r="K33" s="571"/>
      <c r="L33" s="572"/>
      <c r="M33" s="573"/>
      <c r="N33" s="602">
        <v>32400</v>
      </c>
      <c r="O33" s="575"/>
      <c r="P33" s="576"/>
      <c r="Q33" s="577"/>
      <c r="R33" s="578"/>
    </row>
    <row r="34" spans="1:18" s="579" customFormat="1" x14ac:dyDescent="0.2">
      <c r="A34" s="448"/>
      <c r="B34" s="1040" t="s">
        <v>1995</v>
      </c>
      <c r="C34" s="567"/>
      <c r="D34" s="567"/>
      <c r="E34" s="396">
        <f t="shared" si="0"/>
        <v>0</v>
      </c>
      <c r="F34" s="643"/>
      <c r="G34" s="644"/>
      <c r="H34" s="644"/>
      <c r="I34" s="645"/>
      <c r="J34" s="448"/>
      <c r="K34" s="571"/>
      <c r="L34" s="572"/>
      <c r="M34" s="573"/>
      <c r="N34" s="574"/>
      <c r="O34" s="575"/>
      <c r="P34" s="576"/>
      <c r="Q34" s="577"/>
      <c r="R34" s="578"/>
    </row>
    <row r="35" spans="1:18" s="579" customFormat="1" x14ac:dyDescent="0.2">
      <c r="A35" s="448"/>
      <c r="B35" s="581" t="s">
        <v>1983</v>
      </c>
      <c r="C35" s="431" t="s">
        <v>1958</v>
      </c>
      <c r="D35" s="431" t="s">
        <v>1956</v>
      </c>
      <c r="E35" s="396">
        <f t="shared" si="0"/>
        <v>35000</v>
      </c>
      <c r="F35" s="396"/>
      <c r="G35" s="396">
        <v>35000</v>
      </c>
      <c r="H35" s="448"/>
      <c r="I35" s="642"/>
      <c r="J35" s="448" t="s">
        <v>1962</v>
      </c>
      <c r="K35" s="416">
        <v>35000</v>
      </c>
      <c r="L35" s="417"/>
      <c r="M35" s="573"/>
      <c r="N35" s="574"/>
      <c r="O35" s="418"/>
      <c r="P35" s="576"/>
      <c r="Q35" s="577"/>
      <c r="R35" s="578"/>
    </row>
    <row r="36" spans="1:18" s="579" customFormat="1" x14ac:dyDescent="0.2">
      <c r="A36" s="448"/>
      <c r="B36" s="581" t="s">
        <v>1984</v>
      </c>
      <c r="C36" s="629" t="s">
        <v>1958</v>
      </c>
      <c r="D36" s="431" t="s">
        <v>1956</v>
      </c>
      <c r="E36" s="396">
        <f t="shared" si="0"/>
        <v>57600</v>
      </c>
      <c r="F36" s="596">
        <v>57600</v>
      </c>
      <c r="G36" s="644"/>
      <c r="H36" s="646"/>
      <c r="I36" s="642"/>
      <c r="J36" s="448" t="s">
        <v>1962</v>
      </c>
      <c r="K36" s="587"/>
      <c r="L36" s="588">
        <v>57600</v>
      </c>
      <c r="M36" s="573"/>
      <c r="N36" s="574"/>
      <c r="O36" s="591"/>
      <c r="P36" s="576"/>
      <c r="Q36" s="577"/>
      <c r="R36" s="578"/>
    </row>
    <row r="37" spans="1:18" s="579" customFormat="1" x14ac:dyDescent="0.2">
      <c r="A37" s="448"/>
      <c r="B37" s="581" t="s">
        <v>1985</v>
      </c>
      <c r="C37" s="629" t="s">
        <v>1961</v>
      </c>
      <c r="D37" s="431" t="s">
        <v>1956</v>
      </c>
      <c r="E37" s="396">
        <f t="shared" si="0"/>
        <v>230000</v>
      </c>
      <c r="F37" s="643"/>
      <c r="G37" s="643">
        <v>230000</v>
      </c>
      <c r="H37" s="448"/>
      <c r="I37" s="642"/>
      <c r="J37" s="448" t="s">
        <v>1962</v>
      </c>
      <c r="K37" s="571"/>
      <c r="L37" s="572"/>
      <c r="M37" s="573"/>
      <c r="N37" s="647">
        <v>230000</v>
      </c>
      <c r="O37" s="575"/>
      <c r="P37" s="576"/>
      <c r="Q37" s="577"/>
      <c r="R37" s="578"/>
    </row>
    <row r="38" spans="1:18" s="579" customFormat="1" x14ac:dyDescent="0.2">
      <c r="A38" s="448"/>
      <c r="B38" s="581" t="s">
        <v>1986</v>
      </c>
      <c r="C38" s="629" t="s">
        <v>1413</v>
      </c>
      <c r="D38" s="431" t="s">
        <v>1956</v>
      </c>
      <c r="E38" s="396">
        <f t="shared" si="0"/>
        <v>525969</v>
      </c>
      <c r="F38" s="596"/>
      <c r="G38" s="596">
        <v>525969</v>
      </c>
      <c r="H38" s="648"/>
      <c r="I38" s="642"/>
      <c r="J38" s="448" t="s">
        <v>1962</v>
      </c>
      <c r="K38" s="571"/>
      <c r="L38" s="572"/>
      <c r="M38" s="573"/>
      <c r="N38" s="599">
        <v>525969</v>
      </c>
      <c r="O38" s="575"/>
      <c r="P38" s="576"/>
      <c r="Q38" s="577"/>
      <c r="R38" s="578"/>
    </row>
    <row r="39" spans="1:18" s="579" customFormat="1" x14ac:dyDescent="0.2">
      <c r="A39" s="448"/>
      <c r="B39" s="448" t="s">
        <v>1991</v>
      </c>
      <c r="C39" s="567" t="s">
        <v>1958</v>
      </c>
      <c r="D39" s="431" t="s">
        <v>1956</v>
      </c>
      <c r="E39" s="396">
        <f t="shared" si="0"/>
        <v>60000</v>
      </c>
      <c r="F39" s="601"/>
      <c r="G39" s="601">
        <v>60000</v>
      </c>
      <c r="H39" s="448"/>
      <c r="I39" s="642"/>
      <c r="J39" s="448" t="s">
        <v>1962</v>
      </c>
      <c r="K39" s="571"/>
      <c r="L39" s="572"/>
      <c r="M39" s="573"/>
      <c r="N39" s="602">
        <v>60000</v>
      </c>
      <c r="O39" s="575"/>
      <c r="P39" s="576"/>
      <c r="Q39" s="577"/>
      <c r="R39" s="578"/>
    </row>
    <row r="40" spans="1:18" s="579" customFormat="1" x14ac:dyDescent="0.2">
      <c r="A40" s="448"/>
      <c r="B40" s="448" t="s">
        <v>1988</v>
      </c>
      <c r="C40" s="567" t="s">
        <v>1413</v>
      </c>
      <c r="D40" s="431" t="s">
        <v>1956</v>
      </c>
      <c r="E40" s="396">
        <f t="shared" si="0"/>
        <v>26298</v>
      </c>
      <c r="F40" s="649"/>
      <c r="G40" s="649">
        <v>26298</v>
      </c>
      <c r="H40" s="448"/>
      <c r="I40" s="642"/>
      <c r="J40" s="448" t="s">
        <v>1962</v>
      </c>
      <c r="K40" s="571"/>
      <c r="L40" s="572"/>
      <c r="M40" s="573"/>
      <c r="N40" s="650">
        <v>26298</v>
      </c>
      <c r="O40" s="575"/>
      <c r="P40" s="576"/>
      <c r="Q40" s="577"/>
      <c r="R40" s="578"/>
    </row>
    <row r="41" spans="1:18" s="579" customFormat="1" x14ac:dyDescent="0.2">
      <c r="A41" s="448"/>
      <c r="B41" s="1040" t="s">
        <v>1996</v>
      </c>
      <c r="C41" s="567"/>
      <c r="D41" s="567"/>
      <c r="E41" s="396">
        <f t="shared" si="0"/>
        <v>0</v>
      </c>
      <c r="F41" s="601"/>
      <c r="G41" s="642"/>
      <c r="H41" s="448"/>
      <c r="I41" s="642"/>
      <c r="J41" s="448"/>
      <c r="K41" s="571"/>
      <c r="L41" s="572"/>
      <c r="M41" s="573"/>
      <c r="N41" s="574"/>
      <c r="O41" s="575"/>
      <c r="P41" s="576"/>
      <c r="Q41" s="577"/>
      <c r="R41" s="578"/>
    </row>
    <row r="42" spans="1:18" s="579" customFormat="1" x14ac:dyDescent="0.2">
      <c r="A42" s="448"/>
      <c r="B42" s="581" t="s">
        <v>1983</v>
      </c>
      <c r="C42" s="431" t="s">
        <v>1958</v>
      </c>
      <c r="D42" s="431" t="s">
        <v>1956</v>
      </c>
      <c r="E42" s="396">
        <f t="shared" si="0"/>
        <v>38000</v>
      </c>
      <c r="F42" s="396"/>
      <c r="G42" s="396">
        <v>38000</v>
      </c>
      <c r="H42" s="448"/>
      <c r="I42" s="642"/>
      <c r="J42" s="448" t="s">
        <v>1963</v>
      </c>
      <c r="K42" s="416">
        <v>38000</v>
      </c>
      <c r="L42" s="417"/>
      <c r="M42" s="573"/>
      <c r="N42" s="574"/>
      <c r="O42" s="418"/>
      <c r="P42" s="576"/>
      <c r="Q42" s="577"/>
      <c r="R42" s="578"/>
    </row>
    <row r="43" spans="1:18" s="579" customFormat="1" x14ac:dyDescent="0.2">
      <c r="A43" s="448"/>
      <c r="B43" s="581" t="s">
        <v>1984</v>
      </c>
      <c r="C43" s="431" t="s">
        <v>1958</v>
      </c>
      <c r="D43" s="431" t="s">
        <v>1956</v>
      </c>
      <c r="E43" s="396">
        <f t="shared" si="0"/>
        <v>170000</v>
      </c>
      <c r="F43" s="596">
        <v>170000</v>
      </c>
      <c r="G43" s="448"/>
      <c r="H43" s="448"/>
      <c r="I43" s="642"/>
      <c r="J43" s="448" t="s">
        <v>1963</v>
      </c>
      <c r="K43" s="587"/>
      <c r="L43" s="588">
        <v>170000</v>
      </c>
      <c r="M43" s="573"/>
      <c r="N43" s="574"/>
      <c r="O43" s="591"/>
      <c r="P43" s="576"/>
      <c r="Q43" s="577"/>
      <c r="R43" s="578"/>
    </row>
    <row r="44" spans="1:18" s="579" customFormat="1" x14ac:dyDescent="0.2">
      <c r="A44" s="448"/>
      <c r="B44" s="581" t="s">
        <v>1985</v>
      </c>
      <c r="C44" s="629" t="s">
        <v>732</v>
      </c>
      <c r="D44" s="431" t="s">
        <v>1956</v>
      </c>
      <c r="E44" s="396">
        <f t="shared" si="0"/>
        <v>296000</v>
      </c>
      <c r="F44" s="643"/>
      <c r="G44" s="643">
        <v>296000</v>
      </c>
      <c r="H44" s="448"/>
      <c r="I44" s="642"/>
      <c r="J44" s="448" t="s">
        <v>1963</v>
      </c>
      <c r="K44" s="571"/>
      <c r="L44" s="572"/>
      <c r="M44" s="573"/>
      <c r="N44" s="647">
        <v>296000</v>
      </c>
      <c r="O44" s="575"/>
      <c r="P44" s="576"/>
      <c r="Q44" s="577"/>
      <c r="R44" s="578"/>
    </row>
    <row r="45" spans="1:18" s="579" customFormat="1" x14ac:dyDescent="0.2">
      <c r="A45" s="448"/>
      <c r="B45" s="581" t="s">
        <v>1986</v>
      </c>
      <c r="C45" s="629" t="s">
        <v>886</v>
      </c>
      <c r="D45" s="431" t="s">
        <v>1956</v>
      </c>
      <c r="E45" s="396">
        <f t="shared" si="0"/>
        <v>130000</v>
      </c>
      <c r="F45" s="596"/>
      <c r="G45" s="596">
        <v>130000</v>
      </c>
      <c r="H45" s="448"/>
      <c r="I45" s="642"/>
      <c r="J45" s="448" t="s">
        <v>1963</v>
      </c>
      <c r="K45" s="571"/>
      <c r="L45" s="572"/>
      <c r="M45" s="573"/>
      <c r="N45" s="599">
        <v>130000</v>
      </c>
      <c r="O45" s="575"/>
      <c r="P45" s="576"/>
      <c r="Q45" s="577"/>
      <c r="R45" s="578"/>
    </row>
    <row r="46" spans="1:18" s="579" customFormat="1" x14ac:dyDescent="0.2">
      <c r="A46" s="448"/>
      <c r="B46" s="448" t="s">
        <v>1987</v>
      </c>
      <c r="C46" s="567" t="s">
        <v>1997</v>
      </c>
      <c r="D46" s="431" t="s">
        <v>1956</v>
      </c>
      <c r="E46" s="396">
        <f t="shared" si="0"/>
        <v>96000</v>
      </c>
      <c r="F46" s="601"/>
      <c r="G46" s="601">
        <v>96000</v>
      </c>
      <c r="H46" s="448"/>
      <c r="I46" s="642"/>
      <c r="J46" s="448" t="s">
        <v>1963</v>
      </c>
      <c r="K46" s="571"/>
      <c r="L46" s="572"/>
      <c r="M46" s="573"/>
      <c r="N46" s="602">
        <v>96000</v>
      </c>
      <c r="O46" s="575"/>
      <c r="P46" s="576"/>
      <c r="Q46" s="577"/>
      <c r="R46" s="578"/>
    </row>
    <row r="47" spans="1:18" s="579" customFormat="1" x14ac:dyDescent="0.2">
      <c r="A47" s="448"/>
      <c r="B47" s="448" t="s">
        <v>1988</v>
      </c>
      <c r="C47" s="567" t="s">
        <v>885</v>
      </c>
      <c r="D47" s="431" t="s">
        <v>1956</v>
      </c>
      <c r="E47" s="396">
        <f t="shared" si="0"/>
        <v>6500</v>
      </c>
      <c r="F47" s="651"/>
      <c r="G47" s="651">
        <v>6500</v>
      </c>
      <c r="H47" s="448"/>
      <c r="I47" s="642"/>
      <c r="J47" s="448" t="s">
        <v>1963</v>
      </c>
      <c r="K47" s="571"/>
      <c r="L47" s="572"/>
      <c r="M47" s="573"/>
      <c r="N47" s="652">
        <v>6500</v>
      </c>
      <c r="O47" s="575"/>
      <c r="P47" s="576"/>
      <c r="Q47" s="577"/>
      <c r="R47" s="578"/>
    </row>
    <row r="48" spans="1:18" s="579" customFormat="1" x14ac:dyDescent="0.2">
      <c r="A48" s="448"/>
      <c r="B48" s="1040" t="s">
        <v>1998</v>
      </c>
      <c r="C48" s="567"/>
      <c r="D48" s="567"/>
      <c r="E48" s="396">
        <f t="shared" si="0"/>
        <v>0</v>
      </c>
      <c r="F48" s="601"/>
      <c r="G48" s="642"/>
      <c r="H48" s="448"/>
      <c r="I48" s="642"/>
      <c r="J48" s="448"/>
      <c r="K48" s="571"/>
      <c r="L48" s="572"/>
      <c r="M48" s="573"/>
      <c r="N48" s="574"/>
      <c r="O48" s="575"/>
      <c r="P48" s="576"/>
      <c r="Q48" s="577"/>
      <c r="R48" s="578"/>
    </row>
    <row r="49" spans="1:18" s="579" customFormat="1" x14ac:dyDescent="0.2">
      <c r="A49" s="448"/>
      <c r="B49" s="581" t="s">
        <v>1983</v>
      </c>
      <c r="C49" s="624" t="s">
        <v>1958</v>
      </c>
      <c r="D49" s="431" t="s">
        <v>1956</v>
      </c>
      <c r="E49" s="396">
        <f t="shared" si="0"/>
        <v>45600</v>
      </c>
      <c r="F49" s="396"/>
      <c r="G49" s="396">
        <v>45600</v>
      </c>
      <c r="H49" s="448"/>
      <c r="I49" s="642"/>
      <c r="J49" s="448" t="s">
        <v>1964</v>
      </c>
      <c r="K49" s="416">
        <v>45600</v>
      </c>
      <c r="L49" s="417"/>
      <c r="M49" s="573"/>
      <c r="N49" s="574"/>
      <c r="O49" s="418"/>
      <c r="P49" s="576"/>
      <c r="Q49" s="577"/>
      <c r="R49" s="578"/>
    </row>
    <row r="50" spans="1:18" s="579" customFormat="1" x14ac:dyDescent="0.2">
      <c r="A50" s="448"/>
      <c r="B50" s="581" t="s">
        <v>1984</v>
      </c>
      <c r="C50" s="625" t="s">
        <v>1958</v>
      </c>
      <c r="D50" s="431" t="s">
        <v>1956</v>
      </c>
      <c r="E50" s="396">
        <f t="shared" si="0"/>
        <v>153210</v>
      </c>
      <c r="F50" s="596">
        <v>153210</v>
      </c>
      <c r="G50" s="448"/>
      <c r="H50" s="448"/>
      <c r="I50" s="642"/>
      <c r="J50" s="448" t="s">
        <v>1964</v>
      </c>
      <c r="K50" s="587"/>
      <c r="L50" s="588">
        <v>153210</v>
      </c>
      <c r="M50" s="573"/>
      <c r="N50" s="574"/>
      <c r="O50" s="591"/>
      <c r="P50" s="576"/>
      <c r="Q50" s="577"/>
      <c r="R50" s="578"/>
    </row>
    <row r="51" spans="1:18" s="579" customFormat="1" x14ac:dyDescent="0.2">
      <c r="A51" s="448"/>
      <c r="B51" s="581" t="s">
        <v>1985</v>
      </c>
      <c r="C51" s="625" t="s">
        <v>732</v>
      </c>
      <c r="D51" s="431" t="s">
        <v>1956</v>
      </c>
      <c r="E51" s="396">
        <f t="shared" si="0"/>
        <v>276000</v>
      </c>
      <c r="F51" s="596"/>
      <c r="G51" s="596">
        <v>276000</v>
      </c>
      <c r="H51" s="448"/>
      <c r="I51" s="642"/>
      <c r="J51" s="448" t="s">
        <v>1964</v>
      </c>
      <c r="K51" s="571"/>
      <c r="L51" s="572"/>
      <c r="M51" s="573"/>
      <c r="N51" s="599">
        <v>276000</v>
      </c>
      <c r="O51" s="575"/>
      <c r="P51" s="576"/>
      <c r="Q51" s="577"/>
      <c r="R51" s="578"/>
    </row>
    <row r="52" spans="1:18" s="579" customFormat="1" x14ac:dyDescent="0.2">
      <c r="A52" s="448"/>
      <c r="B52" s="581" t="s">
        <v>1986</v>
      </c>
      <c r="C52" s="625" t="s">
        <v>733</v>
      </c>
      <c r="D52" s="431" t="s">
        <v>1956</v>
      </c>
      <c r="E52" s="396">
        <f t="shared" si="0"/>
        <v>271392</v>
      </c>
      <c r="F52" s="596"/>
      <c r="G52" s="596">
        <v>271392</v>
      </c>
      <c r="H52" s="448"/>
      <c r="I52" s="642"/>
      <c r="J52" s="448" t="s">
        <v>1964</v>
      </c>
      <c r="K52" s="571"/>
      <c r="L52" s="572"/>
      <c r="M52" s="573"/>
      <c r="N52" s="599">
        <v>271392</v>
      </c>
      <c r="O52" s="575"/>
      <c r="P52" s="576"/>
      <c r="Q52" s="577"/>
      <c r="R52" s="578"/>
    </row>
    <row r="53" spans="1:18" s="579" customFormat="1" x14ac:dyDescent="0.2">
      <c r="A53" s="448"/>
      <c r="B53" s="448" t="s">
        <v>1991</v>
      </c>
      <c r="C53" s="628" t="s">
        <v>1958</v>
      </c>
      <c r="D53" s="431" t="s">
        <v>1956</v>
      </c>
      <c r="E53" s="396">
        <f t="shared" si="0"/>
        <v>95400</v>
      </c>
      <c r="F53" s="601"/>
      <c r="G53" s="601">
        <v>95400</v>
      </c>
      <c r="H53" s="448"/>
      <c r="I53" s="642"/>
      <c r="J53" s="448" t="s">
        <v>1964</v>
      </c>
      <c r="K53" s="571"/>
      <c r="L53" s="572"/>
      <c r="M53" s="573"/>
      <c r="N53" s="602">
        <v>95400</v>
      </c>
      <c r="O53" s="575"/>
      <c r="P53" s="576"/>
      <c r="Q53" s="577"/>
      <c r="R53" s="578"/>
    </row>
    <row r="54" spans="1:18" s="579" customFormat="1" x14ac:dyDescent="0.2">
      <c r="A54" s="448"/>
      <c r="B54" s="448" t="s">
        <v>1988</v>
      </c>
      <c r="C54" s="628" t="s">
        <v>885</v>
      </c>
      <c r="D54" s="431" t="s">
        <v>1956</v>
      </c>
      <c r="E54" s="396">
        <f t="shared" si="0"/>
        <v>4932</v>
      </c>
      <c r="F54" s="601"/>
      <c r="G54" s="601">
        <v>4932</v>
      </c>
      <c r="H54" s="448"/>
      <c r="I54" s="642"/>
      <c r="J54" s="448" t="s">
        <v>1964</v>
      </c>
      <c r="K54" s="571"/>
      <c r="L54" s="572"/>
      <c r="M54" s="573"/>
      <c r="N54" s="602">
        <v>4932</v>
      </c>
      <c r="O54" s="575"/>
      <c r="P54" s="576"/>
      <c r="Q54" s="577"/>
      <c r="R54" s="578"/>
    </row>
    <row r="55" spans="1:18" s="579" customFormat="1" x14ac:dyDescent="0.2">
      <c r="A55" s="448"/>
      <c r="B55" s="1040" t="s">
        <v>1999</v>
      </c>
      <c r="C55" s="567"/>
      <c r="D55" s="567"/>
      <c r="E55" s="396">
        <f t="shared" si="0"/>
        <v>0</v>
      </c>
      <c r="F55" s="601"/>
      <c r="G55" s="642"/>
      <c r="H55" s="448"/>
      <c r="I55" s="642"/>
      <c r="J55" s="448"/>
      <c r="K55" s="571"/>
      <c r="L55" s="572"/>
      <c r="M55" s="573"/>
      <c r="N55" s="574"/>
      <c r="O55" s="575"/>
      <c r="P55" s="576"/>
      <c r="Q55" s="577"/>
      <c r="R55" s="578"/>
    </row>
    <row r="56" spans="1:18" s="579" customFormat="1" x14ac:dyDescent="0.2">
      <c r="A56" s="448"/>
      <c r="B56" s="581" t="s">
        <v>1983</v>
      </c>
      <c r="C56" s="396" t="s">
        <v>1958</v>
      </c>
      <c r="D56" s="653" t="s">
        <v>1956</v>
      </c>
      <c r="E56" s="396">
        <f t="shared" si="0"/>
        <v>40000</v>
      </c>
      <c r="F56" s="396"/>
      <c r="G56" s="396">
        <v>40000</v>
      </c>
      <c r="H56" s="448"/>
      <c r="I56" s="642"/>
      <c r="J56" s="448" t="s">
        <v>1965</v>
      </c>
      <c r="K56" s="416">
        <v>40000</v>
      </c>
      <c r="L56" s="417"/>
      <c r="M56" s="573"/>
      <c r="N56" s="574"/>
      <c r="O56" s="418"/>
      <c r="P56" s="576"/>
      <c r="Q56" s="577"/>
      <c r="R56" s="578"/>
    </row>
    <row r="57" spans="1:18" s="579" customFormat="1" x14ac:dyDescent="0.2">
      <c r="A57" s="448"/>
      <c r="B57" s="581" t="s">
        <v>1984</v>
      </c>
      <c r="C57" s="596" t="s">
        <v>1958</v>
      </c>
      <c r="D57" s="653" t="s">
        <v>1956</v>
      </c>
      <c r="E57" s="396">
        <f t="shared" si="0"/>
        <v>108000</v>
      </c>
      <c r="F57" s="632">
        <v>108000</v>
      </c>
      <c r="G57" s="448"/>
      <c r="H57" s="448"/>
      <c r="I57" s="642"/>
      <c r="J57" s="448" t="s">
        <v>1965</v>
      </c>
      <c r="K57" s="654"/>
      <c r="L57" s="655">
        <v>108000</v>
      </c>
      <c r="M57" s="573"/>
      <c r="N57" s="574"/>
      <c r="O57" s="656"/>
      <c r="P57" s="576"/>
      <c r="Q57" s="577"/>
      <c r="R57" s="578"/>
    </row>
    <row r="58" spans="1:18" s="579" customFormat="1" x14ac:dyDescent="0.2">
      <c r="A58" s="448"/>
      <c r="B58" s="581" t="s">
        <v>1985</v>
      </c>
      <c r="C58" s="596" t="s">
        <v>732</v>
      </c>
      <c r="D58" s="653" t="s">
        <v>1956</v>
      </c>
      <c r="E58" s="396">
        <f t="shared" si="0"/>
        <v>350000</v>
      </c>
      <c r="F58" s="632"/>
      <c r="G58" s="632">
        <v>350000</v>
      </c>
      <c r="H58" s="448"/>
      <c r="I58" s="642"/>
      <c r="J58" s="448" t="s">
        <v>1965</v>
      </c>
      <c r="K58" s="571"/>
      <c r="L58" s="572"/>
      <c r="M58" s="573"/>
      <c r="N58" s="657">
        <v>350000</v>
      </c>
      <c r="O58" s="575"/>
      <c r="P58" s="576"/>
      <c r="Q58" s="577"/>
      <c r="R58" s="578"/>
    </row>
    <row r="59" spans="1:18" s="579" customFormat="1" x14ac:dyDescent="0.2">
      <c r="A59" s="448"/>
      <c r="B59" s="581" t="s">
        <v>2000</v>
      </c>
      <c r="C59" s="596" t="s">
        <v>733</v>
      </c>
      <c r="D59" s="653" t="s">
        <v>1956</v>
      </c>
      <c r="E59" s="396">
        <f t="shared" si="0"/>
        <v>256000</v>
      </c>
      <c r="F59" s="632"/>
      <c r="G59" s="632">
        <v>256000</v>
      </c>
      <c r="H59" s="448"/>
      <c r="I59" s="642"/>
      <c r="J59" s="448" t="s">
        <v>1965</v>
      </c>
      <c r="K59" s="571"/>
      <c r="L59" s="572"/>
      <c r="M59" s="573"/>
      <c r="N59" s="657">
        <v>256000</v>
      </c>
      <c r="O59" s="575"/>
      <c r="P59" s="576"/>
      <c r="Q59" s="577"/>
      <c r="R59" s="578"/>
    </row>
    <row r="60" spans="1:18" s="579" customFormat="1" x14ac:dyDescent="0.2">
      <c r="A60" s="448"/>
      <c r="B60" s="581" t="s">
        <v>1987</v>
      </c>
      <c r="C60" s="601" t="s">
        <v>1958</v>
      </c>
      <c r="D60" s="653" t="s">
        <v>1956</v>
      </c>
      <c r="E60" s="396">
        <f t="shared" si="0"/>
        <v>100000</v>
      </c>
      <c r="F60" s="632"/>
      <c r="G60" s="632">
        <v>100000</v>
      </c>
      <c r="H60" s="448"/>
      <c r="I60" s="642"/>
      <c r="J60" s="448" t="s">
        <v>1965</v>
      </c>
      <c r="K60" s="571"/>
      <c r="L60" s="572"/>
      <c r="M60" s="573"/>
      <c r="N60" s="657">
        <v>100000</v>
      </c>
      <c r="O60" s="575"/>
      <c r="P60" s="576"/>
      <c r="Q60" s="577"/>
      <c r="R60" s="578"/>
    </row>
    <row r="61" spans="1:18" s="579" customFormat="1" x14ac:dyDescent="0.2">
      <c r="A61" s="448"/>
      <c r="B61" s="448" t="s">
        <v>1988</v>
      </c>
      <c r="C61" s="601" t="s">
        <v>885</v>
      </c>
      <c r="D61" s="653" t="s">
        <v>1956</v>
      </c>
      <c r="E61" s="396">
        <f t="shared" si="0"/>
        <v>8000</v>
      </c>
      <c r="F61" s="643"/>
      <c r="G61" s="643">
        <v>8000</v>
      </c>
      <c r="H61" s="448"/>
      <c r="I61" s="642"/>
      <c r="J61" s="448" t="s">
        <v>1965</v>
      </c>
      <c r="K61" s="571"/>
      <c r="L61" s="572"/>
      <c r="M61" s="573"/>
      <c r="N61" s="647">
        <v>8000</v>
      </c>
      <c r="O61" s="575"/>
      <c r="P61" s="576"/>
      <c r="Q61" s="577"/>
      <c r="R61" s="578"/>
    </row>
    <row r="62" spans="1:18" s="579" customFormat="1" x14ac:dyDescent="0.2">
      <c r="A62" s="448"/>
      <c r="B62" s="1040" t="s">
        <v>2001</v>
      </c>
      <c r="C62" s="567"/>
      <c r="D62" s="567"/>
      <c r="E62" s="396">
        <f t="shared" si="0"/>
        <v>0</v>
      </c>
      <c r="F62" s="601"/>
      <c r="G62" s="642"/>
      <c r="H62" s="448"/>
      <c r="I62" s="642"/>
      <c r="J62" s="448"/>
      <c r="K62" s="571"/>
      <c r="L62" s="572"/>
      <c r="M62" s="573"/>
      <c r="N62" s="574"/>
      <c r="O62" s="575"/>
      <c r="P62" s="576"/>
      <c r="Q62" s="577"/>
      <c r="R62" s="578"/>
    </row>
    <row r="63" spans="1:18" s="579" customFormat="1" x14ac:dyDescent="0.2">
      <c r="A63" s="448"/>
      <c r="B63" s="581" t="s">
        <v>1983</v>
      </c>
      <c r="C63" s="431" t="s">
        <v>2002</v>
      </c>
      <c r="D63" s="431" t="s">
        <v>1956</v>
      </c>
      <c r="E63" s="396">
        <f t="shared" si="0"/>
        <v>40000</v>
      </c>
      <c r="F63" s="396"/>
      <c r="G63" s="396">
        <v>40000</v>
      </c>
      <c r="H63" s="448"/>
      <c r="I63" s="642"/>
      <c r="J63" s="448" t="s">
        <v>1966</v>
      </c>
      <c r="K63" s="416">
        <v>40000</v>
      </c>
      <c r="L63" s="417"/>
      <c r="M63" s="573"/>
      <c r="N63" s="574"/>
      <c r="O63" s="418"/>
      <c r="P63" s="576"/>
      <c r="Q63" s="577"/>
      <c r="R63" s="578"/>
    </row>
    <row r="64" spans="1:18" s="579" customFormat="1" x14ac:dyDescent="0.2">
      <c r="A64" s="448"/>
      <c r="B64" s="581" t="s">
        <v>1984</v>
      </c>
      <c r="C64" s="629" t="s">
        <v>1958</v>
      </c>
      <c r="D64" s="431" t="s">
        <v>1956</v>
      </c>
      <c r="E64" s="396">
        <f t="shared" si="0"/>
        <v>60000</v>
      </c>
      <c r="F64" s="596">
        <v>60000</v>
      </c>
      <c r="G64" s="448"/>
      <c r="H64" s="448"/>
      <c r="I64" s="642"/>
      <c r="J64" s="448" t="s">
        <v>1966</v>
      </c>
      <c r="K64" s="587"/>
      <c r="L64" s="588">
        <v>60000</v>
      </c>
      <c r="M64" s="573"/>
      <c r="N64" s="574"/>
      <c r="O64" s="591"/>
      <c r="P64" s="576"/>
      <c r="Q64" s="577"/>
      <c r="R64" s="578"/>
    </row>
    <row r="65" spans="1:18" s="579" customFormat="1" x14ac:dyDescent="0.2">
      <c r="A65" s="448"/>
      <c r="B65" s="581" t="s">
        <v>1985</v>
      </c>
      <c r="C65" s="629" t="s">
        <v>732</v>
      </c>
      <c r="D65" s="431" t="s">
        <v>1956</v>
      </c>
      <c r="E65" s="396">
        <f t="shared" si="0"/>
        <v>206400</v>
      </c>
      <c r="F65" s="643"/>
      <c r="G65" s="643">
        <v>206400</v>
      </c>
      <c r="H65" s="448"/>
      <c r="I65" s="642"/>
      <c r="J65" s="448" t="s">
        <v>1966</v>
      </c>
      <c r="K65" s="571"/>
      <c r="L65" s="572"/>
      <c r="M65" s="573"/>
      <c r="N65" s="647">
        <v>206400</v>
      </c>
      <c r="O65" s="575"/>
      <c r="P65" s="576"/>
      <c r="Q65" s="577"/>
      <c r="R65" s="578"/>
    </row>
    <row r="66" spans="1:18" s="579" customFormat="1" x14ac:dyDescent="0.2">
      <c r="A66" s="448"/>
      <c r="B66" s="581" t="s">
        <v>1986</v>
      </c>
      <c r="C66" s="629" t="s">
        <v>886</v>
      </c>
      <c r="D66" s="431" t="s">
        <v>1956</v>
      </c>
      <c r="E66" s="396">
        <f t="shared" si="0"/>
        <v>338616</v>
      </c>
      <c r="F66" s="596"/>
      <c r="G66" s="596">
        <v>338616</v>
      </c>
      <c r="H66" s="448"/>
      <c r="I66" s="642"/>
      <c r="J66" s="448" t="s">
        <v>1966</v>
      </c>
      <c r="K66" s="571"/>
      <c r="L66" s="572"/>
      <c r="M66" s="573"/>
      <c r="N66" s="599">
        <v>338616</v>
      </c>
      <c r="O66" s="575"/>
      <c r="P66" s="576"/>
      <c r="Q66" s="577"/>
      <c r="R66" s="578"/>
    </row>
    <row r="67" spans="1:18" s="579" customFormat="1" x14ac:dyDescent="0.2">
      <c r="A67" s="448"/>
      <c r="B67" s="448" t="s">
        <v>2003</v>
      </c>
      <c r="C67" s="567" t="s">
        <v>2004</v>
      </c>
      <c r="D67" s="431" t="s">
        <v>1956</v>
      </c>
      <c r="E67" s="396">
        <f t="shared" si="0"/>
        <v>91584</v>
      </c>
      <c r="F67" s="601"/>
      <c r="G67" s="601">
        <v>91584</v>
      </c>
      <c r="H67" s="448"/>
      <c r="I67" s="642"/>
      <c r="J67" s="448" t="s">
        <v>1966</v>
      </c>
      <c r="K67" s="571"/>
      <c r="L67" s="572"/>
      <c r="M67" s="573"/>
      <c r="N67" s="602">
        <v>91584</v>
      </c>
      <c r="O67" s="575"/>
      <c r="P67" s="576"/>
      <c r="Q67" s="577"/>
      <c r="R67" s="578"/>
    </row>
    <row r="68" spans="1:18" s="579" customFormat="1" x14ac:dyDescent="0.2">
      <c r="A68" s="448"/>
      <c r="B68" s="448" t="s">
        <v>1988</v>
      </c>
      <c r="C68" s="567" t="s">
        <v>885</v>
      </c>
      <c r="D68" s="431" t="s">
        <v>1956</v>
      </c>
      <c r="E68" s="396">
        <f t="shared" si="0"/>
        <v>7200</v>
      </c>
      <c r="F68" s="651"/>
      <c r="G68" s="651">
        <v>7200</v>
      </c>
      <c r="H68" s="448"/>
      <c r="I68" s="642"/>
      <c r="J68" s="448" t="s">
        <v>1966</v>
      </c>
      <c r="K68" s="571"/>
      <c r="L68" s="572"/>
      <c r="M68" s="573"/>
      <c r="N68" s="652">
        <v>7200</v>
      </c>
      <c r="O68" s="575"/>
      <c r="P68" s="576"/>
      <c r="Q68" s="577"/>
      <c r="R68" s="578"/>
    </row>
    <row r="69" spans="1:18" x14ac:dyDescent="0.35">
      <c r="A69" s="84"/>
      <c r="B69" s="797"/>
      <c r="C69" s="99"/>
      <c r="D69" s="162"/>
      <c r="E69" s="411">
        <f t="shared" si="0"/>
        <v>0</v>
      </c>
      <c r="F69" s="162"/>
      <c r="G69" s="162"/>
      <c r="H69" s="162"/>
      <c r="I69" s="162"/>
      <c r="J69" s="162"/>
    </row>
    <row r="70" spans="1:18" x14ac:dyDescent="0.35">
      <c r="A70" s="165"/>
      <c r="B70" s="167" t="s">
        <v>5</v>
      </c>
      <c r="C70" s="165"/>
      <c r="D70" s="165"/>
      <c r="E70" s="777">
        <f t="shared" si="0"/>
        <v>9577095</v>
      </c>
      <c r="F70" s="166">
        <f>SUM(F11:F69)</f>
        <v>1077095</v>
      </c>
      <c r="G70" s="166">
        <f t="shared" ref="G70:I70" si="1">SUM(G11:G69)</f>
        <v>7500000</v>
      </c>
      <c r="H70" s="166">
        <f t="shared" si="1"/>
        <v>0</v>
      </c>
      <c r="I70" s="166">
        <f t="shared" si="1"/>
        <v>1000000</v>
      </c>
      <c r="J70" s="168">
        <f>F70+G70+H70+I70</f>
        <v>9577095</v>
      </c>
    </row>
    <row r="71" spans="1:18" x14ac:dyDescent="0.35">
      <c r="B71" s="5"/>
    </row>
  </sheetData>
  <mergeCells count="5">
    <mergeCell ref="A9:A10"/>
    <mergeCell ref="B9:B10"/>
    <mergeCell ref="E9:I9"/>
    <mergeCell ref="J9:J10"/>
    <mergeCell ref="A1:J1"/>
  </mergeCells>
  <pageMargins left="0.9055118110236221" right="0.31496062992125984" top="0.35433070866141736" bottom="0.35433070866141736" header="0.31496062992125984" footer="0.31496062992125984"/>
  <pageSetup paperSize="9" scale="80" orientation="landscape" horizontalDpi="0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7:F9"/>
  <sheetViews>
    <sheetView topLeftCell="A7" workbookViewId="0">
      <selection sqref="A1:N35"/>
    </sheetView>
  </sheetViews>
  <sheetFormatPr defaultRowHeight="12.75" x14ac:dyDescent="0.2"/>
  <cols>
    <col min="2" max="2" width="12.7109375" customWidth="1"/>
  </cols>
  <sheetData>
    <row r="7" spans="4:6" ht="30.75" x14ac:dyDescent="0.45">
      <c r="E7" s="47"/>
    </row>
    <row r="8" spans="4:6" ht="33.75" x14ac:dyDescent="0.5">
      <c r="D8" s="76" t="s">
        <v>200</v>
      </c>
    </row>
    <row r="9" spans="4:6" ht="28.5" x14ac:dyDescent="0.45">
      <c r="F9" s="77"/>
    </row>
  </sheetData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selection sqref="A1:H23"/>
    </sheetView>
  </sheetViews>
  <sheetFormatPr defaultRowHeight="21" x14ac:dyDescent="0.2"/>
  <cols>
    <col min="1" max="1" width="40" style="11" customWidth="1"/>
    <col min="2" max="2" width="27.42578125" style="11" customWidth="1"/>
    <col min="3" max="7" width="15.140625" style="11" customWidth="1"/>
    <col min="8" max="8" width="15.42578125" style="11" customWidth="1"/>
    <col min="9" max="16384" width="9.140625" style="11"/>
  </cols>
  <sheetData>
    <row r="1" spans="1:13" s="205" customFormat="1" ht="23.25" x14ac:dyDescent="0.35">
      <c r="A1" s="1196" t="s">
        <v>2279</v>
      </c>
      <c r="B1" s="1196"/>
      <c r="C1" s="1196"/>
      <c r="D1" s="1196"/>
      <c r="E1" s="1196"/>
      <c r="F1" s="1196"/>
      <c r="G1" s="1196"/>
      <c r="H1" s="1196"/>
      <c r="I1" s="244"/>
      <c r="J1" s="244"/>
      <c r="K1" s="244"/>
      <c r="L1" s="244"/>
      <c r="M1" s="244"/>
    </row>
    <row r="2" spans="1:13" s="109" customFormat="1" x14ac:dyDescent="0.2">
      <c r="A2" s="1197" t="s">
        <v>116</v>
      </c>
      <c r="B2" s="1197" t="s">
        <v>117</v>
      </c>
      <c r="C2" s="1199" t="s">
        <v>1122</v>
      </c>
      <c r="D2" s="1197"/>
      <c r="E2" s="1197"/>
      <c r="F2" s="1197"/>
      <c r="G2" s="1197"/>
      <c r="H2" s="1197" t="s">
        <v>5</v>
      </c>
      <c r="I2" s="202"/>
    </row>
    <row r="3" spans="1:13" x14ac:dyDescent="0.2">
      <c r="A3" s="1198"/>
      <c r="B3" s="1198"/>
      <c r="C3" s="705" t="s">
        <v>1123</v>
      </c>
      <c r="D3" s="703" t="s">
        <v>1124</v>
      </c>
      <c r="E3" s="703" t="s">
        <v>1125</v>
      </c>
      <c r="F3" s="703" t="s">
        <v>1126</v>
      </c>
      <c r="G3" s="703" t="s">
        <v>1127</v>
      </c>
      <c r="H3" s="1197"/>
      <c r="I3" s="202"/>
    </row>
    <row r="4" spans="1:13" x14ac:dyDescent="0.2">
      <c r="A4" s="118" t="s">
        <v>1128</v>
      </c>
      <c r="B4" s="245"/>
      <c r="C4" s="187"/>
      <c r="D4" s="187"/>
      <c r="E4" s="187"/>
      <c r="F4" s="187"/>
      <c r="G4" s="187"/>
      <c r="H4" s="187"/>
    </row>
    <row r="5" spans="1:13" x14ac:dyDescent="0.2">
      <c r="A5" s="118" t="s">
        <v>1130</v>
      </c>
      <c r="B5" s="245" t="s">
        <v>2007</v>
      </c>
      <c r="C5" s="187">
        <v>9588</v>
      </c>
      <c r="D5" s="187">
        <v>5802</v>
      </c>
      <c r="E5" s="187">
        <v>4354</v>
      </c>
      <c r="F5" s="187">
        <v>2168</v>
      </c>
      <c r="G5" s="187">
        <v>3457</v>
      </c>
      <c r="H5" s="187">
        <f>C5+D5+E5+F5+G5</f>
        <v>25369</v>
      </c>
    </row>
    <row r="6" spans="1:13" x14ac:dyDescent="0.2">
      <c r="A6" s="118" t="s">
        <v>1131</v>
      </c>
      <c r="B6" s="245" t="s">
        <v>2007</v>
      </c>
      <c r="C6" s="187">
        <v>9588</v>
      </c>
      <c r="D6" s="187">
        <v>5802</v>
      </c>
      <c r="E6" s="187">
        <v>4354</v>
      </c>
      <c r="F6" s="187">
        <v>2168</v>
      </c>
      <c r="G6" s="187">
        <v>3457</v>
      </c>
      <c r="H6" s="187">
        <f t="shared" ref="H6:H17" si="0">C6+D6+E6+F6+G6</f>
        <v>25369</v>
      </c>
    </row>
    <row r="7" spans="1:13" x14ac:dyDescent="0.2">
      <c r="A7" s="118" t="s">
        <v>1132</v>
      </c>
      <c r="B7" s="245" t="s">
        <v>1129</v>
      </c>
      <c r="C7" s="187">
        <v>9588</v>
      </c>
      <c r="D7" s="187">
        <v>5802</v>
      </c>
      <c r="E7" s="187">
        <v>4354</v>
      </c>
      <c r="F7" s="187">
        <v>2168</v>
      </c>
      <c r="G7" s="187">
        <v>3457</v>
      </c>
      <c r="H7" s="187">
        <f t="shared" si="0"/>
        <v>25369</v>
      </c>
    </row>
    <row r="8" spans="1:13" x14ac:dyDescent="0.2">
      <c r="A8" s="118" t="s">
        <v>1133</v>
      </c>
      <c r="B8" s="245" t="s">
        <v>1134</v>
      </c>
      <c r="C8" s="187">
        <v>3181</v>
      </c>
      <c r="D8" s="187">
        <v>1786</v>
      </c>
      <c r="E8" s="187">
        <v>1471</v>
      </c>
      <c r="F8" s="187">
        <v>491</v>
      </c>
      <c r="G8" s="187">
        <v>200</v>
      </c>
      <c r="H8" s="187">
        <f t="shared" si="0"/>
        <v>7129</v>
      </c>
    </row>
    <row r="9" spans="1:13" x14ac:dyDescent="0.2">
      <c r="A9" s="118" t="s">
        <v>2074</v>
      </c>
      <c r="B9" s="245" t="s">
        <v>1135</v>
      </c>
      <c r="C9" s="187">
        <v>365</v>
      </c>
      <c r="D9" s="187">
        <v>314</v>
      </c>
      <c r="E9" s="187">
        <v>303</v>
      </c>
      <c r="F9" s="187">
        <v>144</v>
      </c>
      <c r="G9" s="187">
        <v>198</v>
      </c>
      <c r="H9" s="187">
        <f t="shared" si="0"/>
        <v>1324</v>
      </c>
    </row>
    <row r="10" spans="1:13" ht="42" x14ac:dyDescent="0.2">
      <c r="A10" s="118" t="s">
        <v>1136</v>
      </c>
      <c r="B10" s="245" t="s">
        <v>1137</v>
      </c>
      <c r="C10" s="187">
        <v>8183</v>
      </c>
      <c r="D10" s="187">
        <v>5802</v>
      </c>
      <c r="E10" s="187">
        <v>1135</v>
      </c>
      <c r="F10" s="187">
        <v>2168</v>
      </c>
      <c r="G10" s="187">
        <v>3457</v>
      </c>
      <c r="H10" s="187">
        <f t="shared" si="0"/>
        <v>20745</v>
      </c>
    </row>
    <row r="11" spans="1:13" x14ac:dyDescent="0.2">
      <c r="A11" s="118" t="s">
        <v>1138</v>
      </c>
      <c r="B11" s="245" t="s">
        <v>1139</v>
      </c>
      <c r="C11" s="187">
        <v>8183</v>
      </c>
      <c r="D11" s="187">
        <v>5802</v>
      </c>
      <c r="E11" s="187">
        <v>4354</v>
      </c>
      <c r="F11" s="187">
        <v>2168</v>
      </c>
      <c r="G11" s="187">
        <v>370</v>
      </c>
      <c r="H11" s="187">
        <f t="shared" si="0"/>
        <v>20877</v>
      </c>
    </row>
    <row r="12" spans="1:13" x14ac:dyDescent="0.2">
      <c r="A12" s="118" t="s">
        <v>1140</v>
      </c>
      <c r="B12" s="245" t="s">
        <v>1141</v>
      </c>
      <c r="C12" s="187">
        <v>1527</v>
      </c>
      <c r="D12" s="187">
        <v>0</v>
      </c>
      <c r="E12" s="187">
        <v>0</v>
      </c>
      <c r="F12" s="187">
        <v>0</v>
      </c>
      <c r="G12" s="187">
        <v>0</v>
      </c>
      <c r="H12" s="187">
        <v>1200</v>
      </c>
    </row>
    <row r="13" spans="1:13" x14ac:dyDescent="0.2">
      <c r="A13" s="118" t="s">
        <v>1142</v>
      </c>
      <c r="B13" s="245" t="s">
        <v>1143</v>
      </c>
      <c r="C13" s="246">
        <v>4012</v>
      </c>
      <c r="D13" s="246">
        <v>617</v>
      </c>
      <c r="E13" s="246">
        <v>1627</v>
      </c>
      <c r="F13" s="246">
        <v>137</v>
      </c>
      <c r="G13" s="246">
        <v>1335</v>
      </c>
      <c r="H13" s="187">
        <f t="shared" si="0"/>
        <v>7728</v>
      </c>
    </row>
    <row r="14" spans="1:13" x14ac:dyDescent="0.2">
      <c r="A14" s="118" t="s">
        <v>1144</v>
      </c>
      <c r="B14" s="245" t="s">
        <v>1145</v>
      </c>
      <c r="C14" s="187">
        <v>1294</v>
      </c>
      <c r="D14" s="187">
        <v>737</v>
      </c>
      <c r="E14" s="187">
        <v>718</v>
      </c>
      <c r="F14" s="187">
        <v>545</v>
      </c>
      <c r="G14" s="187">
        <v>662</v>
      </c>
      <c r="H14" s="187">
        <f t="shared" si="0"/>
        <v>3956</v>
      </c>
    </row>
    <row r="15" spans="1:13" x14ac:dyDescent="0.2">
      <c r="A15" s="247" t="s">
        <v>1146</v>
      </c>
      <c r="B15" s="245" t="s">
        <v>2008</v>
      </c>
      <c r="C15" s="194">
        <v>717</v>
      </c>
      <c r="D15" s="194">
        <v>300</v>
      </c>
      <c r="E15" s="194">
        <v>648</v>
      </c>
      <c r="F15" s="194">
        <v>415</v>
      </c>
      <c r="G15" s="194">
        <v>534</v>
      </c>
      <c r="H15" s="248">
        <f t="shared" si="0"/>
        <v>2614</v>
      </c>
    </row>
    <row r="16" spans="1:13" s="205" customFormat="1" x14ac:dyDescent="0.2">
      <c r="A16" s="247" t="s">
        <v>2009</v>
      </c>
      <c r="B16" s="194" t="s">
        <v>1147</v>
      </c>
      <c r="C16" s="194">
        <v>90</v>
      </c>
      <c r="D16" s="194">
        <v>65</v>
      </c>
      <c r="E16" s="194"/>
      <c r="F16" s="194">
        <v>65</v>
      </c>
      <c r="G16" s="194">
        <v>100</v>
      </c>
      <c r="H16" s="248">
        <f t="shared" si="0"/>
        <v>320</v>
      </c>
    </row>
    <row r="17" spans="1:8" s="205" customFormat="1" x14ac:dyDescent="0.2">
      <c r="A17" s="247" t="s">
        <v>2010</v>
      </c>
      <c r="B17" s="194" t="s">
        <v>1148</v>
      </c>
      <c r="C17" s="187">
        <v>2169</v>
      </c>
      <c r="D17" s="194">
        <v>760</v>
      </c>
      <c r="E17" s="194">
        <v>909</v>
      </c>
      <c r="F17" s="194">
        <v>107</v>
      </c>
      <c r="G17" s="194">
        <v>554</v>
      </c>
      <c r="H17" s="248">
        <f t="shared" si="0"/>
        <v>4499</v>
      </c>
    </row>
    <row r="18" spans="1:8" s="205" customFormat="1" x14ac:dyDescent="0.2">
      <c r="A18" s="247" t="s">
        <v>2011</v>
      </c>
      <c r="B18" s="194" t="s">
        <v>1149</v>
      </c>
      <c r="C18" s="187">
        <v>305</v>
      </c>
      <c r="D18" s="187">
        <v>105</v>
      </c>
      <c r="E18" s="187">
        <v>63</v>
      </c>
      <c r="F18" s="187">
        <v>90</v>
      </c>
      <c r="G18" s="187">
        <v>119</v>
      </c>
      <c r="H18" s="194">
        <v>253</v>
      </c>
    </row>
    <row r="19" spans="1:8" x14ac:dyDescent="0.2">
      <c r="A19" s="118" t="s">
        <v>2012</v>
      </c>
      <c r="B19" s="249"/>
      <c r="C19" s="187"/>
      <c r="D19" s="187"/>
      <c r="E19" s="187"/>
      <c r="F19" s="187"/>
      <c r="G19" s="187"/>
      <c r="H19" s="187"/>
    </row>
    <row r="20" spans="1:8" x14ac:dyDescent="0.2">
      <c r="A20" s="118" t="s">
        <v>1150</v>
      </c>
      <c r="B20" s="245" t="s">
        <v>1151</v>
      </c>
      <c r="C20" s="187">
        <v>9</v>
      </c>
      <c r="D20" s="187">
        <v>13</v>
      </c>
      <c r="E20" s="187">
        <v>10</v>
      </c>
      <c r="F20" s="187">
        <v>8</v>
      </c>
      <c r="G20" s="187">
        <v>7</v>
      </c>
      <c r="H20" s="248">
        <f>C20+D20+E20+F20+G20</f>
        <v>47</v>
      </c>
    </row>
    <row r="21" spans="1:8" x14ac:dyDescent="0.2">
      <c r="A21" s="247" t="s">
        <v>2014</v>
      </c>
      <c r="B21" s="194" t="s">
        <v>2015</v>
      </c>
      <c r="C21" s="194">
        <v>60</v>
      </c>
      <c r="D21" s="194">
        <v>32</v>
      </c>
      <c r="E21" s="194"/>
      <c r="F21" s="194">
        <v>32</v>
      </c>
      <c r="G21" s="194">
        <v>18</v>
      </c>
      <c r="H21" s="248">
        <f>C21+D21+E21+F21+G21</f>
        <v>142</v>
      </c>
    </row>
    <row r="22" spans="1:8" x14ac:dyDescent="0.2">
      <c r="A22" s="247" t="s">
        <v>2013</v>
      </c>
      <c r="B22" s="194" t="s">
        <v>2015</v>
      </c>
      <c r="C22" s="194">
        <v>60</v>
      </c>
      <c r="D22" s="194">
        <v>32</v>
      </c>
      <c r="E22" s="194"/>
      <c r="F22" s="194">
        <v>32</v>
      </c>
      <c r="G22" s="194">
        <v>18</v>
      </c>
      <c r="H22" s="248">
        <f>C22+D22+E22+F22+G22</f>
        <v>142</v>
      </c>
    </row>
  </sheetData>
  <mergeCells count="5">
    <mergeCell ref="A1:H1"/>
    <mergeCell ref="A2:A3"/>
    <mergeCell ref="B2:B3"/>
    <mergeCell ref="C2:G2"/>
    <mergeCell ref="H2:H3"/>
  </mergeCells>
  <pageMargins left="0.9055118110236221" right="0.31496062992125984" top="0.35433070866141736" bottom="0.35433070866141736" header="0.31496062992125984" footer="0.31496062992125984"/>
  <pageSetup scale="80" orientation="landscape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workbookViewId="0">
      <selection sqref="A1:F37"/>
    </sheetView>
  </sheetViews>
  <sheetFormatPr defaultRowHeight="21" x14ac:dyDescent="0.35"/>
  <cols>
    <col min="1" max="1" width="6.85546875" style="24" customWidth="1"/>
    <col min="2" max="2" width="19.42578125" style="23" customWidth="1"/>
    <col min="3" max="3" width="25.28515625" style="23" customWidth="1"/>
    <col min="4" max="4" width="8.42578125" style="24" customWidth="1"/>
    <col min="5" max="5" width="14.85546875" style="687" customWidth="1"/>
    <col min="6" max="6" width="13.140625" style="687" customWidth="1"/>
    <col min="7" max="7" width="17.140625" style="23" customWidth="1"/>
    <col min="8" max="8" width="14.7109375" style="23" customWidth="1"/>
    <col min="9" max="16384" width="9.140625" style="23"/>
  </cols>
  <sheetData>
    <row r="1" spans="1:6" x14ac:dyDescent="0.35">
      <c r="A1" s="1136" t="s">
        <v>2280</v>
      </c>
      <c r="B1" s="1136"/>
      <c r="C1" s="1136"/>
      <c r="D1" s="1136"/>
      <c r="E1" s="1136"/>
      <c r="F1" s="1136"/>
    </row>
    <row r="2" spans="1:6" x14ac:dyDescent="0.35">
      <c r="A2" s="2"/>
      <c r="B2" s="1"/>
      <c r="C2" s="1"/>
      <c r="D2" s="2"/>
      <c r="E2" s="946"/>
      <c r="F2" s="946"/>
    </row>
    <row r="3" spans="1:6" x14ac:dyDescent="0.35">
      <c r="A3" s="947" t="s">
        <v>0</v>
      </c>
      <c r="B3" s="947" t="s">
        <v>2005</v>
      </c>
      <c r="C3" s="947" t="s">
        <v>1228</v>
      </c>
      <c r="D3" s="947" t="s">
        <v>2080</v>
      </c>
      <c r="E3" s="948" t="s">
        <v>2081</v>
      </c>
      <c r="F3" s="948" t="s">
        <v>2082</v>
      </c>
    </row>
    <row r="4" spans="1:6" x14ac:dyDescent="0.35">
      <c r="A4" s="949">
        <v>1</v>
      </c>
      <c r="B4" s="55" t="s">
        <v>1962</v>
      </c>
      <c r="C4" s="55" t="s">
        <v>2083</v>
      </c>
      <c r="D4" s="949">
        <v>1</v>
      </c>
      <c r="E4" s="950">
        <v>28000</v>
      </c>
      <c r="F4" s="950">
        <v>28000</v>
      </c>
    </row>
    <row r="5" spans="1:6" x14ac:dyDescent="0.35">
      <c r="A5" s="124"/>
      <c r="B5" s="4"/>
      <c r="C5" s="4" t="s">
        <v>2084</v>
      </c>
      <c r="D5" s="124">
        <v>1</v>
      </c>
      <c r="E5" s="951">
        <v>5000</v>
      </c>
      <c r="F5" s="951">
        <v>5000</v>
      </c>
    </row>
    <row r="6" spans="1:6" x14ac:dyDescent="0.35">
      <c r="A6" s="952"/>
      <c r="B6" s="56"/>
      <c r="C6" s="56" t="s">
        <v>2085</v>
      </c>
      <c r="D6" s="952">
        <v>1</v>
      </c>
      <c r="E6" s="953">
        <v>2700</v>
      </c>
      <c r="F6" s="953">
        <v>2700</v>
      </c>
    </row>
    <row r="7" spans="1:6" x14ac:dyDescent="0.35">
      <c r="A7" s="1200" t="s">
        <v>2086</v>
      </c>
      <c r="B7" s="1201"/>
      <c r="C7" s="1201"/>
      <c r="D7" s="1201"/>
      <c r="E7" s="1201"/>
      <c r="F7" s="954">
        <f>SUM(F4:F6)</f>
        <v>35700</v>
      </c>
    </row>
    <row r="8" spans="1:6" x14ac:dyDescent="0.35">
      <c r="A8" s="949">
        <v>2</v>
      </c>
      <c r="B8" s="55" t="s">
        <v>1964</v>
      </c>
      <c r="C8" s="55" t="s">
        <v>2083</v>
      </c>
      <c r="D8" s="949">
        <v>1</v>
      </c>
      <c r="E8" s="950">
        <v>28000</v>
      </c>
      <c r="F8" s="950">
        <v>28000</v>
      </c>
    </row>
    <row r="9" spans="1:6" x14ac:dyDescent="0.35">
      <c r="A9" s="124"/>
      <c r="B9" s="4"/>
      <c r="C9" s="4" t="s">
        <v>2087</v>
      </c>
      <c r="D9" s="124">
        <v>2</v>
      </c>
      <c r="E9" s="951">
        <v>2650</v>
      </c>
      <c r="F9" s="951">
        <v>5300</v>
      </c>
    </row>
    <row r="10" spans="1:6" x14ac:dyDescent="0.35">
      <c r="A10" s="952"/>
      <c r="B10" s="56"/>
      <c r="C10" s="56" t="s">
        <v>2088</v>
      </c>
      <c r="D10" s="952">
        <v>1</v>
      </c>
      <c r="E10" s="953">
        <v>2400</v>
      </c>
      <c r="F10" s="953">
        <v>2400</v>
      </c>
    </row>
    <row r="11" spans="1:6" x14ac:dyDescent="0.35">
      <c r="A11" s="1200" t="s">
        <v>2086</v>
      </c>
      <c r="B11" s="1201"/>
      <c r="C11" s="1201"/>
      <c r="D11" s="1201"/>
      <c r="E11" s="1201"/>
      <c r="F11" s="954">
        <f>SUM(F8:F10)</f>
        <v>35700</v>
      </c>
    </row>
    <row r="12" spans="1:6" x14ac:dyDescent="0.35">
      <c r="A12" s="949">
        <v>3</v>
      </c>
      <c r="B12" s="55" t="s">
        <v>1965</v>
      </c>
      <c r="C12" s="55" t="s">
        <v>2083</v>
      </c>
      <c r="D12" s="949">
        <v>1</v>
      </c>
      <c r="E12" s="950">
        <v>28000</v>
      </c>
      <c r="F12" s="950">
        <v>28000</v>
      </c>
    </row>
    <row r="13" spans="1:6" x14ac:dyDescent="0.35">
      <c r="A13" s="124"/>
      <c r="B13" s="4"/>
      <c r="C13" s="4" t="s">
        <v>2087</v>
      </c>
      <c r="D13" s="124">
        <v>2</v>
      </c>
      <c r="E13" s="951">
        <v>2650</v>
      </c>
      <c r="F13" s="951">
        <v>5300</v>
      </c>
    </row>
    <row r="14" spans="1:6" x14ac:dyDescent="0.35">
      <c r="A14" s="952"/>
      <c r="B14" s="56"/>
      <c r="C14" s="56" t="s">
        <v>2088</v>
      </c>
      <c r="D14" s="952">
        <v>1</v>
      </c>
      <c r="E14" s="953">
        <v>2400</v>
      </c>
      <c r="F14" s="953">
        <v>2400</v>
      </c>
    </row>
    <row r="15" spans="1:6" x14ac:dyDescent="0.35">
      <c r="A15" s="1200" t="s">
        <v>2086</v>
      </c>
      <c r="B15" s="1201"/>
      <c r="C15" s="1201"/>
      <c r="D15" s="1201"/>
      <c r="E15" s="1201"/>
      <c r="F15" s="954">
        <f>SUM(F12:F14)</f>
        <v>35700</v>
      </c>
    </row>
    <row r="16" spans="1:6" x14ac:dyDescent="0.35">
      <c r="A16" s="949">
        <v>4</v>
      </c>
      <c r="B16" s="55" t="s">
        <v>1957</v>
      </c>
      <c r="C16" s="55" t="s">
        <v>2089</v>
      </c>
      <c r="D16" s="949">
        <v>1</v>
      </c>
      <c r="E16" s="950">
        <v>28000</v>
      </c>
      <c r="F16" s="950">
        <v>28000</v>
      </c>
    </row>
    <row r="17" spans="1:11" x14ac:dyDescent="0.35">
      <c r="A17" s="124"/>
      <c r="B17" s="4"/>
      <c r="C17" s="4" t="s">
        <v>2090</v>
      </c>
      <c r="D17" s="124">
        <v>1</v>
      </c>
      <c r="E17" s="951">
        <v>12000</v>
      </c>
      <c r="F17" s="951">
        <v>12000</v>
      </c>
    </row>
    <row r="18" spans="1:11" x14ac:dyDescent="0.35">
      <c r="A18" s="124"/>
      <c r="B18" s="4"/>
      <c r="C18" s="4" t="s">
        <v>2091</v>
      </c>
      <c r="D18" s="124"/>
      <c r="E18" s="951"/>
      <c r="F18" s="951">
        <v>15340</v>
      </c>
    </row>
    <row r="19" spans="1:11" x14ac:dyDescent="0.35">
      <c r="A19" s="952"/>
      <c r="B19" s="56"/>
      <c r="C19" s="56" t="s">
        <v>2092</v>
      </c>
      <c r="D19" s="952"/>
      <c r="E19" s="953"/>
      <c r="F19" s="953">
        <v>44760</v>
      </c>
      <c r="K19" s="23" t="s">
        <v>583</v>
      </c>
    </row>
    <row r="20" spans="1:11" x14ac:dyDescent="0.35">
      <c r="A20" s="1200" t="s">
        <v>2086</v>
      </c>
      <c r="B20" s="1201"/>
      <c r="C20" s="1201"/>
      <c r="D20" s="1201"/>
      <c r="E20" s="1201"/>
      <c r="F20" s="955">
        <f>SUM(F16:F19)</f>
        <v>100100</v>
      </c>
    </row>
    <row r="21" spans="1:11" x14ac:dyDescent="0.35">
      <c r="A21" s="136">
        <v>5</v>
      </c>
      <c r="B21" s="31" t="s">
        <v>1960</v>
      </c>
      <c r="C21" s="31" t="s">
        <v>2093</v>
      </c>
      <c r="D21" s="136">
        <v>1</v>
      </c>
      <c r="E21" s="956">
        <v>10150</v>
      </c>
      <c r="F21" s="956">
        <v>10150</v>
      </c>
    </row>
    <row r="22" spans="1:11" x14ac:dyDescent="0.35">
      <c r="A22" s="1200" t="s">
        <v>2086</v>
      </c>
      <c r="B22" s="1201"/>
      <c r="C22" s="1201"/>
      <c r="D22" s="1201"/>
      <c r="E22" s="1201"/>
      <c r="F22" s="957">
        <v>10150</v>
      </c>
    </row>
    <row r="23" spans="1:11" x14ac:dyDescent="0.35">
      <c r="A23" s="949">
        <v>6</v>
      </c>
      <c r="B23" s="55" t="s">
        <v>1966</v>
      </c>
      <c r="C23" s="55" t="s">
        <v>2083</v>
      </c>
      <c r="D23" s="949">
        <v>1</v>
      </c>
      <c r="E23" s="950">
        <v>28000</v>
      </c>
      <c r="F23" s="950">
        <v>28000</v>
      </c>
    </row>
    <row r="24" spans="1:11" x14ac:dyDescent="0.35">
      <c r="A24" s="124"/>
      <c r="B24" s="4"/>
      <c r="C24" s="4" t="s">
        <v>2094</v>
      </c>
      <c r="D24" s="124">
        <v>1</v>
      </c>
      <c r="E24" s="951">
        <v>8000</v>
      </c>
      <c r="F24" s="951">
        <v>8000</v>
      </c>
    </row>
    <row r="25" spans="1:11" x14ac:dyDescent="0.35">
      <c r="A25" s="124"/>
      <c r="B25" s="4"/>
      <c r="C25" s="4" t="s">
        <v>2088</v>
      </c>
      <c r="D25" s="124">
        <v>6</v>
      </c>
      <c r="E25" s="951">
        <v>2500</v>
      </c>
      <c r="F25" s="951">
        <v>15000</v>
      </c>
    </row>
    <row r="26" spans="1:11" x14ac:dyDescent="0.35">
      <c r="A26" s="124"/>
      <c r="B26" s="4"/>
      <c r="C26" s="4" t="s">
        <v>2095</v>
      </c>
      <c r="D26" s="124">
        <v>1</v>
      </c>
      <c r="E26" s="951">
        <v>3300</v>
      </c>
      <c r="F26" s="951">
        <v>3300</v>
      </c>
    </row>
    <row r="27" spans="1:11" x14ac:dyDescent="0.35">
      <c r="A27" s="952"/>
      <c r="B27" s="56"/>
      <c r="C27" s="56" t="s">
        <v>2096</v>
      </c>
      <c r="D27" s="952">
        <v>1</v>
      </c>
      <c r="E27" s="953">
        <v>10000</v>
      </c>
      <c r="F27" s="953">
        <v>10000</v>
      </c>
    </row>
    <row r="28" spans="1:11" x14ac:dyDescent="0.35">
      <c r="A28" s="1200" t="s">
        <v>2086</v>
      </c>
      <c r="B28" s="1201"/>
      <c r="C28" s="1201"/>
      <c r="D28" s="1201"/>
      <c r="E28" s="1201"/>
      <c r="F28" s="955">
        <f>SUM(F23:F27)</f>
        <v>64300</v>
      </c>
    </row>
    <row r="29" spans="1:11" x14ac:dyDescent="0.35">
      <c r="A29" s="949">
        <v>7</v>
      </c>
      <c r="B29" s="55" t="s">
        <v>1963</v>
      </c>
      <c r="C29" s="55" t="s">
        <v>2097</v>
      </c>
      <c r="D29" s="949">
        <v>2</v>
      </c>
      <c r="E29" s="950">
        <v>5000</v>
      </c>
      <c r="F29" s="950">
        <v>10000</v>
      </c>
    </row>
    <row r="30" spans="1:11" x14ac:dyDescent="0.35">
      <c r="A30" s="124"/>
      <c r="B30" s="4"/>
      <c r="C30" s="4" t="s">
        <v>2098</v>
      </c>
      <c r="D30" s="124">
        <v>1</v>
      </c>
      <c r="E30" s="951">
        <v>3500</v>
      </c>
      <c r="F30" s="951">
        <v>3500</v>
      </c>
    </row>
    <row r="31" spans="1:11" x14ac:dyDescent="0.35">
      <c r="A31" s="952"/>
      <c r="B31" s="56"/>
      <c r="C31" s="56" t="s">
        <v>2099</v>
      </c>
      <c r="D31" s="952">
        <v>40</v>
      </c>
      <c r="E31" s="953">
        <v>200</v>
      </c>
      <c r="F31" s="953">
        <v>8000</v>
      </c>
    </row>
    <row r="32" spans="1:11" x14ac:dyDescent="0.35">
      <c r="A32" s="1200" t="s">
        <v>2086</v>
      </c>
      <c r="B32" s="1201"/>
      <c r="C32" s="1201"/>
      <c r="D32" s="1201"/>
      <c r="E32" s="1201"/>
      <c r="F32" s="955">
        <f>SUM(F29:F31)</f>
        <v>21500</v>
      </c>
    </row>
    <row r="33" spans="1:6" x14ac:dyDescent="0.35">
      <c r="A33" s="949">
        <v>8</v>
      </c>
      <c r="B33" s="55" t="s">
        <v>1473</v>
      </c>
      <c r="C33" s="55" t="s">
        <v>2100</v>
      </c>
      <c r="D33" s="949">
        <v>1</v>
      </c>
      <c r="E33" s="950">
        <v>33000</v>
      </c>
      <c r="F33" s="950">
        <v>33000</v>
      </c>
    </row>
    <row r="34" spans="1:6" x14ac:dyDescent="0.35">
      <c r="A34" s="124"/>
      <c r="B34" s="4"/>
      <c r="C34" s="4" t="s">
        <v>2101</v>
      </c>
      <c r="D34" s="124">
        <v>1</v>
      </c>
      <c r="E34" s="951">
        <v>48000</v>
      </c>
      <c r="F34" s="951">
        <v>48000</v>
      </c>
    </row>
    <row r="35" spans="1:6" x14ac:dyDescent="0.35">
      <c r="A35" s="124"/>
      <c r="B35" s="4"/>
      <c r="C35" s="4" t="s">
        <v>2102</v>
      </c>
      <c r="D35" s="124">
        <v>1</v>
      </c>
      <c r="E35" s="951">
        <v>18000</v>
      </c>
      <c r="F35" s="951">
        <v>18000</v>
      </c>
    </row>
    <row r="36" spans="1:6" x14ac:dyDescent="0.35">
      <c r="A36" s="952"/>
      <c r="B36" s="56"/>
      <c r="C36" s="56" t="s">
        <v>2103</v>
      </c>
      <c r="D36" s="952">
        <v>1</v>
      </c>
      <c r="E36" s="953">
        <v>8300</v>
      </c>
      <c r="F36" s="953">
        <v>8300</v>
      </c>
    </row>
    <row r="37" spans="1:6" x14ac:dyDescent="0.35">
      <c r="A37" s="1200" t="s">
        <v>2086</v>
      </c>
      <c r="B37" s="1201"/>
      <c r="C37" s="1201"/>
      <c r="D37" s="1201"/>
      <c r="E37" s="1201"/>
      <c r="F37" s="955">
        <f>SUM(F33:F36)</f>
        <v>107300</v>
      </c>
    </row>
  </sheetData>
  <mergeCells count="9">
    <mergeCell ref="A28:E28"/>
    <mergeCell ref="A32:E32"/>
    <mergeCell ref="A37:E37"/>
    <mergeCell ref="A1:F1"/>
    <mergeCell ref="A7:E7"/>
    <mergeCell ref="A11:E11"/>
    <mergeCell ref="A15:E15"/>
    <mergeCell ref="A20:E20"/>
    <mergeCell ref="A22:E22"/>
  </mergeCells>
  <pageMargins left="0.70866141732283472" right="0.70866141732283472" top="1.1417322834645669" bottom="0.74803149606299213" header="0.31496062992125984" footer="0.31496062992125984"/>
  <pageSetup paperSize="9" scale="90" orientation="portrait" verticalDpi="0" r:id="rId1"/>
  <ignoredErrors>
    <ignoredError sqref="F28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27"/>
  <sheetViews>
    <sheetView workbookViewId="0">
      <selection activeCell="H24" sqref="H24"/>
    </sheetView>
  </sheetViews>
  <sheetFormatPr defaultRowHeight="21" x14ac:dyDescent="0.2"/>
  <cols>
    <col min="1" max="1" width="56.5703125" style="214" customWidth="1"/>
    <col min="2" max="4" width="24.42578125" style="214" customWidth="1"/>
    <col min="5" max="5" width="9.140625" style="214"/>
    <col min="6" max="6" width="18.42578125" style="214" customWidth="1"/>
    <col min="7" max="16384" width="9.140625" style="214"/>
  </cols>
  <sheetData>
    <row r="1" spans="1:6" ht="23.25" x14ac:dyDescent="0.2">
      <c r="A1" s="1117" t="s">
        <v>1259</v>
      </c>
      <c r="B1" s="1117"/>
      <c r="C1" s="1117"/>
      <c r="D1" s="1117"/>
    </row>
    <row r="2" spans="1:6" s="267" customFormat="1" x14ac:dyDescent="0.2">
      <c r="A2" s="1118" t="s">
        <v>1227</v>
      </c>
      <c r="B2" s="1118"/>
      <c r="C2" s="1118"/>
      <c r="D2" s="1118"/>
    </row>
    <row r="3" spans="1:6" s="270" customFormat="1" ht="18.75" x14ac:dyDescent="0.2">
      <c r="A3" s="253" t="s">
        <v>1228</v>
      </c>
      <c r="B3" s="268" t="s">
        <v>1260</v>
      </c>
      <c r="C3" s="269" t="s">
        <v>1063</v>
      </c>
      <c r="D3" s="253" t="s">
        <v>1261</v>
      </c>
    </row>
    <row r="4" spans="1:6" s="274" customFormat="1" x14ac:dyDescent="0.2">
      <c r="A4" s="707" t="s">
        <v>1230</v>
      </c>
      <c r="B4" s="271"/>
      <c r="C4" s="272"/>
      <c r="D4" s="273"/>
    </row>
    <row r="5" spans="1:6" s="274" customFormat="1" ht="21" customHeight="1" x14ac:dyDescent="0.2">
      <c r="A5" s="273" t="s">
        <v>2114</v>
      </c>
      <c r="B5" s="382">
        <v>45756300</v>
      </c>
      <c r="C5" s="275">
        <v>7500000</v>
      </c>
      <c r="D5" s="276">
        <f>B5+C5</f>
        <v>53256300</v>
      </c>
      <c r="F5" s="382">
        <v>45756300</v>
      </c>
    </row>
    <row r="6" spans="1:6" s="274" customFormat="1" ht="21" customHeight="1" x14ac:dyDescent="0.2">
      <c r="A6" s="273" t="s">
        <v>2115</v>
      </c>
      <c r="B6" s="382">
        <v>168400</v>
      </c>
      <c r="C6" s="275"/>
      <c r="D6" s="276">
        <f t="shared" ref="D6:D16" si="0">B6+C6</f>
        <v>168400</v>
      </c>
      <c r="F6" s="382">
        <v>168400</v>
      </c>
    </row>
    <row r="7" spans="1:6" s="274" customFormat="1" ht="21" customHeight="1" x14ac:dyDescent="0.2">
      <c r="A7" s="273" t="s">
        <v>2116</v>
      </c>
      <c r="B7" s="382">
        <v>200500</v>
      </c>
      <c r="C7" s="275"/>
      <c r="D7" s="276">
        <f t="shared" si="0"/>
        <v>200500</v>
      </c>
      <c r="F7" s="382">
        <v>200500</v>
      </c>
    </row>
    <row r="8" spans="1:6" s="274" customFormat="1" ht="21" customHeight="1" x14ac:dyDescent="0.2">
      <c r="A8" s="708" t="s">
        <v>2117</v>
      </c>
      <c r="B8" s="382">
        <v>721724</v>
      </c>
      <c r="C8" s="275"/>
      <c r="D8" s="276">
        <f t="shared" si="0"/>
        <v>721724</v>
      </c>
      <c r="F8" s="382">
        <v>721724</v>
      </c>
    </row>
    <row r="9" spans="1:6" s="274" customFormat="1" ht="21" customHeight="1" x14ac:dyDescent="0.2">
      <c r="A9" s="273" t="s">
        <v>2118</v>
      </c>
      <c r="B9" s="382">
        <v>6419866</v>
      </c>
      <c r="C9" s="275"/>
      <c r="D9" s="276">
        <f t="shared" si="0"/>
        <v>6419866</v>
      </c>
      <c r="F9" s="382">
        <v>6419866</v>
      </c>
    </row>
    <row r="10" spans="1:6" s="274" customFormat="1" ht="21" customHeight="1" x14ac:dyDescent="0.2">
      <c r="A10" s="273" t="s">
        <v>2119</v>
      </c>
      <c r="B10" s="382">
        <v>1332286</v>
      </c>
      <c r="C10" s="318">
        <v>136764.84</v>
      </c>
      <c r="D10" s="276">
        <f t="shared" si="0"/>
        <v>1469050.84</v>
      </c>
      <c r="F10" s="382">
        <v>1332286</v>
      </c>
    </row>
    <row r="11" spans="1:6" s="274" customFormat="1" ht="21" customHeight="1" x14ac:dyDescent="0.2">
      <c r="A11" s="273" t="s">
        <v>2120</v>
      </c>
      <c r="B11" s="382">
        <v>7689566</v>
      </c>
      <c r="C11" s="318">
        <v>65080</v>
      </c>
      <c r="D11" s="276">
        <f t="shared" si="0"/>
        <v>7754646</v>
      </c>
      <c r="F11" s="382">
        <v>7689566</v>
      </c>
    </row>
    <row r="12" spans="1:6" s="274" customFormat="1" ht="21" customHeight="1" x14ac:dyDescent="0.2">
      <c r="A12" s="273" t="s">
        <v>2121</v>
      </c>
      <c r="B12" s="382">
        <v>7687755</v>
      </c>
      <c r="C12" s="318">
        <v>666297</v>
      </c>
      <c r="D12" s="276">
        <f t="shared" si="0"/>
        <v>8354052</v>
      </c>
      <c r="F12" s="382">
        <v>7687755</v>
      </c>
    </row>
    <row r="13" spans="1:6" s="274" customFormat="1" ht="21" customHeight="1" x14ac:dyDescent="0.2">
      <c r="A13" s="273" t="s">
        <v>2122</v>
      </c>
      <c r="B13" s="382">
        <v>7528038</v>
      </c>
      <c r="C13" s="275"/>
      <c r="D13" s="276">
        <f t="shared" si="0"/>
        <v>7528038</v>
      </c>
      <c r="F13" s="382">
        <v>7528038</v>
      </c>
    </row>
    <row r="14" spans="1:6" s="258" customFormat="1" ht="21" customHeight="1" x14ac:dyDescent="0.35">
      <c r="A14" s="709" t="s">
        <v>2123</v>
      </c>
      <c r="B14" s="383">
        <v>4047841.48</v>
      </c>
      <c r="C14" s="710">
        <v>1000000</v>
      </c>
      <c r="D14" s="276">
        <f t="shared" si="0"/>
        <v>5047841.4800000004</v>
      </c>
      <c r="F14" s="320">
        <v>9350953</v>
      </c>
    </row>
    <row r="15" spans="1:6" s="274" customFormat="1" ht="21" customHeight="1" x14ac:dyDescent="0.2">
      <c r="A15" s="691" t="s">
        <v>2124</v>
      </c>
      <c r="B15" s="320">
        <v>9350953</v>
      </c>
      <c r="C15" s="275">
        <v>1835758</v>
      </c>
      <c r="D15" s="276">
        <f t="shared" si="0"/>
        <v>11186711</v>
      </c>
      <c r="F15" s="384"/>
    </row>
    <row r="16" spans="1:6" s="274" customFormat="1" ht="21" customHeight="1" x14ac:dyDescent="0.2">
      <c r="A16" s="378" t="s">
        <v>2125</v>
      </c>
      <c r="B16" s="320">
        <v>804820</v>
      </c>
      <c r="C16" s="286">
        <v>881354</v>
      </c>
      <c r="D16" s="276">
        <f t="shared" si="0"/>
        <v>1686174</v>
      </c>
      <c r="F16" s="384"/>
    </row>
    <row r="17" spans="1:6" s="279" customFormat="1" x14ac:dyDescent="0.2">
      <c r="A17" s="277" t="s">
        <v>1242</v>
      </c>
      <c r="B17" s="278">
        <f>SUM(B5:B16)</f>
        <v>91708049.480000004</v>
      </c>
      <c r="C17" s="278">
        <f>SUM(C5:C16)</f>
        <v>12085253.84</v>
      </c>
      <c r="D17" s="985">
        <f>B17+C17</f>
        <v>103793303.32000001</v>
      </c>
      <c r="F17" s="385">
        <f>SUM(F5:F16)</f>
        <v>86855388</v>
      </c>
    </row>
    <row r="18" spans="1:6" s="274" customFormat="1" x14ac:dyDescent="0.2">
      <c r="A18" s="707" t="s">
        <v>1243</v>
      </c>
      <c r="B18" s="280"/>
      <c r="C18" s="281"/>
      <c r="D18" s="282"/>
    </row>
    <row r="19" spans="1:6" s="274" customFormat="1" x14ac:dyDescent="0.2">
      <c r="A19" s="711" t="s">
        <v>2126</v>
      </c>
      <c r="B19" s="283">
        <f>11756645-804820</f>
        <v>10951825</v>
      </c>
      <c r="C19" s="284">
        <v>0</v>
      </c>
      <c r="D19" s="276">
        <f t="shared" ref="D19:D25" si="1">B19+C19</f>
        <v>10951825</v>
      </c>
    </row>
    <row r="20" spans="1:6" s="274" customFormat="1" x14ac:dyDescent="0.2">
      <c r="A20" s="711" t="s">
        <v>2127</v>
      </c>
      <c r="B20" s="283">
        <v>200000</v>
      </c>
      <c r="C20" s="284">
        <f>A42จัดการพื้นฐานที่เพิ่ม!E62</f>
        <v>1102440</v>
      </c>
      <c r="D20" s="276">
        <f t="shared" si="1"/>
        <v>1302440</v>
      </c>
    </row>
    <row r="21" spans="1:6" s="274" customFormat="1" x14ac:dyDescent="0.2">
      <c r="A21" s="273" t="s">
        <v>2128</v>
      </c>
      <c r="B21" s="285">
        <v>0</v>
      </c>
      <c r="C21" s="275">
        <f>A42จัดการพื้นฐานที่เพิ่ม!E72</f>
        <v>96380</v>
      </c>
      <c r="D21" s="276">
        <f t="shared" si="1"/>
        <v>96380</v>
      </c>
    </row>
    <row r="22" spans="1:6" s="274" customFormat="1" x14ac:dyDescent="0.2">
      <c r="A22" s="273" t="s">
        <v>2129</v>
      </c>
      <c r="B22" s="285">
        <v>0</v>
      </c>
      <c r="C22" s="275">
        <f>A42จัดการพื้นฐานที่เพิ่ม!E82</f>
        <v>410450</v>
      </c>
      <c r="D22" s="276">
        <f t="shared" si="1"/>
        <v>410450</v>
      </c>
    </row>
    <row r="23" spans="1:6" s="274" customFormat="1" x14ac:dyDescent="0.2">
      <c r="A23" s="379" t="s">
        <v>2130</v>
      </c>
      <c r="B23" s="320">
        <v>804820</v>
      </c>
      <c r="C23" s="286">
        <v>881354</v>
      </c>
      <c r="D23" s="287">
        <f t="shared" si="1"/>
        <v>1686174</v>
      </c>
    </row>
    <row r="24" spans="1:6" s="274" customFormat="1" x14ac:dyDescent="0.2">
      <c r="A24" s="692" t="s">
        <v>2131</v>
      </c>
      <c r="B24" s="320">
        <f>B17-81019680</f>
        <v>10688369.480000004</v>
      </c>
      <c r="C24" s="286">
        <f>C17-12067719</f>
        <v>17534.839999999851</v>
      </c>
      <c r="D24" s="287">
        <f t="shared" si="1"/>
        <v>10705904.320000004</v>
      </c>
    </row>
    <row r="25" spans="1:6" s="279" customFormat="1" x14ac:dyDescent="0.2">
      <c r="A25" s="380" t="s">
        <v>2112</v>
      </c>
      <c r="B25" s="381">
        <f>SUM(B19:B24)</f>
        <v>22645014.480000004</v>
      </c>
      <c r="C25" s="381">
        <f>SUM(C19:C24)</f>
        <v>2508158.84</v>
      </c>
      <c r="D25" s="381">
        <f t="shared" si="1"/>
        <v>25153173.320000004</v>
      </c>
    </row>
    <row r="26" spans="1:6" s="274" customFormat="1" x14ac:dyDescent="0.2">
      <c r="A26" s="712" t="s">
        <v>2104</v>
      </c>
      <c r="B26" s="286">
        <v>69063035.120000005</v>
      </c>
      <c r="C26" s="286">
        <v>9577095</v>
      </c>
      <c r="D26" s="287">
        <f>B26+C26</f>
        <v>78640130.120000005</v>
      </c>
    </row>
    <row r="27" spans="1:6" x14ac:dyDescent="0.2">
      <c r="A27" s="713" t="s">
        <v>2113</v>
      </c>
      <c r="B27" s="714">
        <f>SUM(B25:B26)</f>
        <v>91708049.600000009</v>
      </c>
      <c r="C27" s="714">
        <f t="shared" ref="C27:D27" si="2">SUM(C25:C26)</f>
        <v>12085253.84</v>
      </c>
      <c r="D27" s="714">
        <f t="shared" si="2"/>
        <v>103793303.44000001</v>
      </c>
    </row>
  </sheetData>
  <mergeCells count="2">
    <mergeCell ref="A1:D1"/>
    <mergeCell ref="A2:D2"/>
  </mergeCells>
  <pageMargins left="0.9055118110236221" right="0.70866141732283472" top="0.55118110236220474" bottom="0.35433070866141736" header="0.31496062992125984" footer="0.31496062992125984"/>
  <pageSetup paperSize="9" scale="95" orientation="landscape" horizontalDpi="0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topLeftCell="A5" zoomScale="80" zoomScaleNormal="80" workbookViewId="0">
      <selection sqref="A1:I23"/>
    </sheetView>
  </sheetViews>
  <sheetFormatPr defaultRowHeight="21" x14ac:dyDescent="0.35"/>
  <cols>
    <col min="1" max="1" width="14.42578125" style="58" customWidth="1"/>
    <col min="2" max="2" width="48.85546875" style="58" customWidth="1"/>
    <col min="3" max="3" width="50.28515625" style="23" customWidth="1"/>
    <col min="4" max="16384" width="9.140625" style="23"/>
  </cols>
  <sheetData>
    <row r="1" spans="1:10" ht="23.25" x14ac:dyDescent="0.35">
      <c r="A1" s="1122" t="s">
        <v>2265</v>
      </c>
      <c r="B1" s="1122"/>
      <c r="C1" s="1122"/>
      <c r="D1" s="1122"/>
      <c r="E1" s="1122"/>
      <c r="F1" s="1122"/>
      <c r="G1" s="1122"/>
      <c r="H1" s="1122"/>
      <c r="I1" s="1122"/>
    </row>
    <row r="2" spans="1:10" ht="24.75" customHeight="1" x14ac:dyDescent="0.35">
      <c r="A2" s="1123" t="s">
        <v>118</v>
      </c>
      <c r="B2" s="1123"/>
      <c r="C2" s="476"/>
    </row>
    <row r="3" spans="1:10" s="27" customFormat="1" ht="24" customHeight="1" x14ac:dyDescent="0.35">
      <c r="A3" s="1124" t="s">
        <v>2</v>
      </c>
      <c r="B3" s="1124" t="s">
        <v>119</v>
      </c>
      <c r="C3" s="1124" t="s">
        <v>120</v>
      </c>
      <c r="D3" s="1127" t="s">
        <v>12</v>
      </c>
      <c r="E3" s="1128"/>
      <c r="F3" s="1128"/>
      <c r="G3" s="1128"/>
      <c r="H3" s="1128"/>
      <c r="I3" s="1129"/>
    </row>
    <row r="4" spans="1:10" s="27" customFormat="1" ht="126" customHeight="1" x14ac:dyDescent="0.2">
      <c r="A4" s="1125"/>
      <c r="B4" s="1125"/>
      <c r="C4" s="1125"/>
      <c r="D4" s="660" t="s">
        <v>121</v>
      </c>
      <c r="E4" s="660" t="s">
        <v>122</v>
      </c>
      <c r="F4" s="660" t="s">
        <v>123</v>
      </c>
      <c r="G4" s="660" t="s">
        <v>124</v>
      </c>
      <c r="H4" s="660" t="s">
        <v>125</v>
      </c>
      <c r="I4" s="660" t="s">
        <v>126</v>
      </c>
    </row>
    <row r="5" spans="1:10" s="27" customFormat="1" ht="26.25" customHeight="1" x14ac:dyDescent="0.2">
      <c r="A5" s="1126"/>
      <c r="B5" s="1126"/>
      <c r="C5" s="1126"/>
      <c r="D5" s="57">
        <v>5</v>
      </c>
      <c r="E5" s="57">
        <v>5</v>
      </c>
      <c r="F5" s="57">
        <v>5</v>
      </c>
      <c r="G5" s="57">
        <v>5</v>
      </c>
      <c r="H5" s="57">
        <v>5</v>
      </c>
      <c r="I5" s="57">
        <v>25</v>
      </c>
    </row>
    <row r="6" spans="1:10" s="27" customFormat="1" x14ac:dyDescent="0.2">
      <c r="A6" s="1130" t="s">
        <v>127</v>
      </c>
      <c r="B6" s="658" t="s">
        <v>2016</v>
      </c>
      <c r="C6" s="659" t="s">
        <v>2017</v>
      </c>
      <c r="D6" s="660">
        <v>4</v>
      </c>
      <c r="E6" s="660">
        <v>5</v>
      </c>
      <c r="F6" s="660">
        <v>4</v>
      </c>
      <c r="G6" s="660">
        <v>3</v>
      </c>
      <c r="H6" s="660">
        <v>3</v>
      </c>
      <c r="I6" s="660">
        <v>19</v>
      </c>
      <c r="J6" s="26"/>
    </row>
    <row r="7" spans="1:10" s="27" customFormat="1" x14ac:dyDescent="0.3">
      <c r="A7" s="1131"/>
      <c r="B7" s="661"/>
      <c r="C7" s="662" t="s">
        <v>2018</v>
      </c>
      <c r="D7" s="660"/>
      <c r="E7" s="660"/>
      <c r="F7" s="660"/>
      <c r="G7" s="660"/>
      <c r="H7" s="660"/>
      <c r="I7" s="660"/>
      <c r="J7" s="26"/>
    </row>
    <row r="8" spans="1:10" s="27" customFormat="1" x14ac:dyDescent="0.3">
      <c r="A8" s="1131"/>
      <c r="B8" s="658" t="s">
        <v>2019</v>
      </c>
      <c r="C8" s="663" t="s">
        <v>2020</v>
      </c>
      <c r="D8" s="664">
        <v>4</v>
      </c>
      <c r="E8" s="664">
        <v>5</v>
      </c>
      <c r="F8" s="664">
        <v>5</v>
      </c>
      <c r="G8" s="664">
        <v>4</v>
      </c>
      <c r="H8" s="664">
        <v>4</v>
      </c>
      <c r="I8" s="660">
        <v>22</v>
      </c>
      <c r="J8" s="26"/>
    </row>
    <row r="9" spans="1:10" s="27" customFormat="1" x14ac:dyDescent="0.3">
      <c r="A9" s="1131"/>
      <c r="B9" s="661"/>
      <c r="C9" s="665" t="s">
        <v>2021</v>
      </c>
      <c r="D9" s="661"/>
      <c r="E9" s="661"/>
      <c r="F9" s="661"/>
      <c r="G9" s="661"/>
      <c r="H9" s="661"/>
      <c r="I9" s="661"/>
      <c r="J9" s="26"/>
    </row>
    <row r="10" spans="1:10" s="27" customFormat="1" x14ac:dyDescent="0.3">
      <c r="A10" s="477"/>
      <c r="B10" s="661"/>
      <c r="C10" s="665" t="s">
        <v>2022</v>
      </c>
      <c r="D10" s="660"/>
      <c r="E10" s="660"/>
      <c r="F10" s="660"/>
      <c r="G10" s="660"/>
      <c r="H10" s="660"/>
      <c r="I10" s="660"/>
      <c r="J10" s="26"/>
    </row>
    <row r="11" spans="1:10" s="27" customFormat="1" x14ac:dyDescent="0.3">
      <c r="A11" s="1130" t="s">
        <v>128</v>
      </c>
      <c r="B11" s="658" t="s">
        <v>2023</v>
      </c>
      <c r="C11" s="666" t="s">
        <v>2024</v>
      </c>
      <c r="D11" s="660">
        <v>3</v>
      </c>
      <c r="E11" s="660">
        <v>3</v>
      </c>
      <c r="F11" s="660">
        <v>2</v>
      </c>
      <c r="G11" s="660">
        <v>4</v>
      </c>
      <c r="H11" s="660">
        <v>4</v>
      </c>
      <c r="I11" s="660">
        <v>16</v>
      </c>
      <c r="J11" s="26"/>
    </row>
    <row r="12" spans="1:10" s="27" customFormat="1" x14ac:dyDescent="0.3">
      <c r="A12" s="1131"/>
      <c r="B12" s="661"/>
      <c r="C12" s="666" t="s">
        <v>2025</v>
      </c>
      <c r="D12" s="660"/>
      <c r="E12" s="660"/>
      <c r="F12" s="660"/>
      <c r="G12" s="660"/>
      <c r="H12" s="660"/>
      <c r="I12" s="660"/>
      <c r="J12" s="26"/>
    </row>
    <row r="13" spans="1:10" s="27" customFormat="1" x14ac:dyDescent="0.3">
      <c r="A13" s="1131"/>
      <c r="B13" s="667" t="s">
        <v>2026</v>
      </c>
      <c r="C13" s="666" t="s">
        <v>2027</v>
      </c>
      <c r="D13" s="660">
        <v>3</v>
      </c>
      <c r="E13" s="660">
        <v>3</v>
      </c>
      <c r="F13" s="660">
        <v>3</v>
      </c>
      <c r="G13" s="660">
        <v>3</v>
      </c>
      <c r="H13" s="660">
        <v>3</v>
      </c>
      <c r="I13" s="660">
        <v>15</v>
      </c>
      <c r="J13" s="26"/>
    </row>
    <row r="14" spans="1:10" s="27" customFormat="1" x14ac:dyDescent="0.3">
      <c r="A14" s="1131"/>
      <c r="B14" s="668"/>
      <c r="C14" s="666" t="s">
        <v>2028</v>
      </c>
      <c r="D14" s="660"/>
      <c r="E14" s="660"/>
      <c r="F14" s="660"/>
      <c r="G14" s="660"/>
      <c r="H14" s="660"/>
      <c r="I14" s="660"/>
      <c r="J14" s="26"/>
    </row>
    <row r="15" spans="1:10" s="27" customFormat="1" x14ac:dyDescent="0.2">
      <c r="A15" s="1132"/>
      <c r="B15" s="658" t="s">
        <v>2029</v>
      </c>
      <c r="C15" s="659" t="s">
        <v>2030</v>
      </c>
      <c r="D15" s="660">
        <v>3</v>
      </c>
      <c r="E15" s="660">
        <v>3</v>
      </c>
      <c r="F15" s="660">
        <v>3</v>
      </c>
      <c r="G15" s="660">
        <v>4</v>
      </c>
      <c r="H15" s="660">
        <v>4</v>
      </c>
      <c r="I15" s="660">
        <v>17</v>
      </c>
      <c r="J15" s="26"/>
    </row>
    <row r="16" spans="1:10" s="27" customFormat="1" x14ac:dyDescent="0.35">
      <c r="A16" s="1130" t="s">
        <v>129</v>
      </c>
      <c r="B16" s="669" t="s">
        <v>2031</v>
      </c>
      <c r="C16" s="662" t="s">
        <v>2032</v>
      </c>
      <c r="D16" s="670">
        <v>3</v>
      </c>
      <c r="E16" s="670">
        <v>3</v>
      </c>
      <c r="F16" s="670">
        <v>4</v>
      </c>
      <c r="G16" s="670">
        <v>3</v>
      </c>
      <c r="H16" s="670">
        <v>3</v>
      </c>
      <c r="I16" s="670">
        <v>18</v>
      </c>
      <c r="J16" s="26"/>
    </row>
    <row r="17" spans="1:10" s="27" customFormat="1" x14ac:dyDescent="0.35">
      <c r="A17" s="1131"/>
      <c r="B17" s="669" t="s">
        <v>2033</v>
      </c>
      <c r="C17" s="659" t="s">
        <v>2034</v>
      </c>
      <c r="D17" s="660"/>
      <c r="E17" s="660"/>
      <c r="F17" s="660"/>
      <c r="G17" s="660"/>
      <c r="H17" s="660"/>
      <c r="I17" s="660"/>
      <c r="J17" s="26"/>
    </row>
    <row r="18" spans="1:10" s="27" customFormat="1" x14ac:dyDescent="0.2">
      <c r="A18" s="1131"/>
      <c r="B18" s="661"/>
      <c r="C18" s="659" t="s">
        <v>2035</v>
      </c>
      <c r="D18" s="660"/>
      <c r="E18" s="660"/>
      <c r="F18" s="660"/>
      <c r="G18" s="660"/>
      <c r="H18" s="660"/>
      <c r="I18" s="660"/>
      <c r="J18" s="26"/>
    </row>
    <row r="19" spans="1:10" s="27" customFormat="1" x14ac:dyDescent="0.3">
      <c r="A19" s="1131"/>
      <c r="B19" s="671" t="s">
        <v>2036</v>
      </c>
      <c r="C19" s="665" t="s">
        <v>2037</v>
      </c>
      <c r="D19" s="660">
        <v>5</v>
      </c>
      <c r="E19" s="660">
        <v>5</v>
      </c>
      <c r="F19" s="660">
        <v>5</v>
      </c>
      <c r="G19" s="660">
        <v>3</v>
      </c>
      <c r="H19" s="660">
        <v>3</v>
      </c>
      <c r="I19" s="660">
        <v>21</v>
      </c>
      <c r="J19" s="26"/>
    </row>
    <row r="20" spans="1:10" s="27" customFormat="1" x14ac:dyDescent="0.3">
      <c r="A20" s="1131"/>
      <c r="B20" s="661"/>
      <c r="C20" s="665" t="s">
        <v>2038</v>
      </c>
      <c r="D20" s="660"/>
      <c r="E20" s="660"/>
      <c r="F20" s="660"/>
      <c r="G20" s="660"/>
      <c r="H20" s="660"/>
      <c r="I20" s="660"/>
      <c r="J20" s="26"/>
    </row>
    <row r="21" spans="1:10" s="27" customFormat="1" x14ac:dyDescent="0.3">
      <c r="A21" s="1119" t="s">
        <v>130</v>
      </c>
      <c r="B21" s="671" t="s">
        <v>2039</v>
      </c>
      <c r="C21" s="672" t="s">
        <v>2040</v>
      </c>
      <c r="D21" s="670">
        <v>3</v>
      </c>
      <c r="E21" s="670">
        <v>3</v>
      </c>
      <c r="F21" s="670">
        <v>4</v>
      </c>
      <c r="G21" s="670">
        <v>3</v>
      </c>
      <c r="H21" s="670">
        <v>3</v>
      </c>
      <c r="I21" s="670">
        <v>16</v>
      </c>
      <c r="J21" s="26"/>
    </row>
    <row r="22" spans="1:10" s="27" customFormat="1" x14ac:dyDescent="0.3">
      <c r="A22" s="1120"/>
      <c r="B22" s="661"/>
      <c r="C22" s="665" t="s">
        <v>2041</v>
      </c>
      <c r="D22" s="667"/>
      <c r="E22" s="28"/>
      <c r="F22" s="28"/>
      <c r="G22" s="28"/>
      <c r="H22" s="28"/>
      <c r="I22" s="29"/>
      <c r="J22" s="26"/>
    </row>
    <row r="23" spans="1:10" s="27" customFormat="1" x14ac:dyDescent="0.2">
      <c r="A23" s="1121"/>
      <c r="B23" s="667"/>
      <c r="C23" s="673"/>
      <c r="D23" s="667"/>
      <c r="E23" s="28"/>
      <c r="F23" s="28"/>
      <c r="G23" s="28"/>
      <c r="H23" s="28"/>
      <c r="I23" s="29"/>
      <c r="J23" s="26"/>
    </row>
  </sheetData>
  <mergeCells count="10">
    <mergeCell ref="A21:A23"/>
    <mergeCell ref="A1:I1"/>
    <mergeCell ref="A2:B2"/>
    <mergeCell ref="A3:A5"/>
    <mergeCell ref="B3:B5"/>
    <mergeCell ref="C3:C5"/>
    <mergeCell ref="D3:I3"/>
    <mergeCell ref="A6:A9"/>
    <mergeCell ref="A11:A15"/>
    <mergeCell ref="A16:A20"/>
  </mergeCells>
  <pageMargins left="0.9055118110236221" right="0.31496062992125984" top="0.74803149606299213" bottom="0.74803149606299213" header="0.31496062992125984" footer="0.31496062992125984"/>
  <pageSetup paperSize="9" scale="80" orientation="landscape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sqref="A1:J10"/>
    </sheetView>
  </sheetViews>
  <sheetFormatPr defaultRowHeight="21" x14ac:dyDescent="0.35"/>
  <cols>
    <col min="1" max="1" width="6.28515625" style="24" bestFit="1" customWidth="1"/>
    <col min="2" max="2" width="12.42578125" style="23" customWidth="1"/>
    <col min="3" max="3" width="24.28515625" style="23" customWidth="1"/>
    <col min="4" max="4" width="68.140625" style="23" customWidth="1"/>
    <col min="5" max="5" width="8.7109375" style="23" customWidth="1"/>
    <col min="6" max="6" width="9.42578125" style="23" customWidth="1"/>
    <col min="7" max="7" width="11.140625" style="23" customWidth="1"/>
    <col min="8" max="8" width="12.140625" style="23" bestFit="1" customWidth="1"/>
    <col min="9" max="9" width="10" style="23" customWidth="1"/>
    <col min="10" max="10" width="7.28515625" style="25" bestFit="1" customWidth="1"/>
    <col min="11" max="16384" width="9.140625" style="23"/>
  </cols>
  <sheetData>
    <row r="1" spans="1:11" ht="23.25" x14ac:dyDescent="0.35">
      <c r="A1" s="1122" t="s">
        <v>2266</v>
      </c>
      <c r="B1" s="1122"/>
      <c r="C1" s="1122"/>
      <c r="D1" s="1122"/>
      <c r="E1" s="1122"/>
      <c r="F1" s="1122"/>
      <c r="G1" s="1122"/>
      <c r="H1" s="1122"/>
      <c r="I1" s="1122"/>
      <c r="J1" s="1122"/>
    </row>
    <row r="2" spans="1:11" x14ac:dyDescent="0.35">
      <c r="B2" s="59" t="s">
        <v>35</v>
      </c>
      <c r="C2" s="60"/>
      <c r="D2" s="60"/>
    </row>
    <row r="3" spans="1:11" s="72" customFormat="1" ht="27.75" customHeight="1" x14ac:dyDescent="0.35">
      <c r="A3" s="1133" t="s">
        <v>0</v>
      </c>
      <c r="B3" s="1133" t="s">
        <v>131</v>
      </c>
      <c r="C3" s="1133" t="s">
        <v>132</v>
      </c>
      <c r="D3" s="1133" t="s">
        <v>120</v>
      </c>
      <c r="E3" s="1127" t="s">
        <v>12</v>
      </c>
      <c r="F3" s="1128"/>
      <c r="G3" s="1128"/>
      <c r="H3" s="1128"/>
      <c r="I3" s="1128"/>
      <c r="J3" s="1129"/>
    </row>
    <row r="4" spans="1:11" s="72" customFormat="1" ht="56.25" x14ac:dyDescent="0.25">
      <c r="A4" s="1134"/>
      <c r="B4" s="1134"/>
      <c r="C4" s="1134"/>
      <c r="D4" s="1134"/>
      <c r="E4" s="74" t="s">
        <v>121</v>
      </c>
      <c r="F4" s="74" t="s">
        <v>122</v>
      </c>
      <c r="G4" s="74" t="s">
        <v>123</v>
      </c>
      <c r="H4" s="74" t="s">
        <v>124</v>
      </c>
      <c r="I4" s="74" t="s">
        <v>125</v>
      </c>
      <c r="J4" s="74" t="s">
        <v>126</v>
      </c>
    </row>
    <row r="5" spans="1:11" s="72" customFormat="1" ht="27.75" customHeight="1" x14ac:dyDescent="0.25">
      <c r="A5" s="1135"/>
      <c r="B5" s="1135"/>
      <c r="C5" s="1135"/>
      <c r="D5" s="1135"/>
      <c r="E5" s="57">
        <v>5</v>
      </c>
      <c r="F5" s="57">
        <v>5</v>
      </c>
      <c r="G5" s="57">
        <v>5</v>
      </c>
      <c r="H5" s="57">
        <v>5</v>
      </c>
      <c r="I5" s="57">
        <v>5</v>
      </c>
      <c r="J5" s="57">
        <v>25</v>
      </c>
    </row>
    <row r="6" spans="1:11" s="27" customFormat="1" ht="37.5" x14ac:dyDescent="0.3">
      <c r="A6" s="61">
        <v>1</v>
      </c>
      <c r="B6" s="659" t="s">
        <v>2042</v>
      </c>
      <c r="C6" s="674" t="s">
        <v>2043</v>
      </c>
      <c r="D6" s="62" t="s">
        <v>2044</v>
      </c>
      <c r="E6" s="675">
        <v>5</v>
      </c>
      <c r="F6" s="675">
        <v>4</v>
      </c>
      <c r="G6" s="675">
        <v>4</v>
      </c>
      <c r="H6" s="675">
        <v>3</v>
      </c>
      <c r="I6" s="675">
        <v>4</v>
      </c>
      <c r="J6" s="676">
        <v>22</v>
      </c>
      <c r="K6" s="26"/>
    </row>
    <row r="7" spans="1:11" s="27" customFormat="1" ht="30.75" customHeight="1" x14ac:dyDescent="0.3">
      <c r="A7" s="63">
        <v>2</v>
      </c>
      <c r="B7" s="659" t="s">
        <v>2045</v>
      </c>
      <c r="C7" s="674" t="s">
        <v>2046</v>
      </c>
      <c r="D7" s="64" t="s">
        <v>2047</v>
      </c>
      <c r="E7" s="677">
        <v>5</v>
      </c>
      <c r="F7" s="677">
        <v>5</v>
      </c>
      <c r="G7" s="677">
        <v>4</v>
      </c>
      <c r="H7" s="677">
        <v>4</v>
      </c>
      <c r="I7" s="677">
        <v>4</v>
      </c>
      <c r="J7" s="678">
        <v>20</v>
      </c>
      <c r="K7" s="26"/>
    </row>
    <row r="8" spans="1:11" s="27" customFormat="1" ht="37.5" x14ac:dyDescent="0.3">
      <c r="A8" s="63">
        <v>3</v>
      </c>
      <c r="B8" s="64" t="s">
        <v>2048</v>
      </c>
      <c r="C8" s="674" t="s">
        <v>2049</v>
      </c>
      <c r="D8" s="679" t="s">
        <v>2050</v>
      </c>
      <c r="E8" s="63">
        <v>1</v>
      </c>
      <c r="F8" s="63">
        <v>3</v>
      </c>
      <c r="G8" s="63">
        <v>5</v>
      </c>
      <c r="H8" s="63">
        <v>5</v>
      </c>
      <c r="I8" s="63">
        <v>4</v>
      </c>
      <c r="J8" s="65">
        <f>SUM(E8:I8)</f>
        <v>18</v>
      </c>
      <c r="K8" s="26"/>
    </row>
    <row r="9" spans="1:11" s="27" customFormat="1" ht="42" x14ac:dyDescent="0.2">
      <c r="A9" s="63">
        <v>4</v>
      </c>
      <c r="B9" s="680" t="s">
        <v>2051</v>
      </c>
      <c r="C9" s="680" t="s">
        <v>2052</v>
      </c>
      <c r="D9" s="680" t="s">
        <v>2053</v>
      </c>
      <c r="E9" s="675">
        <v>4</v>
      </c>
      <c r="F9" s="675">
        <v>4</v>
      </c>
      <c r="G9" s="675">
        <v>4</v>
      </c>
      <c r="H9" s="675">
        <v>4</v>
      </c>
      <c r="I9" s="675">
        <v>3</v>
      </c>
      <c r="J9" s="676">
        <v>19</v>
      </c>
      <c r="K9" s="26"/>
    </row>
    <row r="10" spans="1:11" s="27" customFormat="1" x14ac:dyDescent="0.2">
      <c r="A10" s="63">
        <v>5</v>
      </c>
      <c r="B10" s="64" t="s">
        <v>2054</v>
      </c>
      <c r="C10" s="680" t="s">
        <v>2055</v>
      </c>
      <c r="D10" s="66" t="s">
        <v>2056</v>
      </c>
      <c r="E10" s="63">
        <v>3</v>
      </c>
      <c r="F10" s="63">
        <v>4</v>
      </c>
      <c r="G10" s="63">
        <v>3</v>
      </c>
      <c r="H10" s="63">
        <v>4</v>
      </c>
      <c r="I10" s="63">
        <v>3</v>
      </c>
      <c r="J10" s="65">
        <f>SUM(E10:I10)</f>
        <v>17</v>
      </c>
      <c r="K10" s="67"/>
    </row>
    <row r="11" spans="1:11" s="22" customFormat="1" x14ac:dyDescent="0.2">
      <c r="A11" s="68"/>
      <c r="B11" s="69"/>
      <c r="C11" s="69"/>
      <c r="D11" s="69"/>
      <c r="E11" s="68"/>
      <c r="F11" s="68"/>
      <c r="G11" s="68"/>
      <c r="H11" s="68"/>
      <c r="I11" s="68"/>
      <c r="J11" s="70"/>
      <c r="K11" s="67"/>
    </row>
    <row r="12" spans="1:11" s="22" customFormat="1" x14ac:dyDescent="0.2">
      <c r="A12" s="68"/>
      <c r="B12" s="69"/>
      <c r="C12" s="69"/>
      <c r="D12" s="71"/>
      <c r="E12" s="68"/>
      <c r="F12" s="68"/>
      <c r="G12" s="68"/>
      <c r="H12" s="68"/>
      <c r="I12" s="68"/>
      <c r="J12" s="70"/>
      <c r="K12" s="67"/>
    </row>
  </sheetData>
  <mergeCells count="6">
    <mergeCell ref="A1:J1"/>
    <mergeCell ref="A3:A5"/>
    <mergeCell ref="B3:B5"/>
    <mergeCell ref="C3:C5"/>
    <mergeCell ref="D3:D5"/>
    <mergeCell ref="E3:J3"/>
  </mergeCells>
  <pageMargins left="0.9055118110236221" right="0.31496062992125984" top="0.74803149606299213" bottom="0.74803149606299213" header="0.31496062992125984" footer="0.31496062992125984"/>
  <pageSetup paperSize="9" scale="80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63</vt:i4>
      </vt:variant>
      <vt:variant>
        <vt:lpstr>ช่วงที่มีชื่อ</vt:lpstr>
      </vt:variant>
      <vt:variant>
        <vt:i4>39</vt:i4>
      </vt:variant>
    </vt:vector>
  </HeadingPairs>
  <TitlesOfParts>
    <vt:vector size="102" baseType="lpstr">
      <vt:lpstr>ปก</vt:lpstr>
      <vt:lpstr>บันทึก (2)</vt:lpstr>
      <vt:lpstr>ผัง</vt:lpstr>
      <vt:lpstr>แผนยุทธศาสตร์</vt:lpstr>
      <vt:lpstr>ต่อยุทธ</vt:lpstr>
      <vt:lpstr>planfin</vt:lpstr>
      <vt:lpstr>ประมาณการรายรับ</vt:lpstr>
      <vt:lpstr>ปัญหา1กลุ่มวัย</vt:lpstr>
      <vt:lpstr>ปัญหา2CD</vt:lpstr>
      <vt:lpstr>ปัญหา3NCD</vt:lpstr>
      <vt:lpstr>โครงการเร่งรัด</vt:lpstr>
      <vt:lpstr>ตาราง1</vt:lpstr>
      <vt:lpstr>ตาราง2</vt:lpstr>
      <vt:lpstr>ตาราง3</vt:lpstr>
      <vt:lpstr>แผ่นคั่น</vt:lpstr>
      <vt:lpstr>A1ทุกกลุ่มวัย</vt:lpstr>
      <vt:lpstr>A2ความรู้ปชช</vt:lpstr>
      <vt:lpstr>A3พชอ</vt:lpstr>
      <vt:lpstr>A4EOC</vt:lpstr>
      <vt:lpstr>A5-CD-NCD</vt:lpstr>
      <vt:lpstr>A6คุ้มครอง</vt:lpstr>
      <vt:lpstr>A7G&amp;C</vt:lpstr>
      <vt:lpstr>A8PCC</vt:lpstr>
      <vt:lpstr>A9อสม</vt:lpstr>
      <vt:lpstr>A10-NCD-dmHT</vt:lpstr>
      <vt:lpstr>A11TB</vt:lpstr>
      <vt:lpstr>A12RDU</vt:lpstr>
      <vt:lpstr>A13ส่งต่อ</vt:lpstr>
      <vt:lpstr>A14ทารกแรกเกิด</vt:lpstr>
      <vt:lpstr>A15Palliative</vt:lpstr>
      <vt:lpstr>A16แผนไทย</vt:lpstr>
      <vt:lpstr>A17จิต</vt:lpstr>
      <vt:lpstr>A18SP5สาขา</vt:lpstr>
      <vt:lpstr>A19หัวใจ</vt:lpstr>
      <vt:lpstr>A20มะเร็ง</vt:lpstr>
      <vt:lpstr>A21ไต</vt:lpstr>
      <vt:lpstr>A22ตา</vt:lpstr>
      <vt:lpstr>A23ปลูกถ่าย</vt:lpstr>
      <vt:lpstr>A24เสพติด</vt:lpstr>
      <vt:lpstr>A25IMC</vt:lpstr>
      <vt:lpstr>A26oneday</vt:lpstr>
      <vt:lpstr>A27 กัญชา</vt:lpstr>
      <vt:lpstr>A28ฉุกเฉิน</vt:lpstr>
      <vt:lpstr>A29พระราชดำริ</vt:lpstr>
      <vt:lpstr>A30ท่องเที่ยวสุขภาพ</vt:lpstr>
      <vt:lpstr>A31พัฒนาบุคลากร</vt:lpstr>
      <vt:lpstr>A32วางแผนกำลังคน</vt:lpstr>
      <vt:lpstr>A33ยา-ITA</vt:lpstr>
      <vt:lpstr>A34HAติดดาว</vt:lpstr>
      <vt:lpstr>A35HappyMOPH</vt:lpstr>
      <vt:lpstr>A36สารสนเทศ</vt:lpstr>
      <vt:lpstr>A37SmartHos</vt:lpstr>
      <vt:lpstr>A38-3กองทุน</vt:lpstr>
      <vt:lpstr>A39เงินคลัง</vt:lpstr>
      <vt:lpstr>A40วิจัยนวตกรรมCQI</vt:lpstr>
      <vt:lpstr>A41กฏหมาย</vt:lpstr>
      <vt:lpstr>A42จัดการพื้นฐานที่เพิ่ม</vt:lpstr>
      <vt:lpstr>ใบผนวก</vt:lpstr>
      <vt:lpstr>A42รพพื้นฐานที่อนุมัติแล้ว</vt:lpstr>
      <vt:lpstr>A42รพสตที่อนุมัติแล้ว</vt:lpstr>
      <vt:lpstr>ใบคั่น</vt:lpstr>
      <vt:lpstr>เชิงรุก63</vt:lpstr>
      <vt:lpstr>รายละเอียดครุภัณฑ์รพสต</vt:lpstr>
      <vt:lpstr>'A10-NCD-dmHT'!Print_Titles</vt:lpstr>
      <vt:lpstr>A11TB!Print_Titles</vt:lpstr>
      <vt:lpstr>A12RDU!Print_Titles</vt:lpstr>
      <vt:lpstr>A13ส่งต่อ!Print_Titles</vt:lpstr>
      <vt:lpstr>A14ทารกแรกเกิด!Print_Titles</vt:lpstr>
      <vt:lpstr>A15Palliative!Print_Titles</vt:lpstr>
      <vt:lpstr>A16แผนไทย!Print_Titles</vt:lpstr>
      <vt:lpstr>A17จิต!Print_Titles</vt:lpstr>
      <vt:lpstr>A18SP5สาขา!Print_Titles</vt:lpstr>
      <vt:lpstr>A19หัวใจ!Print_Titles</vt:lpstr>
      <vt:lpstr>A1ทุกกลุ่มวัย!Print_Titles</vt:lpstr>
      <vt:lpstr>A20มะเร็ง!Print_Titles</vt:lpstr>
      <vt:lpstr>A21ไต!Print_Titles</vt:lpstr>
      <vt:lpstr>A22ตา!Print_Titles</vt:lpstr>
      <vt:lpstr>A24เสพติด!Print_Titles</vt:lpstr>
      <vt:lpstr>A25IMC!Print_Titles</vt:lpstr>
      <vt:lpstr>A26oneday!Print_Titles</vt:lpstr>
      <vt:lpstr>A28ฉุกเฉิน!Print_Titles</vt:lpstr>
      <vt:lpstr>A29พระราชดำริ!Print_Titles</vt:lpstr>
      <vt:lpstr>A2ความรู้ปชช!Print_Titles</vt:lpstr>
      <vt:lpstr>A31พัฒนาบุคลากร!Print_Titles</vt:lpstr>
      <vt:lpstr>'A33ยา-ITA'!Print_Titles</vt:lpstr>
      <vt:lpstr>A34HAติดดาว!Print_Titles</vt:lpstr>
      <vt:lpstr>A35HappyMOPH!Print_Titles</vt:lpstr>
      <vt:lpstr>A37SmartHos!Print_Titles</vt:lpstr>
      <vt:lpstr>A3พชอ!Print_Titles</vt:lpstr>
      <vt:lpstr>A40วิจัยนวตกรรมCQI!Print_Titles</vt:lpstr>
      <vt:lpstr>A42จัดการพื้นฐานที่เพิ่ม!Print_Titles</vt:lpstr>
      <vt:lpstr>A42รพพื้นฐานที่อนุมัติแล้ว!Print_Titles</vt:lpstr>
      <vt:lpstr>A42รพสตที่อนุมัติแล้ว!Print_Titles</vt:lpstr>
      <vt:lpstr>A4EOC!Print_Titles</vt:lpstr>
      <vt:lpstr>'A5-CD-NCD'!Print_Titles</vt:lpstr>
      <vt:lpstr>A6คุ้มครอง!Print_Titles</vt:lpstr>
      <vt:lpstr>'A7G&amp;C'!Print_Titles</vt:lpstr>
      <vt:lpstr>A8PCC!Print_Titles</vt:lpstr>
      <vt:lpstr>A9อสม!Print_Titles</vt:lpstr>
      <vt:lpstr>เชิงรุก63!Print_Titles</vt:lpstr>
      <vt:lpstr>ต่อยุทธ!Print_Titles</vt:lpstr>
      <vt:lpstr>ตาราง3!Print_Titles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iLLuSioN</dc:creator>
  <cp:lastModifiedBy>User</cp:lastModifiedBy>
  <cp:lastPrinted>2019-11-21T02:51:25Z</cp:lastPrinted>
  <dcterms:created xsi:type="dcterms:W3CDTF">2009-05-12T05:15:01Z</dcterms:created>
  <dcterms:modified xsi:type="dcterms:W3CDTF">2019-12-09T03:17:05Z</dcterms:modified>
</cp:coreProperties>
</file>